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worksheets/sheet59.xml" ContentType="application/vnd.openxmlformats-officedocument.spreadsheetml.workshee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20730" windowHeight="11760" tabRatio="944" firstSheet="7" activeTab="25"/>
  </bookViews>
  <sheets>
    <sheet name="yarışma bilgileri" sheetId="125" r:id="rId1"/>
    <sheet name="genel bilgi girişi" sheetId="4" state="hidden" r:id="rId2"/>
    <sheet name="okullar" sheetId="5" state="hidden" r:id="rId3"/>
    <sheet name="yarışmaya katılan okullar" sheetId="7" r:id="rId4"/>
    <sheet name="yarışma programı" sheetId="120" r:id="rId5"/>
    <sheet name="rekorlar" sheetId="119" state="hidden" r:id="rId6"/>
    <sheet name="puan" sheetId="81" state="hidden" r:id="rId7"/>
    <sheet name="100m V" sheetId="38" r:id="rId8"/>
    <sheet name="100m" sheetId="82" state="hidden" r:id="rId9"/>
    <sheet name="100m sonucu" sheetId="83" state="hidden" r:id="rId10"/>
    <sheet name="110m eng V" sheetId="63" r:id="rId11"/>
    <sheet name="110m eng" sheetId="84" state="hidden" r:id="rId12"/>
    <sheet name="110m eng sonucu" sheetId="85" state="hidden" r:id="rId13"/>
    <sheet name="200m V" sheetId="64" r:id="rId14"/>
    <sheet name="200m" sheetId="86" state="hidden" r:id="rId15"/>
    <sheet name="200m sonucu" sheetId="87" state="hidden" r:id="rId16"/>
    <sheet name="300m eng V" sheetId="66" r:id="rId17"/>
    <sheet name="300m eng" sheetId="88" state="hidden" r:id="rId18"/>
    <sheet name="300m eng sonucu" sheetId="89" state="hidden" r:id="rId19"/>
    <sheet name="400m V" sheetId="65" r:id="rId20"/>
    <sheet name="400m" sheetId="90" state="hidden" r:id="rId21"/>
    <sheet name="400m sonucu" sheetId="91" state="hidden" r:id="rId22"/>
    <sheet name="800m V" sheetId="68" r:id="rId23"/>
    <sheet name="800m" sheetId="92" state="hidden" r:id="rId24"/>
    <sheet name="800m sonucu" sheetId="93" state="hidden" r:id="rId25"/>
    <sheet name="1500m V" sheetId="70" r:id="rId26"/>
    <sheet name="1500m" sheetId="94" state="hidden" r:id="rId27"/>
    <sheet name="1500m sonucu" sheetId="95" state="hidden" r:id="rId28"/>
    <sheet name="3000m V" sheetId="79" r:id="rId29"/>
    <sheet name="3000m" sheetId="96" state="hidden" r:id="rId30"/>
    <sheet name="3000m sonucu" sheetId="97" state="hidden" r:id="rId31"/>
    <sheet name="yüksek V" sheetId="77" r:id="rId32"/>
    <sheet name="yüksek" sheetId="98" state="hidden" r:id="rId33"/>
    <sheet name="yüksek sonucu" sheetId="99" state="hidden" r:id="rId34"/>
    <sheet name="sırık V" sheetId="78" r:id="rId35"/>
    <sheet name="sırık" sheetId="100" state="hidden" r:id="rId36"/>
    <sheet name="sırık sonucu" sheetId="101" state="hidden" r:id="rId37"/>
    <sheet name="uzun V" sheetId="72" r:id="rId38"/>
    <sheet name="uzun (rüzgar)" sheetId="121" r:id="rId39"/>
    <sheet name="uzun" sheetId="103" state="hidden" r:id="rId40"/>
    <sheet name="uzun sonucu" sheetId="104" state="hidden" r:id="rId41"/>
    <sheet name="üç adım V" sheetId="71" r:id="rId42"/>
    <sheet name="üç adım (rüzgar)" sheetId="122" r:id="rId43"/>
    <sheet name="üçadım" sheetId="105" state="hidden" r:id="rId44"/>
    <sheet name="üç adım sonucu" sheetId="106" state="hidden" r:id="rId45"/>
    <sheet name="gülle V" sheetId="73" r:id="rId46"/>
    <sheet name="gülle" sheetId="107" state="hidden" r:id="rId47"/>
    <sheet name="gülle sonucu" sheetId="108" state="hidden" r:id="rId48"/>
    <sheet name="cirit V" sheetId="76" r:id="rId49"/>
    <sheet name="cirit" sheetId="109" state="hidden" r:id="rId50"/>
    <sheet name="cirit sonucu" sheetId="110" state="hidden" r:id="rId51"/>
    <sheet name="disk V" sheetId="74" r:id="rId52"/>
    <sheet name="disk" sheetId="111" state="hidden" r:id="rId53"/>
    <sheet name="disk sonucu" sheetId="112" state="hidden" r:id="rId54"/>
    <sheet name="ÇEKİÇ" sheetId="124" r:id="rId55"/>
    <sheet name="isveç V" sheetId="69" r:id="rId56"/>
    <sheet name="İsveç" sheetId="113" state="hidden" r:id="rId57"/>
    <sheet name="İsveç sonucu" sheetId="114" state="hidden" r:id="rId58"/>
    <sheet name="toplam puan tablosu" sheetId="115" state="hidden" r:id="rId59"/>
    <sheet name="toplam puanlar" sheetId="118" state="hidden" r:id="rId60"/>
    <sheet name="toplam puan sonuçları" sheetId="116" state="hidden" r:id="rId61"/>
    <sheet name="yarışmalara göre dereceler" sheetId="117" state="hidden" r:id="rId62"/>
  </sheets>
  <externalReferences>
    <externalReference r:id="rId63"/>
    <externalReference r:id="rId64"/>
  </externalReferences>
  <definedNames>
    <definedName name="_xlnm.Print_Area" localSheetId="9">'100m sonucu'!$A$1:$H$40</definedName>
    <definedName name="_xlnm.Print_Area" localSheetId="7">'100m V'!$A$1:$N$40</definedName>
    <definedName name="_xlnm.Print_Area" localSheetId="12">'110m eng sonucu'!$A$1:$H$41</definedName>
    <definedName name="_xlnm.Print_Area" localSheetId="10">'110m eng V'!$A$1:$N$40</definedName>
    <definedName name="_xlnm.Print_Area" localSheetId="27">'1500m sonucu'!$A$1:$H$41</definedName>
    <definedName name="_xlnm.Print_Area" localSheetId="25">'1500m V'!$A$1:$N$39</definedName>
    <definedName name="_xlnm.Print_Area" localSheetId="15">'200m sonucu'!$A$1:$H$41</definedName>
    <definedName name="_xlnm.Print_Area" localSheetId="13">'200m V'!$A$1:$N$40</definedName>
    <definedName name="_xlnm.Print_Area" localSheetId="30">'3000m sonucu'!$A$1:$H$41</definedName>
    <definedName name="_xlnm.Print_Area" localSheetId="28">'3000m V'!$A$1:$N$39</definedName>
    <definedName name="_xlnm.Print_Area" localSheetId="18">'300m eng sonucu'!$A$1:$H$41</definedName>
    <definedName name="_xlnm.Print_Area" localSheetId="16">'300m eng V'!$A$1:$N$40</definedName>
    <definedName name="_xlnm.Print_Area" localSheetId="21">'400m sonucu'!$A$1:$H$41</definedName>
    <definedName name="_xlnm.Print_Area" localSheetId="19">'400m V'!$A$1:$N$40</definedName>
    <definedName name="_xlnm.Print_Area" localSheetId="23">'800m'!$A$1:$H$40</definedName>
    <definedName name="_xlnm.Print_Area" localSheetId="24">'800m sonucu'!$A$1:$H$41</definedName>
    <definedName name="_xlnm.Print_Area" localSheetId="22">'800m V'!$A$1:$N$40</definedName>
    <definedName name="_xlnm.Print_Area" localSheetId="50">'cirit sonucu'!$A$1:$H$41</definedName>
    <definedName name="_xlnm.Print_Area" localSheetId="48">'cirit V'!$B$1:$Q$39</definedName>
    <definedName name="_xlnm.Print_Area" localSheetId="54">ÇEKİÇ!$B$1:$P$40</definedName>
    <definedName name="_xlnm.Print_Area" localSheetId="53">'disk sonucu'!$A$1:$H$41</definedName>
    <definedName name="_xlnm.Print_Area" localSheetId="51">'disk V'!$B$1:$Q$39</definedName>
    <definedName name="_xlnm.Print_Area" localSheetId="47">'gülle sonucu'!$A$1:$H$41</definedName>
    <definedName name="_xlnm.Print_Area" localSheetId="45">'gülle V'!$B$1:$Q$39</definedName>
    <definedName name="_xlnm.Print_Area" localSheetId="57">'İsveç sonucu'!$A$1:$H$41</definedName>
    <definedName name="_xlnm.Print_Area" localSheetId="55">'isveç V'!$A$1:$N$40</definedName>
    <definedName name="_xlnm.Print_Area" localSheetId="2">okullar!$A$1:$C$43</definedName>
    <definedName name="_xlnm.Print_Area" localSheetId="36">'sırık sonucu'!$A$1:$H$41</definedName>
    <definedName name="_xlnm.Print_Area" localSheetId="34">'sırık V'!$B$1:$AJ$39</definedName>
    <definedName name="_xlnm.Print_Area" localSheetId="58">'toplam puan tablosu'!$A$1:$AL$16</definedName>
    <definedName name="_xlnm.Print_Area" localSheetId="59">'toplam puanlar'!$A$1:$F$42</definedName>
    <definedName name="_xlnm.Print_Area" localSheetId="38">'uzun (rüzgar)'!$B$1:$M$40</definedName>
    <definedName name="_xlnm.Print_Area" localSheetId="40">'uzun sonucu'!$A$1:$H$41</definedName>
    <definedName name="_xlnm.Print_Area" localSheetId="37">'uzun V'!$B$1:$R$39</definedName>
    <definedName name="_xlnm.Print_Area" localSheetId="42">'üç adım (rüzgar)'!$B$1:$M$40</definedName>
    <definedName name="_xlnm.Print_Area" localSheetId="44">'üç adım sonucu'!$A$1:$H$41</definedName>
    <definedName name="_xlnm.Print_Area" localSheetId="41">'üç adım V'!$B$1:$R$39</definedName>
    <definedName name="_xlnm.Print_Area" localSheetId="0">'yarışma bilgileri'!$A$1:$K$25</definedName>
    <definedName name="_xlnm.Print_Area" localSheetId="61">'yarışmalara göre dereceler'!$A$1:$G$116</definedName>
    <definedName name="_xlnm.Print_Area" localSheetId="3">'yarışmaya katılan okullar'!$A$1:$D$43</definedName>
    <definedName name="_xlnm.Print_Area" localSheetId="33">'yüksek sonucu'!$A$1:$H$41</definedName>
    <definedName name="_xlnm.Print_Area" localSheetId="31">'yüksek V'!$B$1:$AM$39</definedName>
  </definedNames>
  <calcPr calcId="125725"/>
</workbook>
</file>

<file path=xl/calcChain.xml><?xml version="1.0" encoding="utf-8"?>
<calcChain xmlns="http://schemas.openxmlformats.org/spreadsheetml/2006/main">
  <c r="AL7" i="7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6"/>
  <c r="P7" i="74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6"/>
  <c r="P7" i="73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6"/>
  <c r="P7" i="71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6"/>
  <c r="P7" i="72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6"/>
  <c r="AI7" i="78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6"/>
  <c r="C6" l="1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AI38"/>
  <c r="N37" i="79" l="1"/>
  <c r="L37"/>
  <c r="K37"/>
  <c r="N36"/>
  <c r="L36"/>
  <c r="K36"/>
  <c r="N35"/>
  <c r="L35"/>
  <c r="K35"/>
  <c r="N34"/>
  <c r="L34"/>
  <c r="K34"/>
  <c r="N33"/>
  <c r="L33"/>
  <c r="K33"/>
  <c r="N32"/>
  <c r="L32"/>
  <c r="K32"/>
  <c r="N31"/>
  <c r="L31"/>
  <c r="K31"/>
  <c r="N30"/>
  <c r="L30"/>
  <c r="K30"/>
  <c r="N29"/>
  <c r="L29"/>
  <c r="K29"/>
  <c r="N28"/>
  <c r="L28"/>
  <c r="K28"/>
  <c r="N27"/>
  <c r="L27"/>
  <c r="K27"/>
  <c r="N26"/>
  <c r="L26"/>
  <c r="K26"/>
  <c r="N25"/>
  <c r="L25"/>
  <c r="K25"/>
  <c r="N24"/>
  <c r="L24"/>
  <c r="K24"/>
  <c r="N23"/>
  <c r="L23"/>
  <c r="K23"/>
  <c r="N22"/>
  <c r="L22"/>
  <c r="K22"/>
  <c r="N19"/>
  <c r="L19"/>
  <c r="K19"/>
  <c r="N18"/>
  <c r="L18"/>
  <c r="K18"/>
  <c r="N17"/>
  <c r="L17"/>
  <c r="K17"/>
  <c r="N16"/>
  <c r="L16"/>
  <c r="K16"/>
  <c r="N15"/>
  <c r="L15"/>
  <c r="K15"/>
  <c r="N14"/>
  <c r="L14"/>
  <c r="K14"/>
  <c r="N13"/>
  <c r="L13"/>
  <c r="K13"/>
  <c r="N12"/>
  <c r="L12"/>
  <c r="K12"/>
  <c r="N11"/>
  <c r="L11"/>
  <c r="K11"/>
  <c r="N10"/>
  <c r="L10"/>
  <c r="K10"/>
  <c r="N9"/>
  <c r="L9"/>
  <c r="K9"/>
  <c r="N8"/>
  <c r="L8"/>
  <c r="K8"/>
  <c r="N7"/>
  <c r="L7"/>
  <c r="K7"/>
  <c r="N6"/>
  <c r="L6"/>
  <c r="K6"/>
  <c r="N5"/>
  <c r="L5"/>
  <c r="K5"/>
  <c r="N4"/>
  <c r="L4"/>
  <c r="K4"/>
  <c r="N37" i="70"/>
  <c r="L37"/>
  <c r="K37"/>
  <c r="N36"/>
  <c r="L36"/>
  <c r="K36"/>
  <c r="N35"/>
  <c r="L35"/>
  <c r="K35"/>
  <c r="N34"/>
  <c r="L34"/>
  <c r="K34"/>
  <c r="N33"/>
  <c r="L33"/>
  <c r="K33"/>
  <c r="N32"/>
  <c r="L32"/>
  <c r="K32"/>
  <c r="N31"/>
  <c r="L31"/>
  <c r="K31"/>
  <c r="N30"/>
  <c r="L30"/>
  <c r="K30"/>
  <c r="N29"/>
  <c r="L29"/>
  <c r="K29"/>
  <c r="N28"/>
  <c r="L28"/>
  <c r="K28"/>
  <c r="N27"/>
  <c r="L27"/>
  <c r="K27"/>
  <c r="N26"/>
  <c r="L26"/>
  <c r="K26"/>
  <c r="N25"/>
  <c r="L25"/>
  <c r="K25"/>
  <c r="N24"/>
  <c r="L24"/>
  <c r="K24"/>
  <c r="N23"/>
  <c r="L23"/>
  <c r="K23"/>
  <c r="N22"/>
  <c r="L22"/>
  <c r="K22"/>
  <c r="N19"/>
  <c r="L19"/>
  <c r="K19"/>
  <c r="N18"/>
  <c r="L18"/>
  <c r="K18"/>
  <c r="N17"/>
  <c r="L17"/>
  <c r="K17"/>
  <c r="N16"/>
  <c r="L16"/>
  <c r="K16"/>
  <c r="N15"/>
  <c r="L15"/>
  <c r="K15"/>
  <c r="N14"/>
  <c r="L14"/>
  <c r="K14"/>
  <c r="N13"/>
  <c r="L13"/>
  <c r="K13"/>
  <c r="N12"/>
  <c r="L12"/>
  <c r="K12"/>
  <c r="N11"/>
  <c r="L11"/>
  <c r="K11"/>
  <c r="N10"/>
  <c r="L10"/>
  <c r="K10"/>
  <c r="N9"/>
  <c r="L9"/>
  <c r="K9"/>
  <c r="N8"/>
  <c r="L8"/>
  <c r="K8"/>
  <c r="N7"/>
  <c r="L7"/>
  <c r="K7"/>
  <c r="N6"/>
  <c r="L6"/>
  <c r="K6"/>
  <c r="N5"/>
  <c r="L5"/>
  <c r="K5"/>
  <c r="N4"/>
  <c r="L4"/>
  <c r="K4"/>
  <c r="G115" i="117"/>
  <c r="G116"/>
  <c r="G114"/>
  <c r="G108"/>
  <c r="G109"/>
  <c r="G107"/>
  <c r="G101"/>
  <c r="G102"/>
  <c r="G100"/>
  <c r="G94"/>
  <c r="G95"/>
  <c r="G93"/>
  <c r="G87"/>
  <c r="G88"/>
  <c r="G86"/>
  <c r="G80"/>
  <c r="G81"/>
  <c r="G79"/>
  <c r="G73"/>
  <c r="G74"/>
  <c r="G72"/>
  <c r="G66"/>
  <c r="G67"/>
  <c r="G65"/>
  <c r="G59"/>
  <c r="G60"/>
  <c r="G58"/>
  <c r="G52"/>
  <c r="G53"/>
  <c r="G51"/>
  <c r="G45"/>
  <c r="G46"/>
  <c r="G44"/>
  <c r="G38"/>
  <c r="G39"/>
  <c r="G37"/>
  <c r="G31"/>
  <c r="G32"/>
  <c r="G30"/>
  <c r="G24"/>
  <c r="G25"/>
  <c r="G23"/>
  <c r="G17"/>
  <c r="G18"/>
  <c r="G16"/>
  <c r="G10"/>
  <c r="G11"/>
  <c r="G9"/>
  <c r="C10" i="84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 i="86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 i="88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 i="9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 i="92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 i="94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 i="96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 i="98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 i="10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 i="103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 i="105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 i="107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 i="109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 i="111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 i="113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 i="82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9" i="84"/>
  <c r="C9" i="86"/>
  <c r="C9" i="88"/>
  <c r="C9" i="90"/>
  <c r="C9" i="92"/>
  <c r="C9" i="94"/>
  <c r="C9" i="96"/>
  <c r="C9" i="98"/>
  <c r="C9" i="100"/>
  <c r="C9" i="103"/>
  <c r="C9" i="105"/>
  <c r="C9" i="107"/>
  <c r="C9" i="109"/>
  <c r="C9" i="111"/>
  <c r="C9" i="113"/>
  <c r="C9" i="82"/>
  <c r="O27" i="76"/>
  <c r="P27" s="1"/>
  <c r="G30" i="109" s="1"/>
  <c r="B30" s="1"/>
  <c r="O11" i="74"/>
  <c r="G14" i="111" s="1"/>
  <c r="K37" i="72"/>
  <c r="O37" s="1"/>
  <c r="F40" i="103" s="1"/>
  <c r="K36" i="72"/>
  <c r="O36" s="1"/>
  <c r="F39" i="103" s="1"/>
  <c r="K35" i="72"/>
  <c r="O35" s="1"/>
  <c r="K34"/>
  <c r="O34" s="1"/>
  <c r="F37" i="103" s="1"/>
  <c r="K33" i="72"/>
  <c r="O33" s="1"/>
  <c r="K32"/>
  <c r="O32" s="1"/>
  <c r="F35" i="103" s="1"/>
  <c r="K31" i="72"/>
  <c r="O31" s="1"/>
  <c r="K30"/>
  <c r="O30" s="1"/>
  <c r="F33" i="103" s="1"/>
  <c r="F33" i="115" s="1"/>
  <c r="G33" s="1"/>
  <c r="K29" i="72"/>
  <c r="O29" s="1"/>
  <c r="K28"/>
  <c r="O28" s="1"/>
  <c r="G31" i="103" s="1"/>
  <c r="B31" s="1"/>
  <c r="K27" i="72"/>
  <c r="O27" s="1"/>
  <c r="G30" i="103" s="1"/>
  <c r="B30" s="1"/>
  <c r="K26" i="72"/>
  <c r="O26" s="1"/>
  <c r="G29" i="103" s="1"/>
  <c r="B29" s="1"/>
  <c r="K25" i="72"/>
  <c r="O25" s="1"/>
  <c r="K24"/>
  <c r="O24" s="1"/>
  <c r="F27" i="103" s="1"/>
  <c r="K23" i="72"/>
  <c r="O23" s="1"/>
  <c r="F26" i="103" s="1"/>
  <c r="K22" i="72"/>
  <c r="O22" s="1"/>
  <c r="G25" i="103" s="1"/>
  <c r="B25" s="1"/>
  <c r="K21" i="72"/>
  <c r="O21" s="1"/>
  <c r="G24" i="103" s="1"/>
  <c r="B24" s="1"/>
  <c r="K20" i="72"/>
  <c r="O20" s="1"/>
  <c r="F23" i="103" s="1"/>
  <c r="K19" i="72"/>
  <c r="O19" s="1"/>
  <c r="K18"/>
  <c r="O18" s="1"/>
  <c r="F21" i="103" s="1"/>
  <c r="K17" i="72"/>
  <c r="O17" s="1"/>
  <c r="F20" i="103" s="1"/>
  <c r="K16" i="72"/>
  <c r="O16" s="1"/>
  <c r="K15"/>
  <c r="O15" s="1"/>
  <c r="F18" i="103" s="1"/>
  <c r="K14" i="72"/>
  <c r="O14" s="1"/>
  <c r="G17" i="103" s="1"/>
  <c r="B17" s="1"/>
  <c r="K13" i="72"/>
  <c r="O13" s="1"/>
  <c r="K12"/>
  <c r="O12" s="1"/>
  <c r="F15" i="103" s="1"/>
  <c r="F15" i="115" s="1"/>
  <c r="K11" i="72"/>
  <c r="O11" s="1"/>
  <c r="F14" i="103" s="1"/>
  <c r="K10" i="72"/>
  <c r="O10" s="1"/>
  <c r="G13" i="103" s="1"/>
  <c r="K9" i="72"/>
  <c r="O9" s="1"/>
  <c r="F12" i="103" s="1"/>
  <c r="K8" i="72"/>
  <c r="O8" s="1"/>
  <c r="F11" i="103" s="1"/>
  <c r="K7" i="72"/>
  <c r="O7" s="1"/>
  <c r="K6"/>
  <c r="O6" s="1"/>
  <c r="G9" i="103" s="1"/>
  <c r="K37" i="71"/>
  <c r="O37" s="1"/>
  <c r="G40" i="105" s="1"/>
  <c r="K36" i="71"/>
  <c r="O36" s="1"/>
  <c r="K35"/>
  <c r="O35" s="1"/>
  <c r="G38" i="105" s="1"/>
  <c r="B38" s="1"/>
  <c r="K34" i="71"/>
  <c r="O34" s="1"/>
  <c r="G37" i="105" s="1"/>
  <c r="B37" s="1"/>
  <c r="K33" i="71"/>
  <c r="O33" s="1"/>
  <c r="K32"/>
  <c r="O32" s="1"/>
  <c r="K31"/>
  <c r="O31" s="1"/>
  <c r="F34" i="105" s="1"/>
  <c r="K30" i="71"/>
  <c r="O30" s="1"/>
  <c r="G33" i="105" s="1"/>
  <c r="B33" s="1"/>
  <c r="K29" i="71"/>
  <c r="O29" s="1"/>
  <c r="F32" i="105" s="1"/>
  <c r="K28" i="71"/>
  <c r="O28" s="1"/>
  <c r="F31" i="105" s="1"/>
  <c r="K27" i="71"/>
  <c r="O27" s="1"/>
  <c r="G30" i="105" s="1"/>
  <c r="B30" s="1"/>
  <c r="K26" i="71"/>
  <c r="O26" s="1"/>
  <c r="G29" i="105" s="1"/>
  <c r="B29" s="1"/>
  <c r="K25" i="71"/>
  <c r="O25" s="1"/>
  <c r="K24"/>
  <c r="O24" s="1"/>
  <c r="K23"/>
  <c r="O23" s="1"/>
  <c r="F26" i="105" s="1"/>
  <c r="K22" i="71"/>
  <c r="O22" s="1"/>
  <c r="G25" i="105" s="1"/>
  <c r="B25" s="1"/>
  <c r="K21" i="71"/>
  <c r="O21" s="1"/>
  <c r="K20"/>
  <c r="O20" s="1"/>
  <c r="F23" i="105" s="1"/>
  <c r="K19" i="71"/>
  <c r="O19" s="1"/>
  <c r="G22" i="105" s="1"/>
  <c r="B22" s="1"/>
  <c r="K18" i="71"/>
  <c r="O18" s="1"/>
  <c r="K17"/>
  <c r="O17" s="1"/>
  <c r="K16"/>
  <c r="O16" s="1"/>
  <c r="K15"/>
  <c r="O15" s="1"/>
  <c r="K14"/>
  <c r="O14" s="1"/>
  <c r="F17" i="105" s="1"/>
  <c r="K13" i="71"/>
  <c r="O13" s="1"/>
  <c r="F16" i="105" s="1"/>
  <c r="K12" i="71"/>
  <c r="O12" s="1"/>
  <c r="K11"/>
  <c r="O11" s="1"/>
  <c r="F14" i="105" s="1"/>
  <c r="K10" i="71"/>
  <c r="O10" s="1"/>
  <c r="K9"/>
  <c r="O9" s="1"/>
  <c r="K8"/>
  <c r="O8" s="1"/>
  <c r="F11" i="105" s="1"/>
  <c r="W11" i="115" s="1"/>
  <c r="K7" i="71"/>
  <c r="O7" s="1"/>
  <c r="F10" i="105" s="1"/>
  <c r="K6" i="71"/>
  <c r="O6" s="1"/>
  <c r="G9" i="105" s="1"/>
  <c r="K37" i="73"/>
  <c r="O37" s="1"/>
  <c r="K36"/>
  <c r="O36" s="1"/>
  <c r="K35"/>
  <c r="O35" s="1"/>
  <c r="K34"/>
  <c r="O34" s="1"/>
  <c r="G37" i="107" s="1"/>
  <c r="B37" s="1"/>
  <c r="K33" i="73"/>
  <c r="O33" s="1"/>
  <c r="K32"/>
  <c r="O32" s="1"/>
  <c r="K31"/>
  <c r="O31" s="1"/>
  <c r="F34" i="107" s="1"/>
  <c r="H34" i="115" s="1"/>
  <c r="I34" s="1"/>
  <c r="K30" i="73"/>
  <c r="O30" s="1"/>
  <c r="K29"/>
  <c r="O29" s="1"/>
  <c r="K28"/>
  <c r="O28" s="1"/>
  <c r="K27"/>
  <c r="O27" s="1"/>
  <c r="F30" i="107" s="1"/>
  <c r="K26" i="73"/>
  <c r="O26" s="1"/>
  <c r="K25"/>
  <c r="O25" s="1"/>
  <c r="K24"/>
  <c r="O24" s="1"/>
  <c r="F27" i="107" s="1"/>
  <c r="K23" i="73"/>
  <c r="O23" s="1"/>
  <c r="F26" i="107" s="1"/>
  <c r="K22" i="73"/>
  <c r="O22" s="1"/>
  <c r="K21"/>
  <c r="O21" s="1"/>
  <c r="K20"/>
  <c r="O20" s="1"/>
  <c r="K19"/>
  <c r="O19" s="1"/>
  <c r="F22" i="107" s="1"/>
  <c r="H22" i="115" s="1"/>
  <c r="I22" s="1"/>
  <c r="K18" i="73"/>
  <c r="O18" s="1"/>
  <c r="K17"/>
  <c r="O17" s="1"/>
  <c r="K16"/>
  <c r="O16" s="1"/>
  <c r="G19" i="107" s="1"/>
  <c r="B19" s="1"/>
  <c r="K15" i="73"/>
  <c r="O15" s="1"/>
  <c r="F18" i="107" s="1"/>
  <c r="K14" i="73"/>
  <c r="O14" s="1"/>
  <c r="F17" i="107" s="1"/>
  <c r="K13" i="73"/>
  <c r="O13" s="1"/>
  <c r="K12"/>
  <c r="O12" s="1"/>
  <c r="G15" i="107" s="1"/>
  <c r="K11" i="73"/>
  <c r="O11" s="1"/>
  <c r="F14" i="107" s="1"/>
  <c r="K10" i="73"/>
  <c r="O10" s="1"/>
  <c r="K9"/>
  <c r="O9" s="1"/>
  <c r="K8"/>
  <c r="O8" s="1"/>
  <c r="F11" i="107" s="1"/>
  <c r="K7" i="73"/>
  <c r="O7" s="1"/>
  <c r="F10" i="107" s="1"/>
  <c r="K6" i="73"/>
  <c r="O6" s="1"/>
  <c r="K37" i="76"/>
  <c r="O37" s="1"/>
  <c r="K36"/>
  <c r="O36" s="1"/>
  <c r="P36" s="1"/>
  <c r="G39" i="109" s="1"/>
  <c r="K35" i="76"/>
  <c r="O35" s="1"/>
  <c r="P35" s="1"/>
  <c r="G38" i="109" s="1"/>
  <c r="B38" s="1"/>
  <c r="K34" i="76"/>
  <c r="O34" s="1"/>
  <c r="K33"/>
  <c r="O33" s="1"/>
  <c r="P33" s="1"/>
  <c r="G36" i="109" s="1"/>
  <c r="B36" s="1"/>
  <c r="K32" i="76"/>
  <c r="O32" s="1"/>
  <c r="P32" s="1"/>
  <c r="G35" i="109" s="1"/>
  <c r="B35" s="1"/>
  <c r="K31" i="76"/>
  <c r="O31" s="1"/>
  <c r="P31" s="1"/>
  <c r="G34" i="109" s="1"/>
  <c r="B34" s="1"/>
  <c r="K30" i="76"/>
  <c r="O30" s="1"/>
  <c r="K29"/>
  <c r="O29" s="1"/>
  <c r="P29" s="1"/>
  <c r="G32" i="109" s="1"/>
  <c r="B32" s="1"/>
  <c r="K28" i="76"/>
  <c r="O28" s="1"/>
  <c r="F31" i="109" s="1"/>
  <c r="K27" i="76"/>
  <c r="K26"/>
  <c r="O26" s="1"/>
  <c r="K25"/>
  <c r="O25" s="1"/>
  <c r="K24"/>
  <c r="O24" s="1"/>
  <c r="F27" i="109" s="1"/>
  <c r="K23" i="76"/>
  <c r="O23" s="1"/>
  <c r="K22"/>
  <c r="O22" s="1"/>
  <c r="K21"/>
  <c r="O21" s="1"/>
  <c r="K20"/>
  <c r="O20" s="1"/>
  <c r="P20" s="1"/>
  <c r="G23" i="109" s="1"/>
  <c r="B23" s="1"/>
  <c r="K19" i="76"/>
  <c r="O19" s="1"/>
  <c r="F22" i="109" s="1"/>
  <c r="R22" i="115" s="1"/>
  <c r="S22" s="1"/>
  <c r="K18" i="76"/>
  <c r="O18" s="1"/>
  <c r="K17"/>
  <c r="O17" s="1"/>
  <c r="K16"/>
  <c r="O16" s="1"/>
  <c r="P16" s="1"/>
  <c r="G19" i="109" s="1"/>
  <c r="B19" s="1"/>
  <c r="K15" i="76"/>
  <c r="O15" s="1"/>
  <c r="P15" s="1"/>
  <c r="G18" i="109" s="1"/>
  <c r="B18" s="1"/>
  <c r="K14" i="76"/>
  <c r="O14" s="1"/>
  <c r="K13"/>
  <c r="O13" s="1"/>
  <c r="F16" i="109" s="1"/>
  <c r="K12" i="76"/>
  <c r="O12" s="1"/>
  <c r="K11"/>
  <c r="O11" s="1"/>
  <c r="K10"/>
  <c r="O10" s="1"/>
  <c r="K9"/>
  <c r="O9" s="1"/>
  <c r="K8"/>
  <c r="O8" s="1"/>
  <c r="F11" i="109" s="1"/>
  <c r="K7" i="76"/>
  <c r="O7" s="1"/>
  <c r="F10" i="109" s="1"/>
  <c r="K6" i="76"/>
  <c r="O6" s="1"/>
  <c r="K37" i="74"/>
  <c r="O37" s="1"/>
  <c r="K36"/>
  <c r="O36" s="1"/>
  <c r="K35"/>
  <c r="O35" s="1"/>
  <c r="K34"/>
  <c r="O34" s="1"/>
  <c r="K33"/>
  <c r="O33" s="1"/>
  <c r="F36" i="111" s="1"/>
  <c r="K32" i="74"/>
  <c r="O32" s="1"/>
  <c r="K31"/>
  <c r="O31" s="1"/>
  <c r="K30"/>
  <c r="O30" s="1"/>
  <c r="K29"/>
  <c r="O29" s="1"/>
  <c r="K28"/>
  <c r="O28" s="1"/>
  <c r="K27"/>
  <c r="O27" s="1"/>
  <c r="G30" i="111" s="1"/>
  <c r="B30" s="1"/>
  <c r="K26" i="74"/>
  <c r="O26" s="1"/>
  <c r="K25"/>
  <c r="O25" s="1"/>
  <c r="K24"/>
  <c r="O24" s="1"/>
  <c r="K23"/>
  <c r="O23" s="1"/>
  <c r="K22"/>
  <c r="O22" s="1"/>
  <c r="K21"/>
  <c r="O21" s="1"/>
  <c r="F24" i="111" s="1"/>
  <c r="K20" i="74"/>
  <c r="O20" s="1"/>
  <c r="K19"/>
  <c r="O19" s="1"/>
  <c r="K18"/>
  <c r="O18" s="1"/>
  <c r="K17"/>
  <c r="O17" s="1"/>
  <c r="F20" i="111" s="1"/>
  <c r="K16" i="74"/>
  <c r="O16" s="1"/>
  <c r="K15"/>
  <c r="O15" s="1"/>
  <c r="K14"/>
  <c r="O14" s="1"/>
  <c r="K13"/>
  <c r="O13" s="1"/>
  <c r="K12"/>
  <c r="O12" s="1"/>
  <c r="K11"/>
  <c r="K10"/>
  <c r="O10" s="1"/>
  <c r="F13" i="111" s="1"/>
  <c r="K9" i="74"/>
  <c r="O9" s="1"/>
  <c r="K8"/>
  <c r="O8" s="1"/>
  <c r="F11" i="111" s="1"/>
  <c r="K7" i="74"/>
  <c r="O7" s="1"/>
  <c r="K6"/>
  <c r="O6" s="1"/>
  <c r="G9" i="111" s="1"/>
  <c r="B3" i="4"/>
  <c r="A3" i="118" s="1"/>
  <c r="B2" i="4"/>
  <c r="A2" i="95" s="1"/>
  <c r="A14" i="125"/>
  <c r="B6" i="4"/>
  <c r="AI4" i="115" s="1"/>
  <c r="B5" i="4"/>
  <c r="AH1" i="78" s="1"/>
  <c r="B4" i="4"/>
  <c r="E1" i="78" s="1"/>
  <c r="B1" i="4"/>
  <c r="B13" i="79"/>
  <c r="J11" s="1"/>
  <c r="B14"/>
  <c r="J12" s="1"/>
  <c r="B15"/>
  <c r="J13" s="1"/>
  <c r="B15" i="70"/>
  <c r="J13" s="1"/>
  <c r="B16"/>
  <c r="J14" s="1"/>
  <c r="B17"/>
  <c r="J15" s="1"/>
  <c r="B14"/>
  <c r="J12" s="1"/>
  <c r="C35" i="7"/>
  <c r="F29" i="78" s="1"/>
  <c r="E3" i="124"/>
  <c r="H38" i="119"/>
  <c r="H39"/>
  <c r="H40"/>
  <c r="H41"/>
  <c r="AI39" i="124"/>
  <c r="C39"/>
  <c r="C38"/>
  <c r="O37"/>
  <c r="C37"/>
  <c r="O36"/>
  <c r="C36"/>
  <c r="O35"/>
  <c r="C35"/>
  <c r="O34"/>
  <c r="C34"/>
  <c r="O33"/>
  <c r="C33"/>
  <c r="O32"/>
  <c r="C32"/>
  <c r="O31"/>
  <c r="C31"/>
  <c r="O30"/>
  <c r="C30"/>
  <c r="O29"/>
  <c r="C29"/>
  <c r="O28"/>
  <c r="C28"/>
  <c r="O27"/>
  <c r="C27"/>
  <c r="O26"/>
  <c r="C26"/>
  <c r="O25"/>
  <c r="C25"/>
  <c r="O24"/>
  <c r="C24"/>
  <c r="O23"/>
  <c r="C23"/>
  <c r="O22"/>
  <c r="C22"/>
  <c r="O21"/>
  <c r="C21"/>
  <c r="O20"/>
  <c r="C20"/>
  <c r="O19"/>
  <c r="C19"/>
  <c r="O18"/>
  <c r="C18"/>
  <c r="O17"/>
  <c r="C17"/>
  <c r="O16"/>
  <c r="C16"/>
  <c r="O15"/>
  <c r="C15"/>
  <c r="O14"/>
  <c r="C14"/>
  <c r="O13"/>
  <c r="C13"/>
  <c r="O12"/>
  <c r="C12"/>
  <c r="O11"/>
  <c r="C11"/>
  <c r="O10"/>
  <c r="C10"/>
  <c r="O9"/>
  <c r="C9"/>
  <c r="O8"/>
  <c r="C8"/>
  <c r="O7"/>
  <c r="C7"/>
  <c r="O6"/>
  <c r="C6"/>
  <c r="N2"/>
  <c r="N1"/>
  <c r="D3" i="70"/>
  <c r="D3" i="66"/>
  <c r="H14" i="119"/>
  <c r="D3" i="79" s="1"/>
  <c r="H10" i="119"/>
  <c r="D3" i="64" s="1"/>
  <c r="H11" i="119"/>
  <c r="D3" i="65" s="1"/>
  <c r="H12" i="119"/>
  <c r="D3" i="68" s="1"/>
  <c r="H13" i="119"/>
  <c r="H15"/>
  <c r="H19"/>
  <c r="D3" i="63" s="1"/>
  <c r="H20" i="119"/>
  <c r="H26"/>
  <c r="E3" i="72" s="1"/>
  <c r="H27" i="119"/>
  <c r="E3" i="71" s="1"/>
  <c r="H28" i="119"/>
  <c r="E3" i="77" s="1"/>
  <c r="H29" i="119"/>
  <c r="E3" i="78" s="1"/>
  <c r="H32" i="119"/>
  <c r="E3" i="73" s="1"/>
  <c r="H35" i="119"/>
  <c r="E3" i="74" s="1"/>
  <c r="H37" i="119"/>
  <c r="E3" i="76" s="1"/>
  <c r="H43" i="119"/>
  <c r="D3" i="69" s="1"/>
  <c r="H9" i="119"/>
  <c r="D3" i="38" s="1"/>
  <c r="P8" i="76"/>
  <c r="G11" i="109" s="1"/>
  <c r="P28" i="76"/>
  <c r="G31" i="109" s="1"/>
  <c r="B31" s="1"/>
  <c r="C14" i="7"/>
  <c r="C13"/>
  <c r="F7" i="71" s="1"/>
  <c r="F7" i="122" s="1"/>
  <c r="D6" i="121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6" i="122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AF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AF39" i="121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15" i="74"/>
  <c r="C16"/>
  <c r="A1" i="117"/>
  <c r="C5"/>
  <c r="E5" i="11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C41"/>
  <c r="S4" i="115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D6" i="113"/>
  <c r="D6" i="114" s="1"/>
  <c r="C90" i="117" s="1"/>
  <c r="D9" i="113"/>
  <c r="F9"/>
  <c r="H9"/>
  <c r="D10"/>
  <c r="F10"/>
  <c r="H10"/>
  <c r="D11"/>
  <c r="F11"/>
  <c r="H11"/>
  <c r="D12"/>
  <c r="F12"/>
  <c r="H12"/>
  <c r="D13"/>
  <c r="F13"/>
  <c r="H13"/>
  <c r="D14"/>
  <c r="F14"/>
  <c r="H14"/>
  <c r="D15"/>
  <c r="F15"/>
  <c r="H15"/>
  <c r="D16"/>
  <c r="F16"/>
  <c r="H16"/>
  <c r="D17"/>
  <c r="F17"/>
  <c r="Y17" i="115" s="1"/>
  <c r="Z17" s="1"/>
  <c r="H17" i="113"/>
  <c r="D18"/>
  <c r="F18"/>
  <c r="Y18" i="115" s="1"/>
  <c r="Z18" s="1"/>
  <c r="H18" i="113"/>
  <c r="D19"/>
  <c r="F19"/>
  <c r="Y19" i="115" s="1"/>
  <c r="Z19" s="1"/>
  <c r="H19" i="113"/>
  <c r="D20"/>
  <c r="F20"/>
  <c r="Y20" i="115" s="1"/>
  <c r="Z20" s="1"/>
  <c r="H20" i="113"/>
  <c r="D21"/>
  <c r="F21"/>
  <c r="Y21" i="115" s="1"/>
  <c r="Z21" s="1"/>
  <c r="H21" i="113"/>
  <c r="D22"/>
  <c r="F22"/>
  <c r="H22"/>
  <c r="D23"/>
  <c r="F23"/>
  <c r="H23"/>
  <c r="D24"/>
  <c r="F24"/>
  <c r="Y24" i="115" s="1"/>
  <c r="H24" i="113"/>
  <c r="D25"/>
  <c r="F25"/>
  <c r="Y25" i="115" s="1"/>
  <c r="Z25" s="1"/>
  <c r="H25" i="113"/>
  <c r="D26"/>
  <c r="F26"/>
  <c r="H26"/>
  <c r="D27"/>
  <c r="F27"/>
  <c r="Y27" i="115" s="1"/>
  <c r="Z27" s="1"/>
  <c r="H27" i="113"/>
  <c r="D28"/>
  <c r="F28"/>
  <c r="H28"/>
  <c r="D29"/>
  <c r="F29"/>
  <c r="Y29" i="115" s="1"/>
  <c r="Z29" s="1"/>
  <c r="H29" i="113"/>
  <c r="D30"/>
  <c r="F30"/>
  <c r="Y30" i="115" s="1"/>
  <c r="Z30" s="1"/>
  <c r="H30" i="113"/>
  <c r="D31"/>
  <c r="F31"/>
  <c r="Y31" i="115" s="1"/>
  <c r="Z31" s="1"/>
  <c r="H31" i="113"/>
  <c r="D32"/>
  <c r="F32"/>
  <c r="H32"/>
  <c r="D33"/>
  <c r="F33"/>
  <c r="Y33" i="115" s="1"/>
  <c r="Z33" s="1"/>
  <c r="H33" i="113"/>
  <c r="D34"/>
  <c r="F34"/>
  <c r="H34"/>
  <c r="D35"/>
  <c r="F35"/>
  <c r="Y35" i="115" s="1"/>
  <c r="Z35" s="1"/>
  <c r="H35" i="113"/>
  <c r="D36"/>
  <c r="F36"/>
  <c r="H36"/>
  <c r="D37"/>
  <c r="F37"/>
  <c r="Y37" i="115"/>
  <c r="H37" i="113"/>
  <c r="D38"/>
  <c r="F38"/>
  <c r="Y38" i="115"/>
  <c r="H38" i="113"/>
  <c r="D39"/>
  <c r="F39"/>
  <c r="Y39" i="115"/>
  <c r="Z39" s="1"/>
  <c r="H39" i="113"/>
  <c r="D40"/>
  <c r="F40"/>
  <c r="Y40" i="115"/>
  <c r="H40" i="113"/>
  <c r="K3" i="69"/>
  <c r="L3"/>
  <c r="N3"/>
  <c r="K4"/>
  <c r="L4"/>
  <c r="N4"/>
  <c r="K5"/>
  <c r="L5"/>
  <c r="N5"/>
  <c r="B6"/>
  <c r="J3" s="1"/>
  <c r="G6"/>
  <c r="G9" i="113" s="1"/>
  <c r="K6" i="69"/>
  <c r="L6"/>
  <c r="N6"/>
  <c r="B7"/>
  <c r="J4" s="1"/>
  <c r="G7"/>
  <c r="G10" i="113" s="1"/>
  <c r="K7" i="69"/>
  <c r="L7"/>
  <c r="N7"/>
  <c r="B8"/>
  <c r="J5" s="1"/>
  <c r="G8"/>
  <c r="G11" i="113" s="1"/>
  <c r="K8" i="69"/>
  <c r="L8"/>
  <c r="N8"/>
  <c r="B9"/>
  <c r="J6" s="1"/>
  <c r="G9"/>
  <c r="G12" i="113" s="1"/>
  <c r="K9" i="69"/>
  <c r="L9"/>
  <c r="N9"/>
  <c r="B10"/>
  <c r="J7" s="1"/>
  <c r="G10"/>
  <c r="G13" i="113" s="1"/>
  <c r="K10" i="69"/>
  <c r="L10"/>
  <c r="N10"/>
  <c r="B11"/>
  <c r="J8" s="1"/>
  <c r="G11"/>
  <c r="G14" i="113" s="1"/>
  <c r="B12" i="69"/>
  <c r="J9" s="1"/>
  <c r="G12"/>
  <c r="G15" i="113" s="1"/>
  <c r="B13" i="69"/>
  <c r="J10" s="1"/>
  <c r="G13"/>
  <c r="G16" i="113" s="1"/>
  <c r="K13" i="69"/>
  <c r="L13"/>
  <c r="N13"/>
  <c r="B14"/>
  <c r="J13"/>
  <c r="G14"/>
  <c r="G17" i="113" s="1"/>
  <c r="K14" i="69"/>
  <c r="L14"/>
  <c r="N14"/>
  <c r="B15"/>
  <c r="J14" s="1"/>
  <c r="G15"/>
  <c r="G18" i="113" s="1"/>
  <c r="K15" i="69"/>
  <c r="L15"/>
  <c r="N15"/>
  <c r="B16"/>
  <c r="J15" s="1"/>
  <c r="G16"/>
  <c r="G19" i="113" s="1"/>
  <c r="K16" i="69"/>
  <c r="L16"/>
  <c r="N16"/>
  <c r="B17"/>
  <c r="J16"/>
  <c r="G17"/>
  <c r="G20" i="113" s="1"/>
  <c r="K17" i="69"/>
  <c r="L17"/>
  <c r="N17"/>
  <c r="B18"/>
  <c r="J17" s="1"/>
  <c r="G18"/>
  <c r="G21" i="113" s="1"/>
  <c r="K18" i="69"/>
  <c r="L18"/>
  <c r="N18"/>
  <c r="B19"/>
  <c r="J18" s="1"/>
  <c r="G19"/>
  <c r="G22" i="113" s="1"/>
  <c r="K19" i="69"/>
  <c r="L19"/>
  <c r="N19"/>
  <c r="B20"/>
  <c r="J19"/>
  <c r="G20"/>
  <c r="G23" i="113" s="1"/>
  <c r="K20" i="69"/>
  <c r="L20"/>
  <c r="N20"/>
  <c r="B21"/>
  <c r="J20" s="1"/>
  <c r="G21"/>
  <c r="G24" i="113" s="1"/>
  <c r="B22" i="69"/>
  <c r="J23" s="1"/>
  <c r="G22"/>
  <c r="G25" i="113" s="1"/>
  <c r="B23" i="69"/>
  <c r="J24" s="1"/>
  <c r="G23"/>
  <c r="G26" i="113" s="1"/>
  <c r="K23" i="69"/>
  <c r="L23"/>
  <c r="N23"/>
  <c r="B24"/>
  <c r="J25" s="1"/>
  <c r="G24"/>
  <c r="G27" i="113" s="1"/>
  <c r="K24" i="69"/>
  <c r="L24"/>
  <c r="N24"/>
  <c r="B25"/>
  <c r="J26"/>
  <c r="G25"/>
  <c r="G28" i="113" s="1"/>
  <c r="K25" i="69"/>
  <c r="L25"/>
  <c r="N25"/>
  <c r="B26"/>
  <c r="J27" s="1"/>
  <c r="G26"/>
  <c r="G29" i="113" s="1"/>
  <c r="K26" i="69"/>
  <c r="L26"/>
  <c r="N26"/>
  <c r="B27"/>
  <c r="J28" s="1"/>
  <c r="G27"/>
  <c r="G30" i="113" s="1"/>
  <c r="K27" i="69"/>
  <c r="L27"/>
  <c r="N27"/>
  <c r="B28"/>
  <c r="J29" s="1"/>
  <c r="G28"/>
  <c r="G31" i="113" s="1"/>
  <c r="K28" i="69"/>
  <c r="L28"/>
  <c r="N28"/>
  <c r="B29"/>
  <c r="J30" s="1"/>
  <c r="G29"/>
  <c r="G32" i="113" s="1"/>
  <c r="K29" i="69"/>
  <c r="L29"/>
  <c r="N29"/>
  <c r="B30"/>
  <c r="J33" s="1"/>
  <c r="G30"/>
  <c r="G33" i="113" s="1"/>
  <c r="K30" i="69"/>
  <c r="L30"/>
  <c r="N30"/>
  <c r="B31"/>
  <c r="J34" s="1"/>
  <c r="G31"/>
  <c r="G34" i="113" s="1"/>
  <c r="B32" i="69"/>
  <c r="J35" s="1"/>
  <c r="G32"/>
  <c r="G35" i="113" s="1"/>
  <c r="B33" i="69"/>
  <c r="J36" s="1"/>
  <c r="G33"/>
  <c r="G36" i="113" s="1"/>
  <c r="K33" i="69"/>
  <c r="L33"/>
  <c r="N33"/>
  <c r="B34"/>
  <c r="J37" s="1"/>
  <c r="G34"/>
  <c r="G37" i="113" s="1"/>
  <c r="K34" i="69"/>
  <c r="L34"/>
  <c r="N34"/>
  <c r="B35"/>
  <c r="J38" s="1"/>
  <c r="G35"/>
  <c r="G38" i="113" s="1"/>
  <c r="K35" i="69"/>
  <c r="L35"/>
  <c r="N35"/>
  <c r="B36"/>
  <c r="G36"/>
  <c r="G39" i="113" s="1"/>
  <c r="K36" i="69"/>
  <c r="L36"/>
  <c r="N36"/>
  <c r="B37"/>
  <c r="J40" s="1"/>
  <c r="G37"/>
  <c r="G40" i="113" s="1"/>
  <c r="K37" i="69"/>
  <c r="L37"/>
  <c r="N37"/>
  <c r="K38"/>
  <c r="L38"/>
  <c r="N38"/>
  <c r="J39"/>
  <c r="K39"/>
  <c r="L39"/>
  <c r="N39"/>
  <c r="K40"/>
  <c r="L40"/>
  <c r="N40"/>
  <c r="D6" i="111"/>
  <c r="D6" i="112" s="1"/>
  <c r="C97" i="117" s="1"/>
  <c r="D9" i="111"/>
  <c r="H9"/>
  <c r="D10"/>
  <c r="H10"/>
  <c r="D11"/>
  <c r="H11"/>
  <c r="D12"/>
  <c r="H12"/>
  <c r="D13"/>
  <c r="H13"/>
  <c r="D14"/>
  <c r="H14"/>
  <c r="D15"/>
  <c r="H15"/>
  <c r="D16"/>
  <c r="H16"/>
  <c r="D17"/>
  <c r="H17"/>
  <c r="D18"/>
  <c r="H18"/>
  <c r="D19"/>
  <c r="H19"/>
  <c r="D20"/>
  <c r="H20"/>
  <c r="D21"/>
  <c r="H21"/>
  <c r="D22"/>
  <c r="H22"/>
  <c r="D23"/>
  <c r="H23"/>
  <c r="D24"/>
  <c r="H24"/>
  <c r="D25"/>
  <c r="H25"/>
  <c r="D26"/>
  <c r="H26"/>
  <c r="D27"/>
  <c r="H27"/>
  <c r="D28"/>
  <c r="H28"/>
  <c r="D29"/>
  <c r="H29"/>
  <c r="D30"/>
  <c r="H30"/>
  <c r="D31"/>
  <c r="H31"/>
  <c r="D32"/>
  <c r="H32"/>
  <c r="D33"/>
  <c r="H33"/>
  <c r="D34"/>
  <c r="H34"/>
  <c r="D35"/>
  <c r="H35"/>
  <c r="D36"/>
  <c r="H36"/>
  <c r="D37"/>
  <c r="H37"/>
  <c r="D38"/>
  <c r="H38"/>
  <c r="D39"/>
  <c r="H39"/>
  <c r="D40"/>
  <c r="H40"/>
  <c r="O1" i="74"/>
  <c r="C6"/>
  <c r="C7"/>
  <c r="C8"/>
  <c r="C9"/>
  <c r="C10"/>
  <c r="C11"/>
  <c r="C12"/>
  <c r="C13"/>
  <c r="C14"/>
  <c r="C17"/>
  <c r="C18"/>
  <c r="C19"/>
  <c r="C20"/>
  <c r="C21"/>
  <c r="C22"/>
  <c r="C23"/>
  <c r="C24"/>
  <c r="C25"/>
  <c r="C26"/>
  <c r="C27"/>
  <c r="C28"/>
  <c r="C29"/>
  <c r="C30"/>
  <c r="C31"/>
  <c r="C32"/>
  <c r="C33"/>
  <c r="G36" i="111"/>
  <c r="B36" s="1"/>
  <c r="C34" i="74"/>
  <c r="C35"/>
  <c r="C36"/>
  <c r="C37"/>
  <c r="AJ38"/>
  <c r="A1" i="109"/>
  <c r="D6"/>
  <c r="D6" i="110" s="1"/>
  <c r="C104" i="117" s="1"/>
  <c r="D9" i="109"/>
  <c r="H9"/>
  <c r="D10"/>
  <c r="H10"/>
  <c r="D11"/>
  <c r="H11"/>
  <c r="D12"/>
  <c r="H12"/>
  <c r="D13"/>
  <c r="H13"/>
  <c r="D14"/>
  <c r="H14"/>
  <c r="D15"/>
  <c r="H15"/>
  <c r="D16"/>
  <c r="H16"/>
  <c r="D17"/>
  <c r="H17"/>
  <c r="D18"/>
  <c r="H18"/>
  <c r="D19"/>
  <c r="F19"/>
  <c r="H19"/>
  <c r="D20"/>
  <c r="H20"/>
  <c r="D21"/>
  <c r="H21"/>
  <c r="D22"/>
  <c r="H22"/>
  <c r="D23"/>
  <c r="H23"/>
  <c r="D24"/>
  <c r="H24"/>
  <c r="D25"/>
  <c r="H25"/>
  <c r="D26"/>
  <c r="H26"/>
  <c r="D27"/>
  <c r="H27"/>
  <c r="D28"/>
  <c r="H28"/>
  <c r="D29"/>
  <c r="H29"/>
  <c r="D30"/>
  <c r="H30"/>
  <c r="D31"/>
  <c r="H31"/>
  <c r="D32"/>
  <c r="H32"/>
  <c r="D33"/>
  <c r="H33"/>
  <c r="D34"/>
  <c r="F34"/>
  <c r="H34"/>
  <c r="D35"/>
  <c r="H35"/>
  <c r="D36"/>
  <c r="H36"/>
  <c r="D37"/>
  <c r="H37"/>
  <c r="D38"/>
  <c r="F38"/>
  <c r="H38"/>
  <c r="D39"/>
  <c r="H39"/>
  <c r="D40"/>
  <c r="H40"/>
  <c r="C6" i="7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AJ38"/>
  <c r="D6" i="107"/>
  <c r="D6" i="108" s="1"/>
  <c r="C55" i="117" s="1"/>
  <c r="D9" i="107"/>
  <c r="H9"/>
  <c r="D10"/>
  <c r="H10"/>
  <c r="D11"/>
  <c r="H11"/>
  <c r="D12"/>
  <c r="H12"/>
  <c r="D13"/>
  <c r="H13"/>
  <c r="D14"/>
  <c r="H14"/>
  <c r="D15"/>
  <c r="F15"/>
  <c r="H15"/>
  <c r="D16"/>
  <c r="H16"/>
  <c r="D17"/>
  <c r="H17"/>
  <c r="D18"/>
  <c r="H18" i="115"/>
  <c r="I18" s="1"/>
  <c r="H18" i="107"/>
  <c r="D19"/>
  <c r="H19"/>
  <c r="D20"/>
  <c r="H20"/>
  <c r="D21"/>
  <c r="H21"/>
  <c r="D22"/>
  <c r="H22"/>
  <c r="D23"/>
  <c r="F23"/>
  <c r="H23" i="115" s="1"/>
  <c r="I23" s="1"/>
  <c r="H23" i="107"/>
  <c r="D24"/>
  <c r="H24"/>
  <c r="D25"/>
  <c r="H25"/>
  <c r="D26"/>
  <c r="H26" i="115"/>
  <c r="I26" s="1"/>
  <c r="H26" i="107"/>
  <c r="D27"/>
  <c r="H27"/>
  <c r="D28"/>
  <c r="H28"/>
  <c r="D29"/>
  <c r="H29"/>
  <c r="D30"/>
  <c r="H30" i="115"/>
  <c r="I30" s="1"/>
  <c r="H30" i="107"/>
  <c r="D31"/>
  <c r="F31"/>
  <c r="H31" i="115" s="1"/>
  <c r="I31" s="1"/>
  <c r="H31" i="107"/>
  <c r="D32"/>
  <c r="H32"/>
  <c r="D33"/>
  <c r="H33"/>
  <c r="D34"/>
  <c r="H34"/>
  <c r="D35"/>
  <c r="F35"/>
  <c r="H35" i="115" s="1"/>
  <c r="H35" i="107"/>
  <c r="D36"/>
  <c r="H36"/>
  <c r="D37"/>
  <c r="H37"/>
  <c r="D38"/>
  <c r="H38"/>
  <c r="D39"/>
  <c r="F39"/>
  <c r="H39"/>
  <c r="D40"/>
  <c r="H40"/>
  <c r="C6" i="73"/>
  <c r="C7"/>
  <c r="C8"/>
  <c r="G11" i="107"/>
  <c r="C9" i="73"/>
  <c r="C10"/>
  <c r="C11"/>
  <c r="C12"/>
  <c r="C13"/>
  <c r="C15"/>
  <c r="C16"/>
  <c r="C17"/>
  <c r="C18"/>
  <c r="C19"/>
  <c r="G22" i="107"/>
  <c r="B22" s="1"/>
  <c r="C20" i="73"/>
  <c r="G23" i="107"/>
  <c r="B23" s="1"/>
  <c r="C21" i="73"/>
  <c r="C22"/>
  <c r="C23"/>
  <c r="G26" i="107"/>
  <c r="B26" s="1"/>
  <c r="C24" i="73"/>
  <c r="G27" i="107"/>
  <c r="B27" s="1"/>
  <c r="C25" i="73"/>
  <c r="C26"/>
  <c r="C27"/>
  <c r="G30" i="107"/>
  <c r="B30" s="1"/>
  <c r="C28" i="73"/>
  <c r="G31" i="107"/>
  <c r="B31" s="1"/>
  <c r="C29" i="73"/>
  <c r="C30"/>
  <c r="C31"/>
  <c r="G34" i="107"/>
  <c r="B34" s="1"/>
  <c r="C32" i="73"/>
  <c r="G35" i="107"/>
  <c r="B35" s="1"/>
  <c r="C33" i="73"/>
  <c r="C34"/>
  <c r="C35"/>
  <c r="C36"/>
  <c r="G39" i="107"/>
  <c r="B39" s="1"/>
  <c r="C37" i="73"/>
  <c r="AJ38"/>
  <c r="F6" i="106"/>
  <c r="F5" i="105"/>
  <c r="D6"/>
  <c r="D6" i="106" s="1"/>
  <c r="C83" i="117" s="1"/>
  <c r="D9" i="105"/>
  <c r="H9"/>
  <c r="D10"/>
  <c r="H10"/>
  <c r="D11"/>
  <c r="H11"/>
  <c r="D12"/>
  <c r="H12"/>
  <c r="D13"/>
  <c r="H13"/>
  <c r="D14"/>
  <c r="H14"/>
  <c r="D15"/>
  <c r="H15"/>
  <c r="D16"/>
  <c r="H16"/>
  <c r="D17"/>
  <c r="H17"/>
  <c r="D18"/>
  <c r="H18"/>
  <c r="D19"/>
  <c r="F19"/>
  <c r="H19"/>
  <c r="D20"/>
  <c r="H20"/>
  <c r="D21"/>
  <c r="H21"/>
  <c r="D22"/>
  <c r="F22"/>
  <c r="H22"/>
  <c r="D23"/>
  <c r="W23" i="115"/>
  <c r="X23" s="1"/>
  <c r="H23" i="105"/>
  <c r="D24"/>
  <c r="H24"/>
  <c r="D25"/>
  <c r="H25"/>
  <c r="D26"/>
  <c r="W26" i="115"/>
  <c r="X26" s="1"/>
  <c r="H26" i="105"/>
  <c r="D27"/>
  <c r="F27"/>
  <c r="H27"/>
  <c r="D28"/>
  <c r="H28"/>
  <c r="D29"/>
  <c r="H29"/>
  <c r="D30"/>
  <c r="H30"/>
  <c r="D31"/>
  <c r="H31"/>
  <c r="D32"/>
  <c r="H32"/>
  <c r="D33"/>
  <c r="H33"/>
  <c r="D34"/>
  <c r="W34" i="115"/>
  <c r="X34" s="1"/>
  <c r="H34" i="105"/>
  <c r="D35"/>
  <c r="H35"/>
  <c r="D36"/>
  <c r="H36"/>
  <c r="D37"/>
  <c r="H37"/>
  <c r="D38"/>
  <c r="H38"/>
  <c r="D39"/>
  <c r="F39"/>
  <c r="H39"/>
  <c r="D40"/>
  <c r="H40"/>
  <c r="O1" i="71"/>
  <c r="C6"/>
  <c r="C7"/>
  <c r="C8"/>
  <c r="G11" i="105"/>
  <c r="C9" i="71"/>
  <c r="C10"/>
  <c r="C11"/>
  <c r="C12"/>
  <c r="C13"/>
  <c r="C14"/>
  <c r="C15"/>
  <c r="C16"/>
  <c r="G19" i="105"/>
  <c r="B19" s="1"/>
  <c r="C17" i="71"/>
  <c r="C18"/>
  <c r="C19"/>
  <c r="C20"/>
  <c r="G23" i="105"/>
  <c r="B23" s="1"/>
  <c r="C21" i="71"/>
  <c r="C22"/>
  <c r="C23"/>
  <c r="C24"/>
  <c r="G27" i="105"/>
  <c r="B27" s="1"/>
  <c r="C25" i="71"/>
  <c r="C26"/>
  <c r="C27"/>
  <c r="C28"/>
  <c r="G31" i="105"/>
  <c r="B31" s="1"/>
  <c r="C29" i="71"/>
  <c r="C30"/>
  <c r="C31"/>
  <c r="C32"/>
  <c r="C33"/>
  <c r="C34"/>
  <c r="C35"/>
  <c r="C36"/>
  <c r="G39" i="105"/>
  <c r="B39" s="1"/>
  <c r="C37" i="71"/>
  <c r="AK38"/>
  <c r="F5" i="104"/>
  <c r="A2" i="103"/>
  <c r="F5"/>
  <c r="D6"/>
  <c r="D6" i="104" s="1"/>
  <c r="C48" i="117" s="1"/>
  <c r="D9" i="103"/>
  <c r="H9"/>
  <c r="D10"/>
  <c r="H10"/>
  <c r="D11"/>
  <c r="F11" i="115"/>
  <c r="H11" i="103"/>
  <c r="D12"/>
  <c r="H12"/>
  <c r="D13"/>
  <c r="H13"/>
  <c r="D14"/>
  <c r="H14"/>
  <c r="D15"/>
  <c r="H15"/>
  <c r="D16"/>
  <c r="H16"/>
  <c r="D17"/>
  <c r="H17"/>
  <c r="D18"/>
  <c r="F18" i="115"/>
  <c r="G18" s="1"/>
  <c r="H18" i="103"/>
  <c r="D19"/>
  <c r="F19"/>
  <c r="F19" i="115" s="1"/>
  <c r="G19" s="1"/>
  <c r="H19" i="103"/>
  <c r="D20"/>
  <c r="H20"/>
  <c r="D21"/>
  <c r="H21"/>
  <c r="D22"/>
  <c r="H22"/>
  <c r="D23"/>
  <c r="H23"/>
  <c r="D24"/>
  <c r="H24"/>
  <c r="D25"/>
  <c r="H25"/>
  <c r="D26"/>
  <c r="H26"/>
  <c r="D27"/>
  <c r="H27"/>
  <c r="D28"/>
  <c r="H28"/>
  <c r="D29"/>
  <c r="H29"/>
  <c r="D30"/>
  <c r="H30"/>
  <c r="D31"/>
  <c r="F31"/>
  <c r="H31"/>
  <c r="D32"/>
  <c r="H32"/>
  <c r="D33"/>
  <c r="H33"/>
  <c r="D34"/>
  <c r="F34"/>
  <c r="H34"/>
  <c r="D35"/>
  <c r="H35"/>
  <c r="D36"/>
  <c r="H36"/>
  <c r="D37"/>
  <c r="H37"/>
  <c r="D38"/>
  <c r="H38"/>
  <c r="D39"/>
  <c r="H39"/>
  <c r="D40"/>
  <c r="H40"/>
  <c r="O1" i="72"/>
  <c r="C6"/>
  <c r="C7"/>
  <c r="C8"/>
  <c r="G11" i="103"/>
  <c r="C9" i="72"/>
  <c r="C10"/>
  <c r="C11"/>
  <c r="G14" i="103"/>
  <c r="C12" i="72"/>
  <c r="C13"/>
  <c r="C14"/>
  <c r="C15"/>
  <c r="G18" i="103"/>
  <c r="B18" s="1"/>
  <c r="C16" i="72"/>
  <c r="G19" i="103"/>
  <c r="B19" s="1"/>
  <c r="C17" i="72"/>
  <c r="C18"/>
  <c r="C19"/>
  <c r="C20"/>
  <c r="G23" i="103"/>
  <c r="B23" s="1"/>
  <c r="C21" i="72"/>
  <c r="C22"/>
  <c r="C23"/>
  <c r="G26" i="103"/>
  <c r="B26" s="1"/>
  <c r="C24" i="72"/>
  <c r="G27" i="103"/>
  <c r="B27" s="1"/>
  <c r="C25" i="72"/>
  <c r="C26"/>
  <c r="C27"/>
  <c r="C28"/>
  <c r="C29"/>
  <c r="C30"/>
  <c r="C31"/>
  <c r="G34" i="103"/>
  <c r="B34" s="1"/>
  <c r="C32" i="72"/>
  <c r="G35" i="103"/>
  <c r="B35" s="1"/>
  <c r="C33" i="72"/>
  <c r="C34"/>
  <c r="C35"/>
  <c r="C36"/>
  <c r="G39" i="103"/>
  <c r="B39" s="1"/>
  <c r="C37" i="72"/>
  <c r="G40" i="103"/>
  <c r="B40" s="1"/>
  <c r="AK38" i="72"/>
  <c r="F5" i="101"/>
  <c r="A1" i="100"/>
  <c r="A2"/>
  <c r="F5"/>
  <c r="D6"/>
  <c r="D6" i="101" s="1"/>
  <c r="C69" i="117" s="1"/>
  <c r="D9" i="100"/>
  <c r="F9"/>
  <c r="H9"/>
  <c r="D10"/>
  <c r="F10"/>
  <c r="H10"/>
  <c r="D11"/>
  <c r="F11"/>
  <c r="H11"/>
  <c r="D12"/>
  <c r="F12"/>
  <c r="H12"/>
  <c r="D13"/>
  <c r="F13"/>
  <c r="H13"/>
  <c r="D14"/>
  <c r="F14"/>
  <c r="H14"/>
  <c r="D15"/>
  <c r="F15"/>
  <c r="H15"/>
  <c r="D16"/>
  <c r="F16"/>
  <c r="H16"/>
  <c r="D17"/>
  <c r="F17"/>
  <c r="H17"/>
  <c r="D18"/>
  <c r="F18"/>
  <c r="H18"/>
  <c r="D19"/>
  <c r="F19"/>
  <c r="H19"/>
  <c r="D20"/>
  <c r="F20"/>
  <c r="H20"/>
  <c r="D21"/>
  <c r="F21"/>
  <c r="H21"/>
  <c r="D22"/>
  <c r="F22"/>
  <c r="H22"/>
  <c r="D23"/>
  <c r="F23"/>
  <c r="AI23" i="115" s="1"/>
  <c r="AJ23" s="1"/>
  <c r="H23" i="100"/>
  <c r="D24"/>
  <c r="F24"/>
  <c r="H24"/>
  <c r="D25"/>
  <c r="F25"/>
  <c r="H25"/>
  <c r="D26"/>
  <c r="F26"/>
  <c r="H26"/>
  <c r="D27"/>
  <c r="F27"/>
  <c r="AI27" i="115" s="1"/>
  <c r="AJ27" s="1"/>
  <c r="H27" i="100"/>
  <c r="D28"/>
  <c r="F28"/>
  <c r="H28"/>
  <c r="D29"/>
  <c r="F29"/>
  <c r="H29"/>
  <c r="D30"/>
  <c r="F30"/>
  <c r="H30"/>
  <c r="D31"/>
  <c r="F31"/>
  <c r="H31"/>
  <c r="D32"/>
  <c r="F32"/>
  <c r="H32"/>
  <c r="D33"/>
  <c r="F33"/>
  <c r="H33"/>
  <c r="D34"/>
  <c r="F34"/>
  <c r="H34"/>
  <c r="D35"/>
  <c r="F35"/>
  <c r="H35"/>
  <c r="D36"/>
  <c r="F36"/>
  <c r="H36"/>
  <c r="D37"/>
  <c r="F37"/>
  <c r="H37"/>
  <c r="D38"/>
  <c r="F38"/>
  <c r="H38"/>
  <c r="D39"/>
  <c r="F39"/>
  <c r="H39"/>
  <c r="D40"/>
  <c r="F40"/>
  <c r="H40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F5" i="99"/>
  <c r="F5" i="98"/>
  <c r="D6"/>
  <c r="D6" i="99" s="1"/>
  <c r="C41" i="117" s="1"/>
  <c r="D9" i="98"/>
  <c r="F9"/>
  <c r="H9"/>
  <c r="D10"/>
  <c r="F10"/>
  <c r="H10"/>
  <c r="D11"/>
  <c r="F11"/>
  <c r="H11"/>
  <c r="D12"/>
  <c r="F12"/>
  <c r="H12"/>
  <c r="D13"/>
  <c r="F13"/>
  <c r="H13"/>
  <c r="D14"/>
  <c r="F14"/>
  <c r="H14"/>
  <c r="D15"/>
  <c r="F15"/>
  <c r="H15"/>
  <c r="D16"/>
  <c r="F16"/>
  <c r="H16"/>
  <c r="D17"/>
  <c r="F17"/>
  <c r="J17" i="115"/>
  <c r="K17" s="1"/>
  <c r="H17" i="98"/>
  <c r="D18"/>
  <c r="F18"/>
  <c r="J18" i="115"/>
  <c r="K18" s="1"/>
  <c r="H18" i="98"/>
  <c r="D19"/>
  <c r="F19"/>
  <c r="H19"/>
  <c r="D20"/>
  <c r="F20"/>
  <c r="J20" i="115" s="1"/>
  <c r="K20" s="1"/>
  <c r="H20" i="98"/>
  <c r="D21"/>
  <c r="F21"/>
  <c r="H21"/>
  <c r="D22"/>
  <c r="F22"/>
  <c r="J22" i="115" s="1"/>
  <c r="K22" s="1"/>
  <c r="H22" i="98"/>
  <c r="D23"/>
  <c r="F23"/>
  <c r="H23"/>
  <c r="D24"/>
  <c r="F24"/>
  <c r="J24" i="115" s="1"/>
  <c r="K24" s="1"/>
  <c r="H24" i="98"/>
  <c r="D25"/>
  <c r="F25"/>
  <c r="H25"/>
  <c r="D26"/>
  <c r="F26"/>
  <c r="J26" i="115" s="1"/>
  <c r="K26" s="1"/>
  <c r="H26" i="98"/>
  <c r="D27"/>
  <c r="F27"/>
  <c r="H27"/>
  <c r="D28"/>
  <c r="F28"/>
  <c r="H28"/>
  <c r="D29"/>
  <c r="F29"/>
  <c r="J29" i="115"/>
  <c r="K29" s="1"/>
  <c r="H29" i="98"/>
  <c r="D30"/>
  <c r="F30"/>
  <c r="H30"/>
  <c r="D31"/>
  <c r="F31"/>
  <c r="H31"/>
  <c r="D32"/>
  <c r="F32"/>
  <c r="H32"/>
  <c r="D33"/>
  <c r="F33"/>
  <c r="J33" i="115" s="1"/>
  <c r="K33" s="1"/>
  <c r="H33" i="98"/>
  <c r="D34"/>
  <c r="F34"/>
  <c r="H34"/>
  <c r="D35"/>
  <c r="F35"/>
  <c r="J35" i="115"/>
  <c r="H35" i="98"/>
  <c r="D36"/>
  <c r="F36"/>
  <c r="J36" i="115"/>
  <c r="K36" s="1"/>
  <c r="H36" i="98"/>
  <c r="D37"/>
  <c r="F37"/>
  <c r="H37"/>
  <c r="D38"/>
  <c r="F38"/>
  <c r="J38" i="115" s="1"/>
  <c r="K38" s="1"/>
  <c r="H38" i="98"/>
  <c r="D39"/>
  <c r="F39"/>
  <c r="H39"/>
  <c r="D40"/>
  <c r="F40"/>
  <c r="J40" i="115" s="1"/>
  <c r="K40" s="1"/>
  <c r="H40" i="98"/>
  <c r="AK1" i="77"/>
  <c r="C6"/>
  <c r="G9" i="98"/>
  <c r="C7" i="77"/>
  <c r="G10" i="98"/>
  <c r="C8" i="77"/>
  <c r="G11" i="98"/>
  <c r="C9" i="77"/>
  <c r="G12" i="98"/>
  <c r="C10" i="77"/>
  <c r="G13" i="98"/>
  <c r="C11" i="77"/>
  <c r="G14" i="98"/>
  <c r="C12" i="77"/>
  <c r="G15" i="98"/>
  <c r="C13" i="77"/>
  <c r="G16" i="98"/>
  <c r="C14" i="77"/>
  <c r="G17" i="98"/>
  <c r="C15" i="77"/>
  <c r="G18" i="98"/>
  <c r="C16" i="77"/>
  <c r="G19" i="98"/>
  <c r="C17" i="77"/>
  <c r="G20" i="98"/>
  <c r="C18" i="77"/>
  <c r="G21" i="98"/>
  <c r="C19" i="77"/>
  <c r="G22" i="98"/>
  <c r="C20" i="77"/>
  <c r="G23" i="98"/>
  <c r="C21" i="77"/>
  <c r="G24" i="98"/>
  <c r="C22" i="77"/>
  <c r="G25" i="98"/>
  <c r="C23" i="77"/>
  <c r="G26" i="98"/>
  <c r="C24" i="77"/>
  <c r="G27" i="98"/>
  <c r="C25" i="77"/>
  <c r="G28" i="98"/>
  <c r="C26" i="77"/>
  <c r="G29" i="98"/>
  <c r="C27" i="77"/>
  <c r="G30" i="98"/>
  <c r="C28" i="77"/>
  <c r="G31" i="98"/>
  <c r="C29" i="77"/>
  <c r="G32" i="98"/>
  <c r="C30" i="77"/>
  <c r="G33" i="98"/>
  <c r="C31" i="77"/>
  <c r="G34" i="98"/>
  <c r="C32" i="77"/>
  <c r="G35" i="98"/>
  <c r="C33" i="77"/>
  <c r="G36" i="98"/>
  <c r="C34" i="77"/>
  <c r="G37" i="98"/>
  <c r="C35" i="77"/>
  <c r="G38" i="98"/>
  <c r="C36" i="77"/>
  <c r="G39" i="98"/>
  <c r="C37" i="77"/>
  <c r="G40" i="98"/>
  <c r="AL38" i="77"/>
  <c r="F5" i="97"/>
  <c r="A2" i="96"/>
  <c r="F5"/>
  <c r="D6"/>
  <c r="D6" i="97" s="1"/>
  <c r="C62" i="117" s="1"/>
  <c r="D9" i="96"/>
  <c r="F9"/>
  <c r="AG9" i="115" s="1"/>
  <c r="H9" i="96"/>
  <c r="D10"/>
  <c r="F10"/>
  <c r="H10"/>
  <c r="D11"/>
  <c r="F11"/>
  <c r="H11"/>
  <c r="D12"/>
  <c r="F12"/>
  <c r="H12"/>
  <c r="D13"/>
  <c r="F13"/>
  <c r="H13"/>
  <c r="D14"/>
  <c r="F14"/>
  <c r="AG14" i="115"/>
  <c r="H14" i="96"/>
  <c r="D15"/>
  <c r="F15"/>
  <c r="H15"/>
  <c r="D16"/>
  <c r="F16"/>
  <c r="H16"/>
  <c r="D17"/>
  <c r="F17"/>
  <c r="H17"/>
  <c r="D18"/>
  <c r="F18"/>
  <c r="AG18" i="115" s="1"/>
  <c r="AH18" s="1"/>
  <c r="H18" i="96"/>
  <c r="D19"/>
  <c r="F19"/>
  <c r="AG19" i="115" s="1"/>
  <c r="AH19" s="1"/>
  <c r="H19" i="96"/>
  <c r="D20"/>
  <c r="F20"/>
  <c r="AG20" i="115" s="1"/>
  <c r="AH20" s="1"/>
  <c r="H20" i="96"/>
  <c r="D21"/>
  <c r="F21"/>
  <c r="AG21" i="115" s="1"/>
  <c r="AH21" s="1"/>
  <c r="H21" i="96"/>
  <c r="D22"/>
  <c r="F22"/>
  <c r="AG22" i="115" s="1"/>
  <c r="AH22" s="1"/>
  <c r="H22" i="96"/>
  <c r="D23"/>
  <c r="F23"/>
  <c r="AG23" i="115" s="1"/>
  <c r="AH23" s="1"/>
  <c r="H23" i="96"/>
  <c r="D24"/>
  <c r="F24"/>
  <c r="AG24" i="115" s="1"/>
  <c r="AH24"/>
  <c r="H24" i="96"/>
  <c r="D25"/>
  <c r="F25"/>
  <c r="AG25" i="115"/>
  <c r="AH25" s="1"/>
  <c r="H25" i="96"/>
  <c r="D26"/>
  <c r="F26"/>
  <c r="AG26" i="115" s="1"/>
  <c r="AH26" s="1"/>
  <c r="H26" i="96"/>
  <c r="D27"/>
  <c r="F27"/>
  <c r="AG27" i="115" s="1"/>
  <c r="AH27" s="1"/>
  <c r="H27" i="96"/>
  <c r="D28"/>
  <c r="F28"/>
  <c r="AG28" i="115"/>
  <c r="AH28" s="1"/>
  <c r="H28" i="96"/>
  <c r="D29"/>
  <c r="F29"/>
  <c r="AG29" i="115" s="1"/>
  <c r="AH29" s="1"/>
  <c r="H29" i="96"/>
  <c r="D30"/>
  <c r="F30"/>
  <c r="AG30" i="115" s="1"/>
  <c r="AH30" s="1"/>
  <c r="H30" i="96"/>
  <c r="D31"/>
  <c r="F31"/>
  <c r="AG31" i="115" s="1"/>
  <c r="AH31" s="1"/>
  <c r="H31" i="96"/>
  <c r="D32"/>
  <c r="F32"/>
  <c r="AG32" i="115" s="1"/>
  <c r="AH32" s="1"/>
  <c r="H32" i="96"/>
  <c r="D33"/>
  <c r="F33"/>
  <c r="H33"/>
  <c r="D34"/>
  <c r="F34"/>
  <c r="AG34" i="115" s="1"/>
  <c r="AH34" s="1"/>
  <c r="H34" i="96"/>
  <c r="D35"/>
  <c r="F35"/>
  <c r="H35"/>
  <c r="D36"/>
  <c r="F36"/>
  <c r="AG36" i="115" s="1"/>
  <c r="AH36" s="1"/>
  <c r="H36" i="96"/>
  <c r="D37"/>
  <c r="F37"/>
  <c r="H37"/>
  <c r="D38"/>
  <c r="F38"/>
  <c r="AG38" i="115"/>
  <c r="AH38" s="1"/>
  <c r="H38" i="96"/>
  <c r="D39"/>
  <c r="F39"/>
  <c r="H39"/>
  <c r="D40"/>
  <c r="F40"/>
  <c r="AG40" i="115" s="1"/>
  <c r="AH40" s="1"/>
  <c r="H40" i="96"/>
  <c r="F1" i="79"/>
  <c r="B6"/>
  <c r="J4" s="1"/>
  <c r="G6"/>
  <c r="G9" i="96" s="1"/>
  <c r="B7" i="79"/>
  <c r="J5" s="1"/>
  <c r="G7"/>
  <c r="G10" i="96" s="1"/>
  <c r="B8" i="79"/>
  <c r="J6" s="1"/>
  <c r="G8"/>
  <c r="G11" i="96" s="1"/>
  <c r="B9" i="79"/>
  <c r="J7" s="1"/>
  <c r="G9"/>
  <c r="G12" i="96" s="1"/>
  <c r="B10" i="79"/>
  <c r="J8" s="1"/>
  <c r="G10"/>
  <c r="G13" i="96" s="1"/>
  <c r="B11" i="79"/>
  <c r="J9" s="1"/>
  <c r="G11"/>
  <c r="G14" i="96" s="1"/>
  <c r="B12" i="79"/>
  <c r="J10" s="1"/>
  <c r="G12"/>
  <c r="G15" i="96" s="1"/>
  <c r="G13" i="79"/>
  <c r="G16" i="96" s="1"/>
  <c r="G14" i="79"/>
  <c r="G17" i="96" s="1"/>
  <c r="G15" i="79"/>
  <c r="G18" i="96" s="1"/>
  <c r="B16" i="79"/>
  <c r="J14" s="1"/>
  <c r="G16"/>
  <c r="G19" i="96" s="1"/>
  <c r="B17" i="79"/>
  <c r="J15" s="1"/>
  <c r="G17"/>
  <c r="G20" i="96" s="1"/>
  <c r="B18" i="79"/>
  <c r="J16" s="1"/>
  <c r="G18"/>
  <c r="G21" i="96" s="1"/>
  <c r="B19" i="79"/>
  <c r="J17" s="1"/>
  <c r="G19"/>
  <c r="G22" i="96" s="1"/>
  <c r="B20" i="79"/>
  <c r="J18" s="1"/>
  <c r="G20"/>
  <c r="G23" i="96" s="1"/>
  <c r="B21" i="79"/>
  <c r="J19" s="1"/>
  <c r="G21"/>
  <c r="G24" i="96" s="1"/>
  <c r="B22" i="79"/>
  <c r="J22" s="1"/>
  <c r="G22"/>
  <c r="G25" i="96" s="1"/>
  <c r="B23" i="79"/>
  <c r="J23" s="1"/>
  <c r="G23"/>
  <c r="G26" i="96" s="1"/>
  <c r="B24" i="79"/>
  <c r="J24" s="1"/>
  <c r="G24"/>
  <c r="G27" i="96" s="1"/>
  <c r="B25" i="79"/>
  <c r="J25" s="1"/>
  <c r="G25"/>
  <c r="G28" i="96" s="1"/>
  <c r="B26" i="79"/>
  <c r="J26" s="1"/>
  <c r="G26"/>
  <c r="G29" i="96" s="1"/>
  <c r="B27" i="79"/>
  <c r="J27" s="1"/>
  <c r="G27"/>
  <c r="G30" i="96" s="1"/>
  <c r="B28" i="79"/>
  <c r="J28" s="1"/>
  <c r="G28"/>
  <c r="G31" i="96" s="1"/>
  <c r="B29" i="79"/>
  <c r="J29" s="1"/>
  <c r="G29"/>
  <c r="G32" i="96" s="1"/>
  <c r="B30" i="79"/>
  <c r="J30" s="1"/>
  <c r="G30"/>
  <c r="G33" i="96" s="1"/>
  <c r="B31" i="79"/>
  <c r="J31" s="1"/>
  <c r="G31"/>
  <c r="G34" i="96" s="1"/>
  <c r="B32" i="79"/>
  <c r="J32" s="1"/>
  <c r="G32"/>
  <c r="G35" i="96" s="1"/>
  <c r="B33" i="79"/>
  <c r="J33" s="1"/>
  <c r="G33"/>
  <c r="G36" i="96" s="1"/>
  <c r="B34" i="79"/>
  <c r="J34" s="1"/>
  <c r="G34"/>
  <c r="G37" i="96" s="1"/>
  <c r="B35" i="79"/>
  <c r="J35" s="1"/>
  <c r="G35"/>
  <c r="G38" i="96" s="1"/>
  <c r="B36" i="79"/>
  <c r="J36" s="1"/>
  <c r="G36"/>
  <c r="G39" i="96" s="1"/>
  <c r="B37" i="79"/>
  <c r="J37" s="1"/>
  <c r="G37"/>
  <c r="G40" i="96" s="1"/>
  <c r="F5" i="95"/>
  <c r="F5" i="94"/>
  <c r="D6"/>
  <c r="D6" i="95"/>
  <c r="C34" i="117" s="1"/>
  <c r="D9" i="94"/>
  <c r="F9"/>
  <c r="P9" i="115" s="1"/>
  <c r="H9" i="94"/>
  <c r="D10"/>
  <c r="F10"/>
  <c r="H10"/>
  <c r="D11"/>
  <c r="F11"/>
  <c r="P11" i="115" s="1"/>
  <c r="H11" i="94"/>
  <c r="D12"/>
  <c r="F12"/>
  <c r="H12"/>
  <c r="D13"/>
  <c r="F13"/>
  <c r="H13"/>
  <c r="D14"/>
  <c r="F14"/>
  <c r="H14"/>
  <c r="D15"/>
  <c r="F15"/>
  <c r="P15" i="115" s="1"/>
  <c r="H15" i="94"/>
  <c r="D16"/>
  <c r="F16"/>
  <c r="P16" i="115" s="1"/>
  <c r="H16" i="94"/>
  <c r="D17"/>
  <c r="F17"/>
  <c r="H17"/>
  <c r="D18"/>
  <c r="F18"/>
  <c r="P18" i="115" s="1"/>
  <c r="H18" i="94"/>
  <c r="D19"/>
  <c r="F19"/>
  <c r="P19" i="115" s="1"/>
  <c r="H19" i="94"/>
  <c r="D20"/>
  <c r="F20"/>
  <c r="P20" i="115" s="1"/>
  <c r="H20" i="94"/>
  <c r="D21"/>
  <c r="F21"/>
  <c r="P21" i="115" s="1"/>
  <c r="Q21" s="1"/>
  <c r="H21" i="94"/>
  <c r="D22"/>
  <c r="F22"/>
  <c r="P22" i="115" s="1"/>
  <c r="Q22" s="1"/>
  <c r="H22" i="94"/>
  <c r="D23"/>
  <c r="F23"/>
  <c r="H23"/>
  <c r="D24"/>
  <c r="F24"/>
  <c r="H24"/>
  <c r="D25"/>
  <c r="F25"/>
  <c r="P25" i="115" s="1"/>
  <c r="Q25" s="1"/>
  <c r="H25" i="94"/>
  <c r="D26"/>
  <c r="F26"/>
  <c r="H26"/>
  <c r="D27"/>
  <c r="F27"/>
  <c r="P27" i="115" s="1"/>
  <c r="Q27" s="1"/>
  <c r="H27" i="94"/>
  <c r="D28"/>
  <c r="F28"/>
  <c r="P28" i="115"/>
  <c r="Q28" s="1"/>
  <c r="H28" i="94"/>
  <c r="D29"/>
  <c r="F29"/>
  <c r="P29" i="115" s="1"/>
  <c r="Q29" s="1"/>
  <c r="H29" i="94"/>
  <c r="D30"/>
  <c r="F30"/>
  <c r="H30"/>
  <c r="D31"/>
  <c r="F31"/>
  <c r="P31" i="115" s="1"/>
  <c r="Q31" s="1"/>
  <c r="H31" i="94"/>
  <c r="D32"/>
  <c r="F32"/>
  <c r="H32"/>
  <c r="D33"/>
  <c r="F33"/>
  <c r="P33" i="115" s="1"/>
  <c r="Q33" s="1"/>
  <c r="H33" i="94"/>
  <c r="D34"/>
  <c r="F34"/>
  <c r="H34"/>
  <c r="D35"/>
  <c r="F35"/>
  <c r="P35" i="115" s="1"/>
  <c r="Q35" s="1"/>
  <c r="H35" i="94"/>
  <c r="D36"/>
  <c r="F36"/>
  <c r="H36"/>
  <c r="D37"/>
  <c r="F37"/>
  <c r="P37" i="115" s="1"/>
  <c r="Q37" s="1"/>
  <c r="H37" i="94"/>
  <c r="D38"/>
  <c r="F38"/>
  <c r="P38" i="115"/>
  <c r="Q38" s="1"/>
  <c r="H38" i="94"/>
  <c r="D39"/>
  <c r="F39"/>
  <c r="P39" i="115" s="1"/>
  <c r="Q39" s="1"/>
  <c r="H39" i="94"/>
  <c r="D40"/>
  <c r="F40"/>
  <c r="P40" i="115" s="1"/>
  <c r="Q40" s="1"/>
  <c r="H40" i="94"/>
  <c r="F1" i="70"/>
  <c r="B6"/>
  <c r="J4" s="1"/>
  <c r="G6"/>
  <c r="G9" i="94" s="1"/>
  <c r="B7" i="70"/>
  <c r="J5" s="1"/>
  <c r="G7"/>
  <c r="G10" i="94" s="1"/>
  <c r="B8" i="70"/>
  <c r="J6" s="1"/>
  <c r="G8"/>
  <c r="G11" i="94" s="1"/>
  <c r="B9" i="70"/>
  <c r="J7" s="1"/>
  <c r="G9"/>
  <c r="G12" i="94" s="1"/>
  <c r="B10" i="70"/>
  <c r="J8" s="1"/>
  <c r="G10"/>
  <c r="G13" i="94" s="1"/>
  <c r="B11" i="70"/>
  <c r="J9" s="1"/>
  <c r="G11"/>
  <c r="G14" i="94" s="1"/>
  <c r="B12" i="70"/>
  <c r="J10" s="1"/>
  <c r="G12"/>
  <c r="G15" i="94" s="1"/>
  <c r="B13" i="70"/>
  <c r="J11" s="1"/>
  <c r="G13"/>
  <c r="G16" i="94" s="1"/>
  <c r="G14" i="70"/>
  <c r="G17" i="94" s="1"/>
  <c r="G15" i="70"/>
  <c r="G18" i="94" s="1"/>
  <c r="G16" i="70"/>
  <c r="G19" i="94" s="1"/>
  <c r="G17" i="70"/>
  <c r="G20" i="94" s="1"/>
  <c r="B18" i="70"/>
  <c r="J16" s="1"/>
  <c r="G18"/>
  <c r="G21" i="94" s="1"/>
  <c r="B19" i="70"/>
  <c r="J17" s="1"/>
  <c r="G19"/>
  <c r="G22" i="94" s="1"/>
  <c r="B20" i="70"/>
  <c r="J18" s="1"/>
  <c r="G20"/>
  <c r="G23" i="94" s="1"/>
  <c r="B21" i="70"/>
  <c r="J19" s="1"/>
  <c r="G21"/>
  <c r="G24" i="94" s="1"/>
  <c r="B22" i="70"/>
  <c r="J22" s="1"/>
  <c r="G22"/>
  <c r="G25" i="94" s="1"/>
  <c r="B23" i="70"/>
  <c r="J23" s="1"/>
  <c r="G23"/>
  <c r="G26" i="94" s="1"/>
  <c r="B24" i="70"/>
  <c r="J24" s="1"/>
  <c r="G24"/>
  <c r="G27" i="94" s="1"/>
  <c r="B25" i="70"/>
  <c r="J25" s="1"/>
  <c r="G25"/>
  <c r="G28" i="94" s="1"/>
  <c r="B26" i="70"/>
  <c r="J26" s="1"/>
  <c r="G26"/>
  <c r="G29" i="94" s="1"/>
  <c r="B27" i="70"/>
  <c r="J27" s="1"/>
  <c r="G27"/>
  <c r="G30" i="94" s="1"/>
  <c r="B28" i="70"/>
  <c r="J28" s="1"/>
  <c r="G28"/>
  <c r="G31" i="94" s="1"/>
  <c r="B29" i="70"/>
  <c r="J29" s="1"/>
  <c r="G29"/>
  <c r="G32" i="94" s="1"/>
  <c r="B30" i="70"/>
  <c r="J30" s="1"/>
  <c r="G30"/>
  <c r="G33" i="94" s="1"/>
  <c r="B31" i="70"/>
  <c r="J31" s="1"/>
  <c r="G31"/>
  <c r="G34" i="94" s="1"/>
  <c r="B32" i="70"/>
  <c r="J32" s="1"/>
  <c r="G32"/>
  <c r="G35" i="94" s="1"/>
  <c r="B33" i="70"/>
  <c r="J33" s="1"/>
  <c r="G33"/>
  <c r="G36" i="94" s="1"/>
  <c r="B34" i="70"/>
  <c r="J34" s="1"/>
  <c r="G34"/>
  <c r="G37" i="94" s="1"/>
  <c r="B35" i="70"/>
  <c r="J35" s="1"/>
  <c r="G35"/>
  <c r="G38" i="94" s="1"/>
  <c r="B36" i="70"/>
  <c r="J36" s="1"/>
  <c r="G36"/>
  <c r="G39" i="94" s="1"/>
  <c r="B37" i="70"/>
  <c r="J37" s="1"/>
  <c r="G37"/>
  <c r="G40" i="94" s="1"/>
  <c r="F5" i="93"/>
  <c r="A2" i="92"/>
  <c r="F5"/>
  <c r="D6"/>
  <c r="D6" i="93" s="1"/>
  <c r="C76" i="117" s="1"/>
  <c r="D9" i="92"/>
  <c r="F9"/>
  <c r="H9"/>
  <c r="D10"/>
  <c r="F10"/>
  <c r="H10"/>
  <c r="D11"/>
  <c r="F11"/>
  <c r="H11"/>
  <c r="D12"/>
  <c r="F12"/>
  <c r="AC12" i="115"/>
  <c r="H12" i="92"/>
  <c r="D13"/>
  <c r="F13"/>
  <c r="AC13" i="115"/>
  <c r="H13" i="92"/>
  <c r="D14"/>
  <c r="F14"/>
  <c r="H14"/>
  <c r="D15"/>
  <c r="F15"/>
  <c r="AC15" i="115" s="1"/>
  <c r="H15" i="92"/>
  <c r="D16"/>
  <c r="F16"/>
  <c r="H16"/>
  <c r="D17"/>
  <c r="F17"/>
  <c r="H17"/>
  <c r="D18"/>
  <c r="F18"/>
  <c r="H18"/>
  <c r="D19"/>
  <c r="F19"/>
  <c r="H19"/>
  <c r="D20"/>
  <c r="F20"/>
  <c r="AC20" i="115" s="1"/>
  <c r="AD20" s="1"/>
  <c r="H20" i="92"/>
  <c r="D21"/>
  <c r="F21"/>
  <c r="AC21" i="115" s="1"/>
  <c r="AD21" s="1"/>
  <c r="H21" i="92"/>
  <c r="D22"/>
  <c r="F22"/>
  <c r="AC22" i="115" s="1"/>
  <c r="H22" i="92"/>
  <c r="D23"/>
  <c r="F23"/>
  <c r="AC23" i="115" s="1"/>
  <c r="AD23" s="1"/>
  <c r="H23" i="92"/>
  <c r="D24"/>
  <c r="F24"/>
  <c r="AC24" i="115" s="1"/>
  <c r="AD24" s="1"/>
  <c r="H24" i="92"/>
  <c r="D25"/>
  <c r="F25"/>
  <c r="AC25" i="115" s="1"/>
  <c r="AD25" s="1"/>
  <c r="H25" i="92"/>
  <c r="D26"/>
  <c r="F26"/>
  <c r="AC26" i="115"/>
  <c r="AD26" s="1"/>
  <c r="H26" i="92"/>
  <c r="D27"/>
  <c r="F27"/>
  <c r="AC27" i="115" s="1"/>
  <c r="AD27" s="1"/>
  <c r="H27" i="92"/>
  <c r="D28"/>
  <c r="F28"/>
  <c r="H28"/>
  <c r="D29"/>
  <c r="F29"/>
  <c r="AC29" i="115"/>
  <c r="AD29" s="1"/>
  <c r="H29" i="92"/>
  <c r="D30"/>
  <c r="F30"/>
  <c r="AC30" i="115" s="1"/>
  <c r="AD30" s="1"/>
  <c r="H30" i="92"/>
  <c r="D31"/>
  <c r="F31"/>
  <c r="AC31" i="115" s="1"/>
  <c r="AD31" s="1"/>
  <c r="H31" i="92"/>
  <c r="D32"/>
  <c r="F32"/>
  <c r="AC32" i="115"/>
  <c r="AD32" s="1"/>
  <c r="H32" i="92"/>
  <c r="D33"/>
  <c r="F33"/>
  <c r="H33"/>
  <c r="D34"/>
  <c r="F34"/>
  <c r="AC34" i="115" s="1"/>
  <c r="AD34" s="1"/>
  <c r="H34" i="92"/>
  <c r="D35"/>
  <c r="F35"/>
  <c r="AC35" i="115" s="1"/>
  <c r="AD35" s="1"/>
  <c r="H35" i="92"/>
  <c r="D36"/>
  <c r="F36"/>
  <c r="AC36" i="115" s="1"/>
  <c r="AD36" s="1"/>
  <c r="H36" i="92"/>
  <c r="D37"/>
  <c r="F37"/>
  <c r="H37"/>
  <c r="D38"/>
  <c r="F38"/>
  <c r="AC38" i="115" s="1"/>
  <c r="H38" i="92"/>
  <c r="D39"/>
  <c r="F39"/>
  <c r="AC39" i="115" s="1"/>
  <c r="AD39" s="1"/>
  <c r="H39" i="92"/>
  <c r="D40"/>
  <c r="F40"/>
  <c r="AC40" i="115" s="1"/>
  <c r="AD40" s="1"/>
  <c r="H40" i="92"/>
  <c r="F1" i="68"/>
  <c r="K3"/>
  <c r="L3"/>
  <c r="N3"/>
  <c r="K4"/>
  <c r="L4"/>
  <c r="N4"/>
  <c r="K5"/>
  <c r="L5"/>
  <c r="N5"/>
  <c r="B6"/>
  <c r="J3" s="1"/>
  <c r="G6"/>
  <c r="G9" i="92" s="1"/>
  <c r="K6" i="68"/>
  <c r="L6"/>
  <c r="N6"/>
  <c r="B7"/>
  <c r="J4" s="1"/>
  <c r="G7"/>
  <c r="G10" i="92" s="1"/>
  <c r="K7" i="68"/>
  <c r="L7"/>
  <c r="N7"/>
  <c r="B8"/>
  <c r="J5" s="1"/>
  <c r="G8"/>
  <c r="G11" i="92" s="1"/>
  <c r="K8" i="68"/>
  <c r="L8"/>
  <c r="N8"/>
  <c r="B9"/>
  <c r="J6" s="1"/>
  <c r="G9"/>
  <c r="G12" i="92" s="1"/>
  <c r="K9" i="68"/>
  <c r="L9"/>
  <c r="N9"/>
  <c r="B10"/>
  <c r="J7"/>
  <c r="G10"/>
  <c r="G13" i="92" s="1"/>
  <c r="K10" i="68"/>
  <c r="L10"/>
  <c r="N10"/>
  <c r="B11"/>
  <c r="J8" s="1"/>
  <c r="G11"/>
  <c r="G14" i="92" s="1"/>
  <c r="B12" i="68"/>
  <c r="J9" s="1"/>
  <c r="G12"/>
  <c r="G15" i="92" s="1"/>
  <c r="B13" i="68"/>
  <c r="J10" s="1"/>
  <c r="G13"/>
  <c r="G16" i="92" s="1"/>
  <c r="K13" i="68"/>
  <c r="L13"/>
  <c r="N13"/>
  <c r="J13"/>
  <c r="G14"/>
  <c r="G17" i="92" s="1"/>
  <c r="K14" i="68"/>
  <c r="L14"/>
  <c r="N14"/>
  <c r="J14"/>
  <c r="G15"/>
  <c r="G18" i="92" s="1"/>
  <c r="K15" i="68"/>
  <c r="L15"/>
  <c r="N15"/>
  <c r="B16"/>
  <c r="J15" s="1"/>
  <c r="G16"/>
  <c r="G19" i="92" s="1"/>
  <c r="K16" i="68"/>
  <c r="L16"/>
  <c r="N16"/>
  <c r="B17"/>
  <c r="J16" s="1"/>
  <c r="G17"/>
  <c r="G20" i="92" s="1"/>
  <c r="K17" i="68"/>
  <c r="L17"/>
  <c r="N17"/>
  <c r="B18"/>
  <c r="J17" s="1"/>
  <c r="G18"/>
  <c r="G21" i="92" s="1"/>
  <c r="K18" i="68"/>
  <c r="L18"/>
  <c r="N18"/>
  <c r="B19"/>
  <c r="J18" s="1"/>
  <c r="G19"/>
  <c r="G22" i="92" s="1"/>
  <c r="K19" i="68"/>
  <c r="L19"/>
  <c r="N19"/>
  <c r="B20"/>
  <c r="J19" s="1"/>
  <c r="G20"/>
  <c r="G23" i="92" s="1"/>
  <c r="K20" i="68"/>
  <c r="L20"/>
  <c r="N20"/>
  <c r="B21"/>
  <c r="J20" s="1"/>
  <c r="G21"/>
  <c r="G24" i="92" s="1"/>
  <c r="B22" i="68"/>
  <c r="J23" s="1"/>
  <c r="G22"/>
  <c r="G25" i="92" s="1"/>
  <c r="B23" i="68"/>
  <c r="J24" s="1"/>
  <c r="G23"/>
  <c r="G26" i="92" s="1"/>
  <c r="K23" i="68"/>
  <c r="L23"/>
  <c r="N23"/>
  <c r="B24"/>
  <c r="J25" s="1"/>
  <c r="G24"/>
  <c r="G27" i="92" s="1"/>
  <c r="K24" i="68"/>
  <c r="L24"/>
  <c r="N24"/>
  <c r="B25"/>
  <c r="J26" s="1"/>
  <c r="G25"/>
  <c r="G28" i="92" s="1"/>
  <c r="K25" i="68"/>
  <c r="L25"/>
  <c r="N25"/>
  <c r="B26"/>
  <c r="J27" s="1"/>
  <c r="G26"/>
  <c r="G29" i="92" s="1"/>
  <c r="K26" i="68"/>
  <c r="L26"/>
  <c r="N26"/>
  <c r="B27"/>
  <c r="J28" s="1"/>
  <c r="G27"/>
  <c r="G30" i="92" s="1"/>
  <c r="K27" i="68"/>
  <c r="L27"/>
  <c r="N27"/>
  <c r="B28"/>
  <c r="J29" s="1"/>
  <c r="G28"/>
  <c r="G31" i="92" s="1"/>
  <c r="K28" i="68"/>
  <c r="L28"/>
  <c r="N28"/>
  <c r="B29"/>
  <c r="J30" s="1"/>
  <c r="G29"/>
  <c r="G32" i="92" s="1"/>
  <c r="K29" i="68"/>
  <c r="L29"/>
  <c r="N29"/>
  <c r="B30"/>
  <c r="J33" s="1"/>
  <c r="G30"/>
  <c r="G33" i="92" s="1"/>
  <c r="K30" i="68"/>
  <c r="L30"/>
  <c r="N30"/>
  <c r="B31"/>
  <c r="J34" s="1"/>
  <c r="G31"/>
  <c r="G34" i="92" s="1"/>
  <c r="B32" i="68"/>
  <c r="J35" s="1"/>
  <c r="G32"/>
  <c r="G35" i="92" s="1"/>
  <c r="B33" i="68"/>
  <c r="J36" s="1"/>
  <c r="G33"/>
  <c r="G36" i="92" s="1"/>
  <c r="K33" i="68"/>
  <c r="L33"/>
  <c r="N33"/>
  <c r="B34"/>
  <c r="J37" s="1"/>
  <c r="G34"/>
  <c r="G37" i="92" s="1"/>
  <c r="K34" i="68"/>
  <c r="L34"/>
  <c r="N34"/>
  <c r="B35"/>
  <c r="J38" s="1"/>
  <c r="G35"/>
  <c r="G38" i="92" s="1"/>
  <c r="K35" i="68"/>
  <c r="L35"/>
  <c r="N35"/>
  <c r="B36"/>
  <c r="J39" s="1"/>
  <c r="G36"/>
  <c r="G39" i="92" s="1"/>
  <c r="K36" i="68"/>
  <c r="L36"/>
  <c r="N36"/>
  <c r="B37"/>
  <c r="J40" s="1"/>
  <c r="G37"/>
  <c r="G40" i="92" s="1"/>
  <c r="K37" i="68"/>
  <c r="L37"/>
  <c r="N37"/>
  <c r="K38"/>
  <c r="L38"/>
  <c r="N38"/>
  <c r="K39"/>
  <c r="L39"/>
  <c r="N39"/>
  <c r="K40"/>
  <c r="L40"/>
  <c r="N40"/>
  <c r="F5" i="91"/>
  <c r="A1" i="90"/>
  <c r="F5"/>
  <c r="D6"/>
  <c r="D6" i="91" s="1"/>
  <c r="C27" i="117" s="1"/>
  <c r="F6" i="90"/>
  <c r="D9"/>
  <c r="F9"/>
  <c r="H9"/>
  <c r="D10"/>
  <c r="F10"/>
  <c r="H10"/>
  <c r="D11"/>
  <c r="F11"/>
  <c r="H11"/>
  <c r="D12"/>
  <c r="F12"/>
  <c r="H12"/>
  <c r="D13"/>
  <c r="F13"/>
  <c r="N13" i="115" s="1"/>
  <c r="H13" i="90"/>
  <c r="D14"/>
  <c r="F14"/>
  <c r="H14"/>
  <c r="D15"/>
  <c r="F15"/>
  <c r="N15" i="115" s="1"/>
  <c r="H15" i="90"/>
  <c r="D16"/>
  <c r="F16"/>
  <c r="H16"/>
  <c r="D17"/>
  <c r="F17"/>
  <c r="H17"/>
  <c r="D18"/>
  <c r="F18"/>
  <c r="N18" i="115" s="1"/>
  <c r="O18" s="1"/>
  <c r="H18" i="90"/>
  <c r="D19"/>
  <c r="F19"/>
  <c r="N19" i="115" s="1"/>
  <c r="O19" s="1"/>
  <c r="H19" i="90"/>
  <c r="D20"/>
  <c r="F20"/>
  <c r="N20" i="115" s="1"/>
  <c r="O20" s="1"/>
  <c r="H20" i="90"/>
  <c r="D21"/>
  <c r="F21"/>
  <c r="N21" i="115" s="1"/>
  <c r="O21" s="1"/>
  <c r="H21" i="90"/>
  <c r="D22"/>
  <c r="F22"/>
  <c r="N22" i="115" s="1"/>
  <c r="O22" s="1"/>
  <c r="H22" i="90"/>
  <c r="D23"/>
  <c r="F23"/>
  <c r="N23" i="115" s="1"/>
  <c r="O23" s="1"/>
  <c r="H23" i="90"/>
  <c r="D24"/>
  <c r="F24"/>
  <c r="N24" i="115" s="1"/>
  <c r="O24" s="1"/>
  <c r="H24" i="90"/>
  <c r="D25"/>
  <c r="F25"/>
  <c r="H25"/>
  <c r="D26"/>
  <c r="F26"/>
  <c r="N26" i="115" s="1"/>
  <c r="O26" s="1"/>
  <c r="H26" i="90"/>
  <c r="D27"/>
  <c r="F27"/>
  <c r="N27" i="115"/>
  <c r="O27" s="1"/>
  <c r="H27" i="90"/>
  <c r="D28"/>
  <c r="F28"/>
  <c r="N28" i="115" s="1"/>
  <c r="H28" i="90"/>
  <c r="D29"/>
  <c r="F29"/>
  <c r="N29" i="115" s="1"/>
  <c r="O29" s="1"/>
  <c r="H29" i="90"/>
  <c r="D30"/>
  <c r="F30"/>
  <c r="H30"/>
  <c r="D31"/>
  <c r="F31"/>
  <c r="N31" i="115" s="1"/>
  <c r="O31" s="1"/>
  <c r="H31" i="90"/>
  <c r="D32"/>
  <c r="F32"/>
  <c r="H32"/>
  <c r="D33"/>
  <c r="F33"/>
  <c r="H33"/>
  <c r="D34"/>
  <c r="F34"/>
  <c r="H34"/>
  <c r="D35"/>
  <c r="F35"/>
  <c r="N35" i="115" s="1"/>
  <c r="O35" s="1"/>
  <c r="H35" i="90"/>
  <c r="D36"/>
  <c r="F36"/>
  <c r="N36" i="115" s="1"/>
  <c r="O36"/>
  <c r="H36" i="90"/>
  <c r="D37"/>
  <c r="F37"/>
  <c r="N37" i="115"/>
  <c r="O37" s="1"/>
  <c r="H37" i="90"/>
  <c r="D38"/>
  <c r="F38"/>
  <c r="H38"/>
  <c r="D39"/>
  <c r="F39"/>
  <c r="N39" i="115" s="1"/>
  <c r="O39" s="1"/>
  <c r="H39" i="90"/>
  <c r="D40"/>
  <c r="F40"/>
  <c r="N40" i="115" s="1"/>
  <c r="O40" s="1"/>
  <c r="H40" i="90"/>
  <c r="F1" i="65"/>
  <c r="F2"/>
  <c r="K3"/>
  <c r="L3"/>
  <c r="N3"/>
  <c r="K4"/>
  <c r="L4"/>
  <c r="N4"/>
  <c r="K5"/>
  <c r="L5"/>
  <c r="N5"/>
  <c r="B6"/>
  <c r="J3" s="1"/>
  <c r="G6"/>
  <c r="G9" i="90" s="1"/>
  <c r="K6" i="65"/>
  <c r="L6"/>
  <c r="N6"/>
  <c r="B7"/>
  <c r="J4" s="1"/>
  <c r="G7"/>
  <c r="G10" i="90" s="1"/>
  <c r="K7" i="65"/>
  <c r="L7"/>
  <c r="N7"/>
  <c r="B8"/>
  <c r="J5" s="1"/>
  <c r="G8"/>
  <c r="G11" i="90" s="1"/>
  <c r="K8" i="65"/>
  <c r="L8"/>
  <c r="N8"/>
  <c r="B9"/>
  <c r="J6" s="1"/>
  <c r="G9"/>
  <c r="G12" i="90" s="1"/>
  <c r="K9" i="65"/>
  <c r="L9"/>
  <c r="N9"/>
  <c r="B10"/>
  <c r="J7" s="1"/>
  <c r="G10"/>
  <c r="G13" i="90" s="1"/>
  <c r="K10" i="65"/>
  <c r="L10"/>
  <c r="N10"/>
  <c r="B11"/>
  <c r="J8" s="1"/>
  <c r="G11"/>
  <c r="G14" i="90" s="1"/>
  <c r="B12" i="65"/>
  <c r="J9" s="1"/>
  <c r="G12"/>
  <c r="G15" i="90" s="1"/>
  <c r="B13" i="65"/>
  <c r="J10" s="1"/>
  <c r="G13"/>
  <c r="G16" i="90" s="1"/>
  <c r="K13" i="65"/>
  <c r="L13"/>
  <c r="N13"/>
  <c r="B14"/>
  <c r="J13" s="1"/>
  <c r="G14"/>
  <c r="G17" i="90" s="1"/>
  <c r="K14" i="65"/>
  <c r="L14"/>
  <c r="N14"/>
  <c r="B15"/>
  <c r="J14" s="1"/>
  <c r="G15"/>
  <c r="G18" i="90" s="1"/>
  <c r="K15" i="65"/>
  <c r="L15"/>
  <c r="N15"/>
  <c r="B16"/>
  <c r="J15" s="1"/>
  <c r="G16"/>
  <c r="G19" i="90" s="1"/>
  <c r="K16" i="65"/>
  <c r="L16"/>
  <c r="N16"/>
  <c r="B17"/>
  <c r="J16" s="1"/>
  <c r="G17"/>
  <c r="G20" i="90" s="1"/>
  <c r="K17" i="65"/>
  <c r="L17"/>
  <c r="N17"/>
  <c r="B18"/>
  <c r="J17" s="1"/>
  <c r="G18"/>
  <c r="G21" i="90" s="1"/>
  <c r="K18" i="65"/>
  <c r="L18"/>
  <c r="N18"/>
  <c r="B19"/>
  <c r="J18" s="1"/>
  <c r="G19"/>
  <c r="G22" i="90" s="1"/>
  <c r="K19" i="65"/>
  <c r="L19"/>
  <c r="N19"/>
  <c r="B20"/>
  <c r="J19" s="1"/>
  <c r="G20"/>
  <c r="G23" i="90" s="1"/>
  <c r="K20" i="65"/>
  <c r="L20"/>
  <c r="N20"/>
  <c r="B21"/>
  <c r="J20" s="1"/>
  <c r="G21"/>
  <c r="G24" i="90" s="1"/>
  <c r="B22" i="65"/>
  <c r="J23" s="1"/>
  <c r="G22"/>
  <c r="G25" i="90" s="1"/>
  <c r="B23" i="65"/>
  <c r="J24" s="1"/>
  <c r="G23"/>
  <c r="G26" i="90" s="1"/>
  <c r="K23" i="65"/>
  <c r="L23"/>
  <c r="N23"/>
  <c r="B24"/>
  <c r="J25" s="1"/>
  <c r="G24"/>
  <c r="G27" i="90" s="1"/>
  <c r="K24" i="65"/>
  <c r="L24"/>
  <c r="N24"/>
  <c r="B25"/>
  <c r="J26" s="1"/>
  <c r="G25"/>
  <c r="G28" i="90" s="1"/>
  <c r="K25" i="65"/>
  <c r="L25"/>
  <c r="N25"/>
  <c r="B26"/>
  <c r="J27" s="1"/>
  <c r="G26"/>
  <c r="G29" i="90" s="1"/>
  <c r="K26" i="65"/>
  <c r="L26"/>
  <c r="N26"/>
  <c r="B27"/>
  <c r="J28" s="1"/>
  <c r="G27"/>
  <c r="G30" i="90" s="1"/>
  <c r="K27" i="65"/>
  <c r="L27"/>
  <c r="N27"/>
  <c r="B28"/>
  <c r="J29"/>
  <c r="G28"/>
  <c r="G31" i="90" s="1"/>
  <c r="K28" i="65"/>
  <c r="L28"/>
  <c r="N28"/>
  <c r="B29"/>
  <c r="J30" s="1"/>
  <c r="G29"/>
  <c r="G32" i="90" s="1"/>
  <c r="K29" i="65"/>
  <c r="L29"/>
  <c r="N29"/>
  <c r="B30"/>
  <c r="J33" s="1"/>
  <c r="G30"/>
  <c r="G33" i="90" s="1"/>
  <c r="K30" i="65"/>
  <c r="L30"/>
  <c r="N30"/>
  <c r="B31"/>
  <c r="J34" s="1"/>
  <c r="G31"/>
  <c r="G34" i="90" s="1"/>
  <c r="B32" i="65"/>
  <c r="J35" s="1"/>
  <c r="G32"/>
  <c r="G35" i="90" s="1"/>
  <c r="B33" i="65"/>
  <c r="J36"/>
  <c r="G33"/>
  <c r="G36" i="90" s="1"/>
  <c r="K33" i="65"/>
  <c r="L33"/>
  <c r="N33"/>
  <c r="B34"/>
  <c r="J37" s="1"/>
  <c r="G34"/>
  <c r="G37" i="90" s="1"/>
  <c r="K34" i="65"/>
  <c r="L34"/>
  <c r="N34"/>
  <c r="B35"/>
  <c r="J38" s="1"/>
  <c r="G35"/>
  <c r="G38" i="90" s="1"/>
  <c r="K35" i="65"/>
  <c r="L35"/>
  <c r="N35"/>
  <c r="B36"/>
  <c r="J39" s="1"/>
  <c r="G36"/>
  <c r="G39" i="90" s="1"/>
  <c r="K36" i="65"/>
  <c r="L36"/>
  <c r="N36"/>
  <c r="B37"/>
  <c r="J40" s="1"/>
  <c r="G37"/>
  <c r="G40" i="90" s="1"/>
  <c r="K37" i="65"/>
  <c r="L37"/>
  <c r="N37"/>
  <c r="K38"/>
  <c r="L38"/>
  <c r="N38"/>
  <c r="K39"/>
  <c r="L39"/>
  <c r="N39"/>
  <c r="K40"/>
  <c r="L40"/>
  <c r="N40"/>
  <c r="F5" i="89"/>
  <c r="F6"/>
  <c r="A1" i="88"/>
  <c r="A2"/>
  <c r="F5"/>
  <c r="D6"/>
  <c r="D6" i="89" s="1"/>
  <c r="C111" i="117" s="1"/>
  <c r="D9" i="88"/>
  <c r="F9"/>
  <c r="H9"/>
  <c r="D10"/>
  <c r="F10"/>
  <c r="H10"/>
  <c r="D11"/>
  <c r="F11"/>
  <c r="U11" i="115"/>
  <c r="H11" i="88"/>
  <c r="D12"/>
  <c r="F12"/>
  <c r="H12"/>
  <c r="D13"/>
  <c r="F13"/>
  <c r="H13"/>
  <c r="D14"/>
  <c r="F14"/>
  <c r="H14"/>
  <c r="D15"/>
  <c r="F15"/>
  <c r="H15"/>
  <c r="D16"/>
  <c r="F16"/>
  <c r="H16"/>
  <c r="D17"/>
  <c r="F17"/>
  <c r="U17" i="115" s="1"/>
  <c r="V17" s="1"/>
  <c r="H17" i="88"/>
  <c r="D18"/>
  <c r="F18"/>
  <c r="H18"/>
  <c r="D19"/>
  <c r="F19"/>
  <c r="H19"/>
  <c r="D20"/>
  <c r="F20"/>
  <c r="U20" i="115" s="1"/>
  <c r="H20" i="88"/>
  <c r="D21"/>
  <c r="F21"/>
  <c r="U21" i="115" s="1"/>
  <c r="H21" i="88"/>
  <c r="D22"/>
  <c r="F22"/>
  <c r="U22" i="115" s="1"/>
  <c r="V22" s="1"/>
  <c r="H22" i="88"/>
  <c r="D23"/>
  <c r="F23"/>
  <c r="U23" i="115" s="1"/>
  <c r="V23" s="1"/>
  <c r="H23" i="88"/>
  <c r="D24"/>
  <c r="F24"/>
  <c r="H24"/>
  <c r="D25"/>
  <c r="F25"/>
  <c r="U25" i="115" s="1"/>
  <c r="H25" i="88"/>
  <c r="D26"/>
  <c r="F26"/>
  <c r="U26" i="115" s="1"/>
  <c r="V26" s="1"/>
  <c r="H26" i="88"/>
  <c r="D27"/>
  <c r="F27"/>
  <c r="U27" i="115" s="1"/>
  <c r="V27" s="1"/>
  <c r="H27" i="88"/>
  <c r="D28"/>
  <c r="F28"/>
  <c r="U28" i="115" s="1"/>
  <c r="V28" s="1"/>
  <c r="H28" i="88"/>
  <c r="D29"/>
  <c r="F29"/>
  <c r="U29" i="115" s="1"/>
  <c r="V29" s="1"/>
  <c r="H29" i="88"/>
  <c r="D30"/>
  <c r="F30"/>
  <c r="U30" i="115" s="1"/>
  <c r="H30" i="88"/>
  <c r="D31"/>
  <c r="F31"/>
  <c r="H31"/>
  <c r="D32"/>
  <c r="F32"/>
  <c r="U32" i="115"/>
  <c r="V32" s="1"/>
  <c r="H32" i="88"/>
  <c r="D33"/>
  <c r="F33"/>
  <c r="U33" i="115" s="1"/>
  <c r="V33" s="1"/>
  <c r="H33" i="88"/>
  <c r="D34"/>
  <c r="F34"/>
  <c r="U34" i="115" s="1"/>
  <c r="V34" s="1"/>
  <c r="H34" i="88"/>
  <c r="D35"/>
  <c r="F35"/>
  <c r="H35"/>
  <c r="D36"/>
  <c r="F36"/>
  <c r="U36" i="115" s="1"/>
  <c r="V36" s="1"/>
  <c r="H36" i="88"/>
  <c r="D37"/>
  <c r="F37"/>
  <c r="U37" i="115"/>
  <c r="V37" s="1"/>
  <c r="H37" i="88"/>
  <c r="D38"/>
  <c r="F38"/>
  <c r="U38" i="115" s="1"/>
  <c r="V38" s="1"/>
  <c r="H38" i="88"/>
  <c r="D39"/>
  <c r="F39"/>
  <c r="H39"/>
  <c r="D40"/>
  <c r="F40"/>
  <c r="U40" i="115" s="1"/>
  <c r="H40" i="88"/>
  <c r="F1" i="66"/>
  <c r="F2"/>
  <c r="K3"/>
  <c r="L3"/>
  <c r="N3"/>
  <c r="K4"/>
  <c r="L4"/>
  <c r="N4"/>
  <c r="K5"/>
  <c r="L5"/>
  <c r="N5"/>
  <c r="B6"/>
  <c r="J3" s="1"/>
  <c r="G6"/>
  <c r="G9" i="88" s="1"/>
  <c r="K6" i="66"/>
  <c r="L6"/>
  <c r="N6"/>
  <c r="B7"/>
  <c r="J4" s="1"/>
  <c r="G7"/>
  <c r="G10" i="88" s="1"/>
  <c r="K7" i="66"/>
  <c r="L7"/>
  <c r="N7"/>
  <c r="B8"/>
  <c r="J5" s="1"/>
  <c r="G8"/>
  <c r="G11" i="88" s="1"/>
  <c r="K8" i="66"/>
  <c r="L8"/>
  <c r="N8"/>
  <c r="B9"/>
  <c r="J6" s="1"/>
  <c r="G9"/>
  <c r="G12" i="88" s="1"/>
  <c r="K9" i="66"/>
  <c r="L9"/>
  <c r="N9"/>
  <c r="B10"/>
  <c r="J7" s="1"/>
  <c r="G10"/>
  <c r="G13" i="88" s="1"/>
  <c r="K10" i="66"/>
  <c r="L10"/>
  <c r="N10"/>
  <c r="B11"/>
  <c r="J8" s="1"/>
  <c r="G11"/>
  <c r="G14" i="88" s="1"/>
  <c r="B12" i="66"/>
  <c r="J9" s="1"/>
  <c r="G12"/>
  <c r="G15" i="88" s="1"/>
  <c r="B13" i="66"/>
  <c r="J10" s="1"/>
  <c r="G13"/>
  <c r="G16" i="88" s="1"/>
  <c r="K13" i="66"/>
  <c r="L13"/>
  <c r="N13"/>
  <c r="B14"/>
  <c r="J13" s="1"/>
  <c r="G14"/>
  <c r="G17" i="88" s="1"/>
  <c r="K14" i="66"/>
  <c r="L14"/>
  <c r="N14"/>
  <c r="B15"/>
  <c r="J14" s="1"/>
  <c r="G15"/>
  <c r="G18" i="88" s="1"/>
  <c r="K15" i="66"/>
  <c r="L15"/>
  <c r="N15"/>
  <c r="B16"/>
  <c r="J15" s="1"/>
  <c r="G16"/>
  <c r="G19" i="88" s="1"/>
  <c r="K16" i="66"/>
  <c r="L16"/>
  <c r="N16"/>
  <c r="B17"/>
  <c r="J16" s="1"/>
  <c r="G17"/>
  <c r="G20" i="88" s="1"/>
  <c r="K17" i="66"/>
  <c r="L17"/>
  <c r="N17"/>
  <c r="B18"/>
  <c r="J17" s="1"/>
  <c r="G18"/>
  <c r="G21" i="88" s="1"/>
  <c r="K18" i="66"/>
  <c r="L18"/>
  <c r="N18"/>
  <c r="B19"/>
  <c r="J18" s="1"/>
  <c r="G19"/>
  <c r="G22" i="88" s="1"/>
  <c r="K19" i="66"/>
  <c r="L19"/>
  <c r="N19"/>
  <c r="B20"/>
  <c r="J19" s="1"/>
  <c r="G20"/>
  <c r="G23" i="88" s="1"/>
  <c r="K20" i="66"/>
  <c r="L20"/>
  <c r="N20"/>
  <c r="B21"/>
  <c r="J20"/>
  <c r="G21"/>
  <c r="G24" i="88" s="1"/>
  <c r="B22" i="66"/>
  <c r="J23" s="1"/>
  <c r="G22"/>
  <c r="G25" i="88" s="1"/>
  <c r="B23" i="66"/>
  <c r="J24" s="1"/>
  <c r="G23"/>
  <c r="G26" i="88" s="1"/>
  <c r="K23" i="66"/>
  <c r="L23"/>
  <c r="N23"/>
  <c r="B24"/>
  <c r="J25" s="1"/>
  <c r="G24"/>
  <c r="G27" i="88" s="1"/>
  <c r="K24" i="66"/>
  <c r="L24"/>
  <c r="N24"/>
  <c r="B25"/>
  <c r="J26" s="1"/>
  <c r="G25"/>
  <c r="G28" i="88" s="1"/>
  <c r="K25" i="66"/>
  <c r="L25"/>
  <c r="N25"/>
  <c r="B26"/>
  <c r="J27" s="1"/>
  <c r="G26"/>
  <c r="G29" i="88" s="1"/>
  <c r="K26" i="66"/>
  <c r="L26"/>
  <c r="N26"/>
  <c r="B27"/>
  <c r="J28" s="1"/>
  <c r="G27"/>
  <c r="G30" i="88" s="1"/>
  <c r="K27" i="66"/>
  <c r="L27"/>
  <c r="N27"/>
  <c r="B28"/>
  <c r="J29" s="1"/>
  <c r="G28"/>
  <c r="G31" i="88" s="1"/>
  <c r="K28" i="66"/>
  <c r="L28"/>
  <c r="N28"/>
  <c r="B29"/>
  <c r="J30" s="1"/>
  <c r="G29"/>
  <c r="G32" i="88" s="1"/>
  <c r="K29" i="66"/>
  <c r="L29"/>
  <c r="N29"/>
  <c r="B30"/>
  <c r="J33" s="1"/>
  <c r="G30"/>
  <c r="G33" i="88" s="1"/>
  <c r="K30" i="66"/>
  <c r="L30"/>
  <c r="N30"/>
  <c r="B31"/>
  <c r="J34"/>
  <c r="G31"/>
  <c r="G34" i="88" s="1"/>
  <c r="B32" i="66"/>
  <c r="J35" s="1"/>
  <c r="G32"/>
  <c r="G35" i="88" s="1"/>
  <c r="B33" i="66"/>
  <c r="J36"/>
  <c r="G33"/>
  <c r="G36" i="88" s="1"/>
  <c r="K33" i="66"/>
  <c r="L33"/>
  <c r="N33"/>
  <c r="B34"/>
  <c r="J37" s="1"/>
  <c r="G34"/>
  <c r="G37" i="88" s="1"/>
  <c r="K34" i="66"/>
  <c r="L34"/>
  <c r="N34"/>
  <c r="B35"/>
  <c r="J38" s="1"/>
  <c r="G35"/>
  <c r="G38" i="88" s="1"/>
  <c r="K35" i="66"/>
  <c r="L35"/>
  <c r="N35"/>
  <c r="B36"/>
  <c r="J39" s="1"/>
  <c r="G36"/>
  <c r="G39" i="88" s="1"/>
  <c r="K36" i="66"/>
  <c r="L36"/>
  <c r="N36"/>
  <c r="B37"/>
  <c r="J40" s="1"/>
  <c r="G37"/>
  <c r="G40" i="88" s="1"/>
  <c r="K37" i="66"/>
  <c r="L37"/>
  <c r="N37"/>
  <c r="K38"/>
  <c r="L38"/>
  <c r="N38"/>
  <c r="K39"/>
  <c r="L39"/>
  <c r="N39"/>
  <c r="K40"/>
  <c r="L40"/>
  <c r="N40"/>
  <c r="F5" i="87"/>
  <c r="F6"/>
  <c r="A1" i="86"/>
  <c r="A2"/>
  <c r="F5"/>
  <c r="D6"/>
  <c r="D6" i="87" s="1"/>
  <c r="C20" i="117" s="1"/>
  <c r="F6" i="86"/>
  <c r="D9"/>
  <c r="F9"/>
  <c r="AA9" i="115" s="1"/>
  <c r="H9" i="86"/>
  <c r="D10"/>
  <c r="F10"/>
  <c r="H10"/>
  <c r="D11"/>
  <c r="F11"/>
  <c r="H11"/>
  <c r="D12"/>
  <c r="F12"/>
  <c r="H12"/>
  <c r="D13"/>
  <c r="F13"/>
  <c r="H13"/>
  <c r="D14"/>
  <c r="F14"/>
  <c r="H14"/>
  <c r="D15"/>
  <c r="F15"/>
  <c r="H15"/>
  <c r="D16"/>
  <c r="F16"/>
  <c r="AA16" i="115"/>
  <c r="H16" i="86"/>
  <c r="D17"/>
  <c r="F17"/>
  <c r="H17"/>
  <c r="D18"/>
  <c r="F18"/>
  <c r="H18"/>
  <c r="D19"/>
  <c r="F19"/>
  <c r="H19"/>
  <c r="D20"/>
  <c r="F20"/>
  <c r="AA20" i="115" s="1"/>
  <c r="AB20" s="1"/>
  <c r="H20" i="86"/>
  <c r="D21"/>
  <c r="F21"/>
  <c r="AA21" i="115" s="1"/>
  <c r="AB21" s="1"/>
  <c r="H21" i="86"/>
  <c r="D22"/>
  <c r="F22"/>
  <c r="AA22" i="115" s="1"/>
  <c r="AB22" s="1"/>
  <c r="H22" i="86"/>
  <c r="D23"/>
  <c r="F23"/>
  <c r="H23"/>
  <c r="D24"/>
  <c r="F24"/>
  <c r="AA24" i="115" s="1"/>
  <c r="AB24" s="1"/>
  <c r="H24" i="86"/>
  <c r="D25"/>
  <c r="F25"/>
  <c r="H25"/>
  <c r="D26"/>
  <c r="F26"/>
  <c r="AA26" i="115" s="1"/>
  <c r="AB26"/>
  <c r="H26" i="86"/>
  <c r="D27"/>
  <c r="F27"/>
  <c r="AA27" i="115"/>
  <c r="AB27" s="1"/>
  <c r="H27" i="86"/>
  <c r="D28"/>
  <c r="F28"/>
  <c r="H28"/>
  <c r="D29"/>
  <c r="F29"/>
  <c r="AA29" i="115" s="1"/>
  <c r="AB29" s="1"/>
  <c r="H29" i="86"/>
  <c r="D30"/>
  <c r="F30"/>
  <c r="AA30" i="115" s="1"/>
  <c r="AB30" s="1"/>
  <c r="H30" i="86"/>
  <c r="D31"/>
  <c r="F31"/>
  <c r="AA31" i="115" s="1"/>
  <c r="AB31" s="1"/>
  <c r="H31" i="86"/>
  <c r="D32"/>
  <c r="F32"/>
  <c r="AA32" i="115" s="1"/>
  <c r="AB32" s="1"/>
  <c r="H32" i="86"/>
  <c r="D33"/>
  <c r="F33"/>
  <c r="AA33" i="115" s="1"/>
  <c r="AB33" s="1"/>
  <c r="H33" i="86"/>
  <c r="D34"/>
  <c r="F34"/>
  <c r="AA34" i="115"/>
  <c r="AB34" s="1"/>
  <c r="H34" i="86"/>
  <c r="D35"/>
  <c r="F35"/>
  <c r="H35"/>
  <c r="D36"/>
  <c r="F36"/>
  <c r="AA36" i="115" s="1"/>
  <c r="AB36" s="1"/>
  <c r="H36" i="86"/>
  <c r="D37"/>
  <c r="F37"/>
  <c r="AA37" i="115" s="1"/>
  <c r="H37" i="86"/>
  <c r="D38"/>
  <c r="F38"/>
  <c r="AA38" i="115" s="1"/>
  <c r="AB38" s="1"/>
  <c r="H38" i="86"/>
  <c r="D39"/>
  <c r="F39"/>
  <c r="H39"/>
  <c r="D40"/>
  <c r="F40"/>
  <c r="AA40" i="115" s="1"/>
  <c r="AB40" s="1"/>
  <c r="H40" i="86"/>
  <c r="F1" i="64"/>
  <c r="F2"/>
  <c r="K3"/>
  <c r="L3"/>
  <c r="N3"/>
  <c r="K4"/>
  <c r="L4"/>
  <c r="N4"/>
  <c r="K5"/>
  <c r="L5"/>
  <c r="N5"/>
  <c r="B6"/>
  <c r="J3" s="1"/>
  <c r="G6"/>
  <c r="G9" i="86" s="1"/>
  <c r="K6" i="64"/>
  <c r="L6"/>
  <c r="N6"/>
  <c r="B7"/>
  <c r="J4"/>
  <c r="G7"/>
  <c r="G10" i="86" s="1"/>
  <c r="K7" i="64"/>
  <c r="L7"/>
  <c r="N7"/>
  <c r="B8"/>
  <c r="J5" s="1"/>
  <c r="G8"/>
  <c r="G11" i="86" s="1"/>
  <c r="K8" i="64"/>
  <c r="L8"/>
  <c r="N8"/>
  <c r="B9"/>
  <c r="J6" s="1"/>
  <c r="G9"/>
  <c r="G12" i="86" s="1"/>
  <c r="K9" i="64"/>
  <c r="L9"/>
  <c r="N9"/>
  <c r="B10"/>
  <c r="J7"/>
  <c r="G10"/>
  <c r="G13" i="86" s="1"/>
  <c r="K10" i="64"/>
  <c r="L10"/>
  <c r="N10"/>
  <c r="B11"/>
  <c r="J8" s="1"/>
  <c r="G11"/>
  <c r="G14" i="86" s="1"/>
  <c r="B12" i="64"/>
  <c r="J9"/>
  <c r="G12"/>
  <c r="G15" i="86" s="1"/>
  <c r="B13" i="64"/>
  <c r="J10" s="1"/>
  <c r="G13"/>
  <c r="G16" i="86" s="1"/>
  <c r="K13" i="64"/>
  <c r="L13"/>
  <c r="N13"/>
  <c r="B14"/>
  <c r="J13" s="1"/>
  <c r="G14"/>
  <c r="G17" i="86" s="1"/>
  <c r="K14" i="64"/>
  <c r="L14"/>
  <c r="N14"/>
  <c r="B15"/>
  <c r="J14" s="1"/>
  <c r="G15"/>
  <c r="G18" i="86" s="1"/>
  <c r="K15" i="64"/>
  <c r="L15"/>
  <c r="N15"/>
  <c r="B16"/>
  <c r="J15" s="1"/>
  <c r="G16"/>
  <c r="G19" i="86" s="1"/>
  <c r="K16" i="64"/>
  <c r="L16"/>
  <c r="N16"/>
  <c r="B17"/>
  <c r="J16" s="1"/>
  <c r="G17"/>
  <c r="G20" i="86" s="1"/>
  <c r="K17" i="64"/>
  <c r="L17"/>
  <c r="N17"/>
  <c r="B18"/>
  <c r="J17" s="1"/>
  <c r="G18"/>
  <c r="G21" i="86" s="1"/>
  <c r="K18" i="64"/>
  <c r="L18"/>
  <c r="N18"/>
  <c r="B19"/>
  <c r="J18" s="1"/>
  <c r="G19"/>
  <c r="G22" i="86" s="1"/>
  <c r="K19" i="64"/>
  <c r="L19"/>
  <c r="N19"/>
  <c r="B20"/>
  <c r="J19" s="1"/>
  <c r="G20"/>
  <c r="G23" i="86" s="1"/>
  <c r="K20" i="64"/>
  <c r="L20"/>
  <c r="N20"/>
  <c r="B21"/>
  <c r="J20" s="1"/>
  <c r="G21"/>
  <c r="G24" i="86" s="1"/>
  <c r="B22" i="64"/>
  <c r="J23" s="1"/>
  <c r="G22"/>
  <c r="G25" i="86" s="1"/>
  <c r="B23" i="64"/>
  <c r="J24" s="1"/>
  <c r="G23"/>
  <c r="G26" i="86" s="1"/>
  <c r="K23" i="64"/>
  <c r="L23"/>
  <c r="N23"/>
  <c r="B24"/>
  <c r="J25" s="1"/>
  <c r="G24"/>
  <c r="G27" i="86" s="1"/>
  <c r="K24" i="64"/>
  <c r="L24"/>
  <c r="N24"/>
  <c r="B25"/>
  <c r="J26" s="1"/>
  <c r="G25"/>
  <c r="G28" i="86" s="1"/>
  <c r="K25" i="64"/>
  <c r="L25"/>
  <c r="N25"/>
  <c r="B26"/>
  <c r="J27" s="1"/>
  <c r="G26"/>
  <c r="G29" i="86" s="1"/>
  <c r="K26" i="64"/>
  <c r="L26"/>
  <c r="N26"/>
  <c r="B27"/>
  <c r="J28" s="1"/>
  <c r="G27"/>
  <c r="G30" i="86" s="1"/>
  <c r="K27" i="64"/>
  <c r="L27"/>
  <c r="N27"/>
  <c r="B28"/>
  <c r="J29" s="1"/>
  <c r="G28"/>
  <c r="G31" i="86" s="1"/>
  <c r="K28" i="64"/>
  <c r="L28"/>
  <c r="N28"/>
  <c r="B29"/>
  <c r="J30" s="1"/>
  <c r="G29"/>
  <c r="G32" i="86" s="1"/>
  <c r="K29" i="64"/>
  <c r="L29"/>
  <c r="N29"/>
  <c r="B30"/>
  <c r="J33" s="1"/>
  <c r="G30"/>
  <c r="G33" i="86" s="1"/>
  <c r="K30" i="64"/>
  <c r="L30"/>
  <c r="N30"/>
  <c r="B31"/>
  <c r="J34" s="1"/>
  <c r="G31"/>
  <c r="G34" i="86" s="1"/>
  <c r="B32" i="64"/>
  <c r="J35" s="1"/>
  <c r="G32"/>
  <c r="G35" i="86" s="1"/>
  <c r="B33" i="64"/>
  <c r="J36" s="1"/>
  <c r="G33"/>
  <c r="G36" i="86" s="1"/>
  <c r="K33" i="64"/>
  <c r="L33"/>
  <c r="N33"/>
  <c r="B34"/>
  <c r="J37" s="1"/>
  <c r="G34"/>
  <c r="G37" i="86" s="1"/>
  <c r="K34" i="64"/>
  <c r="L34"/>
  <c r="N34"/>
  <c r="B35"/>
  <c r="J38" s="1"/>
  <c r="G35"/>
  <c r="G38" i="86" s="1"/>
  <c r="K35" i="64"/>
  <c r="L35"/>
  <c r="N35"/>
  <c r="B36"/>
  <c r="J39" s="1"/>
  <c r="G36"/>
  <c r="G39" i="86" s="1"/>
  <c r="K36" i="64"/>
  <c r="L36"/>
  <c r="N36"/>
  <c r="B37"/>
  <c r="J40" s="1"/>
  <c r="G37"/>
  <c r="G40" i="86" s="1"/>
  <c r="K37" i="64"/>
  <c r="L37"/>
  <c r="N37"/>
  <c r="K38"/>
  <c r="L38"/>
  <c r="N38"/>
  <c r="K39"/>
  <c r="L39"/>
  <c r="N39"/>
  <c r="K40"/>
  <c r="L40"/>
  <c r="N40"/>
  <c r="F5" i="85"/>
  <c r="F6"/>
  <c r="A1" i="84"/>
  <c r="A2"/>
  <c r="F5"/>
  <c r="D6"/>
  <c r="D6" i="85" s="1"/>
  <c r="C13" i="117" s="1"/>
  <c r="D9" i="84"/>
  <c r="F9"/>
  <c r="H9"/>
  <c r="D10"/>
  <c r="F10"/>
  <c r="H10"/>
  <c r="D11"/>
  <c r="F11"/>
  <c r="H11"/>
  <c r="D12"/>
  <c r="F12"/>
  <c r="D12" i="115" s="1"/>
  <c r="H12" i="84"/>
  <c r="D13"/>
  <c r="F13"/>
  <c r="D13" i="115"/>
  <c r="H13" i="84"/>
  <c r="D14"/>
  <c r="F14"/>
  <c r="H14"/>
  <c r="D15"/>
  <c r="F15"/>
  <c r="D15" i="115" s="1"/>
  <c r="H15" i="84"/>
  <c r="D16"/>
  <c r="F16"/>
  <c r="H16"/>
  <c r="D17"/>
  <c r="F17"/>
  <c r="D17" i="115"/>
  <c r="E17" s="1"/>
  <c r="H17" i="84"/>
  <c r="D18"/>
  <c r="F18"/>
  <c r="D18" i="115" s="1"/>
  <c r="E18" s="1"/>
  <c r="H18" i="84"/>
  <c r="D19"/>
  <c r="F19"/>
  <c r="D19" i="115" s="1"/>
  <c r="E19" s="1"/>
  <c r="H19" i="84"/>
  <c r="D20"/>
  <c r="F20"/>
  <c r="H20"/>
  <c r="D21"/>
  <c r="F21"/>
  <c r="H21"/>
  <c r="D22"/>
  <c r="F22"/>
  <c r="D22" i="115" s="1"/>
  <c r="E22" s="1"/>
  <c r="H22" i="84"/>
  <c r="D23"/>
  <c r="F23"/>
  <c r="D23" i="115" s="1"/>
  <c r="E23" s="1"/>
  <c r="H23" i="84"/>
  <c r="D24"/>
  <c r="F24"/>
  <c r="H24"/>
  <c r="D25"/>
  <c r="F25"/>
  <c r="D25" i="115" s="1"/>
  <c r="E25" s="1"/>
  <c r="H25" i="84"/>
  <c r="D26"/>
  <c r="F26"/>
  <c r="D26" i="115" s="1"/>
  <c r="E26" s="1"/>
  <c r="H26" i="84"/>
  <c r="D27"/>
  <c r="F27"/>
  <c r="H27"/>
  <c r="D28"/>
  <c r="F28"/>
  <c r="D28" i="115" s="1"/>
  <c r="H28" i="84"/>
  <c r="D29"/>
  <c r="F29"/>
  <c r="D29" i="115" s="1"/>
  <c r="E29" s="1"/>
  <c r="H29" i="84"/>
  <c r="D30"/>
  <c r="F30"/>
  <c r="D30" i="115"/>
  <c r="E30" s="1"/>
  <c r="H30" i="84"/>
  <c r="D31"/>
  <c r="F31"/>
  <c r="D31" i="115" s="1"/>
  <c r="E31" s="1"/>
  <c r="H31" i="84"/>
  <c r="D32"/>
  <c r="F32"/>
  <c r="D32" i="115" s="1"/>
  <c r="E32" s="1"/>
  <c r="H32" i="84"/>
  <c r="D33"/>
  <c r="F33"/>
  <c r="D33" i="115"/>
  <c r="E33" s="1"/>
  <c r="H33" i="84"/>
  <c r="D34"/>
  <c r="F34"/>
  <c r="D34" i="115" s="1"/>
  <c r="E34"/>
  <c r="H34" i="84"/>
  <c r="D35"/>
  <c r="F35"/>
  <c r="D35" i="115"/>
  <c r="E35" s="1"/>
  <c r="H35" i="84"/>
  <c r="D36"/>
  <c r="F36"/>
  <c r="D36" i="115" s="1"/>
  <c r="H36" i="84"/>
  <c r="D37"/>
  <c r="F37"/>
  <c r="D37" i="115" s="1"/>
  <c r="E37" s="1"/>
  <c r="H37" i="84"/>
  <c r="D38"/>
  <c r="F38"/>
  <c r="D38" i="115"/>
  <c r="E38" s="1"/>
  <c r="H38" i="84"/>
  <c r="D39"/>
  <c r="F39"/>
  <c r="D39" i="115" s="1"/>
  <c r="E39" s="1"/>
  <c r="H39" i="84"/>
  <c r="D40"/>
  <c r="F40"/>
  <c r="D40" i="115" s="1"/>
  <c r="E40" s="1"/>
  <c r="H40" i="84"/>
  <c r="F1" i="63"/>
  <c r="K3"/>
  <c r="L3"/>
  <c r="N3"/>
  <c r="K4"/>
  <c r="L4"/>
  <c r="N4"/>
  <c r="K5"/>
  <c r="L5"/>
  <c r="N5"/>
  <c r="B6"/>
  <c r="J3" s="1"/>
  <c r="G6"/>
  <c r="G9" i="84" s="1"/>
  <c r="K6" i="63"/>
  <c r="L6"/>
  <c r="N6"/>
  <c r="B7"/>
  <c r="J4" s="1"/>
  <c r="G7"/>
  <c r="G10" i="84" s="1"/>
  <c r="K7" i="63"/>
  <c r="L7"/>
  <c r="N7"/>
  <c r="B8"/>
  <c r="J5" s="1"/>
  <c r="G8"/>
  <c r="G11" i="84" s="1"/>
  <c r="K8" i="63"/>
  <c r="L8"/>
  <c r="N8"/>
  <c r="B9"/>
  <c r="J6" s="1"/>
  <c r="G9"/>
  <c r="G12" i="84" s="1"/>
  <c r="K9" i="63"/>
  <c r="L9"/>
  <c r="N9"/>
  <c r="B10"/>
  <c r="J7" s="1"/>
  <c r="G10"/>
  <c r="G13" i="84" s="1"/>
  <c r="K10" i="63"/>
  <c r="L10"/>
  <c r="N10"/>
  <c r="B11"/>
  <c r="J8" s="1"/>
  <c r="G11"/>
  <c r="G14" i="84" s="1"/>
  <c r="B12" i="63"/>
  <c r="J9" s="1"/>
  <c r="G12"/>
  <c r="G15" i="84" s="1"/>
  <c r="B13" i="63"/>
  <c r="J10" s="1"/>
  <c r="G13"/>
  <c r="G16" i="84" s="1"/>
  <c r="K13" i="63"/>
  <c r="L13"/>
  <c r="N13"/>
  <c r="B14"/>
  <c r="J13" s="1"/>
  <c r="G14"/>
  <c r="G17" i="84" s="1"/>
  <c r="K14" i="63"/>
  <c r="L14"/>
  <c r="N14"/>
  <c r="B15"/>
  <c r="J14"/>
  <c r="G15"/>
  <c r="G18" i="84" s="1"/>
  <c r="K15" i="63"/>
  <c r="L15"/>
  <c r="N15"/>
  <c r="B16"/>
  <c r="J15"/>
  <c r="G16"/>
  <c r="G19" i="84" s="1"/>
  <c r="K16" i="63"/>
  <c r="L16"/>
  <c r="N16"/>
  <c r="B17"/>
  <c r="J16" s="1"/>
  <c r="G17"/>
  <c r="G20" i="84" s="1"/>
  <c r="K17" i="63"/>
  <c r="L17"/>
  <c r="N17"/>
  <c r="B18"/>
  <c r="J17" s="1"/>
  <c r="G18"/>
  <c r="G21" i="84" s="1"/>
  <c r="K18" i="63"/>
  <c r="L18"/>
  <c r="N18"/>
  <c r="B19"/>
  <c r="J18"/>
  <c r="G19"/>
  <c r="G22" i="84" s="1"/>
  <c r="K19" i="63"/>
  <c r="L19"/>
  <c r="N19"/>
  <c r="B20"/>
  <c r="J19" s="1"/>
  <c r="G20"/>
  <c r="G23" i="84" s="1"/>
  <c r="K20" i="63"/>
  <c r="L20"/>
  <c r="N20"/>
  <c r="B21"/>
  <c r="J20" s="1"/>
  <c r="G21"/>
  <c r="G24" i="84" s="1"/>
  <c r="B22" i="63"/>
  <c r="J23" s="1"/>
  <c r="G22"/>
  <c r="G25" i="84" s="1"/>
  <c r="B23" i="63"/>
  <c r="J24" s="1"/>
  <c r="G23"/>
  <c r="G26" i="84" s="1"/>
  <c r="K23" i="63"/>
  <c r="L23"/>
  <c r="N23"/>
  <c r="B24"/>
  <c r="J25"/>
  <c r="G24"/>
  <c r="G27" i="84" s="1"/>
  <c r="K24" i="63"/>
  <c r="L24"/>
  <c r="N24"/>
  <c r="B25"/>
  <c r="J26"/>
  <c r="G25"/>
  <c r="G28" i="84" s="1"/>
  <c r="K25" i="63"/>
  <c r="L25"/>
  <c r="N25"/>
  <c r="B26"/>
  <c r="J27"/>
  <c r="G26"/>
  <c r="G29" i="84" s="1"/>
  <c r="K26" i="63"/>
  <c r="L26"/>
  <c r="N26"/>
  <c r="B27"/>
  <c r="J28" s="1"/>
  <c r="G27"/>
  <c r="G30" i="84" s="1"/>
  <c r="K27" i="63"/>
  <c r="L27"/>
  <c r="N27"/>
  <c r="B28"/>
  <c r="J29" s="1"/>
  <c r="G28"/>
  <c r="G31" i="84" s="1"/>
  <c r="K28" i="63"/>
  <c r="L28"/>
  <c r="N28"/>
  <c r="B29"/>
  <c r="J30" s="1"/>
  <c r="G29"/>
  <c r="G32" i="84" s="1"/>
  <c r="K29" i="63"/>
  <c r="L29"/>
  <c r="N29"/>
  <c r="B30"/>
  <c r="J33" s="1"/>
  <c r="G30"/>
  <c r="G33" i="84" s="1"/>
  <c r="K30" i="63"/>
  <c r="L30"/>
  <c r="N30"/>
  <c r="B31"/>
  <c r="J34" s="1"/>
  <c r="G31"/>
  <c r="G34" i="84" s="1"/>
  <c r="B32" i="63"/>
  <c r="J35" s="1"/>
  <c r="G32"/>
  <c r="G35" i="84" s="1"/>
  <c r="B33" i="63"/>
  <c r="J36" s="1"/>
  <c r="G33"/>
  <c r="G36" i="84" s="1"/>
  <c r="K33" i="63"/>
  <c r="L33"/>
  <c r="N33"/>
  <c r="B34"/>
  <c r="J37" s="1"/>
  <c r="G34"/>
  <c r="G37" i="84" s="1"/>
  <c r="K34" i="63"/>
  <c r="L34"/>
  <c r="N34"/>
  <c r="B35"/>
  <c r="J38" s="1"/>
  <c r="G35"/>
  <c r="G38" i="84" s="1"/>
  <c r="K35" i="63"/>
  <c r="L35"/>
  <c r="N35"/>
  <c r="B36"/>
  <c r="J39" s="1"/>
  <c r="G36"/>
  <c r="G39" i="84" s="1"/>
  <c r="K36" i="63"/>
  <c r="L36"/>
  <c r="N36"/>
  <c r="B37"/>
  <c r="J40"/>
  <c r="G37"/>
  <c r="G40" i="84" s="1"/>
  <c r="K37" i="63"/>
  <c r="L37"/>
  <c r="N37"/>
  <c r="K38"/>
  <c r="L38"/>
  <c r="N38"/>
  <c r="K39"/>
  <c r="L39"/>
  <c r="N39"/>
  <c r="K40"/>
  <c r="L40"/>
  <c r="N40"/>
  <c r="F5" i="83"/>
  <c r="A1" i="82"/>
  <c r="F5"/>
  <c r="D6"/>
  <c r="D6" i="83" s="1"/>
  <c r="C6" i="117" s="1"/>
  <c r="F6" i="82"/>
  <c r="D9"/>
  <c r="F9"/>
  <c r="L9" i="115" s="1"/>
  <c r="H9" i="82"/>
  <c r="D10"/>
  <c r="F10"/>
  <c r="H10"/>
  <c r="D11"/>
  <c r="F11"/>
  <c r="H11"/>
  <c r="D12"/>
  <c r="F12"/>
  <c r="H12"/>
  <c r="D13"/>
  <c r="F13"/>
  <c r="H13"/>
  <c r="D14"/>
  <c r="F14"/>
  <c r="H14"/>
  <c r="D15"/>
  <c r="F15"/>
  <c r="H15"/>
  <c r="D16"/>
  <c r="F16"/>
  <c r="H16"/>
  <c r="D17"/>
  <c r="F17"/>
  <c r="H17"/>
  <c r="D18"/>
  <c r="F18"/>
  <c r="L18" i="115" s="1"/>
  <c r="M18" s="1"/>
  <c r="H18" i="82"/>
  <c r="D19"/>
  <c r="F19"/>
  <c r="L19" i="115" s="1"/>
  <c r="M19" s="1"/>
  <c r="H19" i="82"/>
  <c r="D20"/>
  <c r="F20"/>
  <c r="L20" i="115" s="1"/>
  <c r="H20" i="82"/>
  <c r="D21"/>
  <c r="F21"/>
  <c r="L21" i="115" s="1"/>
  <c r="M21" s="1"/>
  <c r="H21" i="82"/>
  <c r="D22"/>
  <c r="F22"/>
  <c r="L22" i="115" s="1"/>
  <c r="M22" s="1"/>
  <c r="H22" i="82"/>
  <c r="D23"/>
  <c r="F23"/>
  <c r="L23" i="115" s="1"/>
  <c r="M23" s="1"/>
  <c r="H23" i="82"/>
  <c r="D24"/>
  <c r="F24"/>
  <c r="L24" i="115" s="1"/>
  <c r="H24" i="82"/>
  <c r="D25"/>
  <c r="F25"/>
  <c r="L25" i="115" s="1"/>
  <c r="M25" s="1"/>
  <c r="H25" i="82"/>
  <c r="D26"/>
  <c r="F26"/>
  <c r="L26" i="115" s="1"/>
  <c r="M26" s="1"/>
  <c r="H26" i="82"/>
  <c r="D27"/>
  <c r="F27"/>
  <c r="L27" i="115" s="1"/>
  <c r="M27" s="1"/>
  <c r="H27" i="82"/>
  <c r="D28"/>
  <c r="F28"/>
  <c r="H28"/>
  <c r="D29"/>
  <c r="F29"/>
  <c r="L29" i="115" s="1"/>
  <c r="M29" s="1"/>
  <c r="H29" i="82"/>
  <c r="D30"/>
  <c r="F30"/>
  <c r="L30" i="115" s="1"/>
  <c r="M30" s="1"/>
  <c r="H30" i="82"/>
  <c r="D31"/>
  <c r="F31"/>
  <c r="L31" i="115" s="1"/>
  <c r="M31" s="1"/>
  <c r="H31" i="82"/>
  <c r="D32"/>
  <c r="F32"/>
  <c r="H32"/>
  <c r="D33"/>
  <c r="F33"/>
  <c r="L33" i="115" s="1"/>
  <c r="M33" s="1"/>
  <c r="H33" i="82"/>
  <c r="D34"/>
  <c r="F34"/>
  <c r="L34" i="115" s="1"/>
  <c r="M34" s="1"/>
  <c r="H34" i="82"/>
  <c r="D35"/>
  <c r="F35"/>
  <c r="H35"/>
  <c r="D36"/>
  <c r="F36"/>
  <c r="H36"/>
  <c r="D37"/>
  <c r="F37"/>
  <c r="L37" i="115" s="1"/>
  <c r="H37" i="82"/>
  <c r="D38"/>
  <c r="F38"/>
  <c r="L38" i="115" s="1"/>
  <c r="M38" s="1"/>
  <c r="H38" i="82"/>
  <c r="D39"/>
  <c r="F39"/>
  <c r="L39" i="115" s="1"/>
  <c r="M39" s="1"/>
  <c r="H39" i="82"/>
  <c r="D40"/>
  <c r="F40"/>
  <c r="H40"/>
  <c r="F1" i="38"/>
  <c r="F2"/>
  <c r="K3"/>
  <c r="L3"/>
  <c r="N3"/>
  <c r="K4"/>
  <c r="L4"/>
  <c r="N4"/>
  <c r="K5"/>
  <c r="L5"/>
  <c r="N5"/>
  <c r="B6"/>
  <c r="J3" s="1"/>
  <c r="G6"/>
  <c r="G9" i="82" s="1"/>
  <c r="K6" i="38"/>
  <c r="L6"/>
  <c r="N6"/>
  <c r="B7"/>
  <c r="J4" s="1"/>
  <c r="G7"/>
  <c r="G10" i="82" s="1"/>
  <c r="K7" i="38"/>
  <c r="L7"/>
  <c r="N7"/>
  <c r="B8"/>
  <c r="J5" s="1"/>
  <c r="G8"/>
  <c r="G11" i="82" s="1"/>
  <c r="K8" i="38"/>
  <c r="L8"/>
  <c r="N8"/>
  <c r="B9"/>
  <c r="J6" s="1"/>
  <c r="G9"/>
  <c r="G12" i="82" s="1"/>
  <c r="K9" i="38"/>
  <c r="L9"/>
  <c r="N9"/>
  <c r="B10"/>
  <c r="J7" s="1"/>
  <c r="G10"/>
  <c r="G13" i="82" s="1"/>
  <c r="K10" i="38"/>
  <c r="L10"/>
  <c r="N10"/>
  <c r="B11"/>
  <c r="J8" s="1"/>
  <c r="G11"/>
  <c r="G14" i="82" s="1"/>
  <c r="B12" i="38"/>
  <c r="J9" s="1"/>
  <c r="G12"/>
  <c r="G15" i="82" s="1"/>
  <c r="B13" i="38"/>
  <c r="J10" s="1"/>
  <c r="G13"/>
  <c r="G16" i="82" s="1"/>
  <c r="K13" i="38"/>
  <c r="L13"/>
  <c r="N13"/>
  <c r="B14"/>
  <c r="J13" s="1"/>
  <c r="G14"/>
  <c r="G17" i="82" s="1"/>
  <c r="K14" i="38"/>
  <c r="L14"/>
  <c r="N14"/>
  <c r="B15"/>
  <c r="J14" s="1"/>
  <c r="G15"/>
  <c r="G18" i="82" s="1"/>
  <c r="K15" i="38"/>
  <c r="L15"/>
  <c r="N15"/>
  <c r="B16"/>
  <c r="J15" s="1"/>
  <c r="G16"/>
  <c r="G19" i="82" s="1"/>
  <c r="K16" i="38"/>
  <c r="L16"/>
  <c r="N16"/>
  <c r="B17"/>
  <c r="J16" s="1"/>
  <c r="G17"/>
  <c r="G20" i="82" s="1"/>
  <c r="K17" i="38"/>
  <c r="L17"/>
  <c r="N17"/>
  <c r="B18"/>
  <c r="J17" s="1"/>
  <c r="G18"/>
  <c r="G21" i="82" s="1"/>
  <c r="K18" i="38"/>
  <c r="L18"/>
  <c r="N18"/>
  <c r="B19"/>
  <c r="J18" s="1"/>
  <c r="G19"/>
  <c r="G22" i="82" s="1"/>
  <c r="K19" i="38"/>
  <c r="L19"/>
  <c r="N19"/>
  <c r="B20"/>
  <c r="J19" s="1"/>
  <c r="G20"/>
  <c r="G23" i="82" s="1"/>
  <c r="K20" i="38"/>
  <c r="L20"/>
  <c r="N20"/>
  <c r="B21"/>
  <c r="J20" s="1"/>
  <c r="G21"/>
  <c r="G24" i="82" s="1"/>
  <c r="B22" i="38"/>
  <c r="J23" s="1"/>
  <c r="G22"/>
  <c r="G25" i="82" s="1"/>
  <c r="B23" i="38"/>
  <c r="J24"/>
  <c r="G23"/>
  <c r="G26" i="82" s="1"/>
  <c r="K23" i="38"/>
  <c r="L23"/>
  <c r="N23"/>
  <c r="B24"/>
  <c r="J25" s="1"/>
  <c r="G24"/>
  <c r="G27" i="82" s="1"/>
  <c r="K24" i="38"/>
  <c r="L24"/>
  <c r="N24"/>
  <c r="B25"/>
  <c r="J26" s="1"/>
  <c r="G25"/>
  <c r="G28" i="82" s="1"/>
  <c r="K25" i="38"/>
  <c r="L25"/>
  <c r="N25"/>
  <c r="B26"/>
  <c r="J27" s="1"/>
  <c r="G26"/>
  <c r="G29" i="82" s="1"/>
  <c r="K26" i="38"/>
  <c r="L26"/>
  <c r="N26"/>
  <c r="B27"/>
  <c r="J28" s="1"/>
  <c r="G27"/>
  <c r="G30" i="82" s="1"/>
  <c r="K27" i="38"/>
  <c r="L27"/>
  <c r="N27"/>
  <c r="B28"/>
  <c r="J29" s="1"/>
  <c r="G28"/>
  <c r="G31" i="82" s="1"/>
  <c r="K28" i="38"/>
  <c r="L28"/>
  <c r="N28"/>
  <c r="B29"/>
  <c r="J30" s="1"/>
  <c r="G29"/>
  <c r="G32" i="82" s="1"/>
  <c r="K29" i="38"/>
  <c r="L29"/>
  <c r="N29"/>
  <c r="B30"/>
  <c r="J33" s="1"/>
  <c r="G30"/>
  <c r="G33" i="82" s="1"/>
  <c r="K30" i="38"/>
  <c r="L30"/>
  <c r="N30"/>
  <c r="B31"/>
  <c r="J34" s="1"/>
  <c r="G31"/>
  <c r="G34" i="82" s="1"/>
  <c r="B32" i="38"/>
  <c r="J35" s="1"/>
  <c r="G32"/>
  <c r="G35" i="82" s="1"/>
  <c r="B33" i="38"/>
  <c r="J36" s="1"/>
  <c r="G33"/>
  <c r="G36" i="82" s="1"/>
  <c r="K33" i="38"/>
  <c r="L33"/>
  <c r="N33"/>
  <c r="B34"/>
  <c r="J37" s="1"/>
  <c r="G34"/>
  <c r="G37" i="82" s="1"/>
  <c r="K34" i="38"/>
  <c r="L34"/>
  <c r="N34"/>
  <c r="B35"/>
  <c r="G35"/>
  <c r="G38" i="82" s="1"/>
  <c r="K35" i="38"/>
  <c r="L35"/>
  <c r="N35"/>
  <c r="B36"/>
  <c r="J39" s="1"/>
  <c r="G36"/>
  <c r="G39" i="82" s="1"/>
  <c r="K36" i="38"/>
  <c r="L36"/>
  <c r="N36"/>
  <c r="B37"/>
  <c r="J40" s="1"/>
  <c r="G37"/>
  <c r="G40" i="82" s="1"/>
  <c r="K37" i="38"/>
  <c r="L37"/>
  <c r="N37"/>
  <c r="J38"/>
  <c r="K38"/>
  <c r="L38"/>
  <c r="N38"/>
  <c r="K39"/>
  <c r="L39"/>
  <c r="N39"/>
  <c r="K40"/>
  <c r="L40"/>
  <c r="N40"/>
  <c r="A1" i="119"/>
  <c r="A3"/>
  <c r="E5"/>
  <c r="E6"/>
  <c r="A1" i="120"/>
  <c r="A2"/>
  <c r="E5"/>
  <c r="E9"/>
  <c r="F3" i="38" s="1"/>
  <c r="E10" i="120"/>
  <c r="F3" i="64" s="1"/>
  <c r="E11" i="120"/>
  <c r="F3" i="65" s="1"/>
  <c r="E12" i="120"/>
  <c r="F3" i="68" s="1"/>
  <c r="E13" i="120"/>
  <c r="F3" i="70" s="1"/>
  <c r="E14" i="120"/>
  <c r="F3" i="79" s="1"/>
  <c r="E15" i="120"/>
  <c r="F3" i="63" s="1"/>
  <c r="E16" i="120"/>
  <c r="F3" i="66" s="1"/>
  <c r="E17" i="120"/>
  <c r="AK3" i="77" s="1"/>
  <c r="E18" i="120"/>
  <c r="AH3" i="78" s="1"/>
  <c r="E19" i="120"/>
  <c r="O3" i="72" s="1"/>
  <c r="E20" i="120"/>
  <c r="E21"/>
  <c r="E22"/>
  <c r="O3" i="76" s="1"/>
  <c r="E23" i="120"/>
  <c r="O3" i="73" s="1"/>
  <c r="E24" i="120"/>
  <c r="F3" i="69" s="1"/>
  <c r="A1" i="7"/>
  <c r="C6"/>
  <c r="C12"/>
  <c r="F6" i="72" s="1"/>
  <c r="E9" i="103" s="1"/>
  <c r="C15" i="7"/>
  <c r="E9" i="63" s="1"/>
  <c r="C16" i="7"/>
  <c r="E10" i="38" s="1"/>
  <c r="C17" i="7"/>
  <c r="C18"/>
  <c r="F12" i="76" s="1"/>
  <c r="E15" i="109" s="1"/>
  <c r="C19" i="7"/>
  <c r="C20"/>
  <c r="F14" i="73" s="1"/>
  <c r="E17" i="107" s="1"/>
  <c r="C21" i="7"/>
  <c r="F15" i="77" s="1"/>
  <c r="E18" i="98" s="1"/>
  <c r="C22" i="7"/>
  <c r="E16" i="69" s="1"/>
  <c r="C23" i="7"/>
  <c r="F17" i="72" s="1"/>
  <c r="C24" i="7"/>
  <c r="C25"/>
  <c r="F19" i="74"/>
  <c r="E22" i="111" s="1"/>
  <c r="C26" i="7"/>
  <c r="C27"/>
  <c r="E21" i="63" s="1"/>
  <c r="C28" i="7"/>
  <c r="F22" i="78" s="1"/>
  <c r="C29" i="7"/>
  <c r="E23" i="70" s="1"/>
  <c r="C30" i="7"/>
  <c r="C31"/>
  <c r="F25" i="76" s="1"/>
  <c r="E28" i="109" s="1"/>
  <c r="C32" i="7"/>
  <c r="F26" i="78" s="1"/>
  <c r="C33" i="7"/>
  <c r="E27" i="66" s="1"/>
  <c r="C34" i="7"/>
  <c r="F28" i="77" s="1"/>
  <c r="E31" i="98" s="1"/>
  <c r="C36" i="7"/>
  <c r="E30" i="38" s="1"/>
  <c r="C37" i="7"/>
  <c r="F31" i="78" s="1"/>
  <c r="F31" i="71"/>
  <c r="C38" i="7"/>
  <c r="E32" i="65" s="1"/>
  <c r="E35" i="90" s="1"/>
  <c r="M35" i="65"/>
  <c r="C39" i="7"/>
  <c r="F33" i="78" s="1"/>
  <c r="C40" i="7"/>
  <c r="E34" i="65" s="1"/>
  <c r="E37" i="90" s="1"/>
  <c r="C41" i="7"/>
  <c r="C42"/>
  <c r="F36" i="76" s="1"/>
  <c r="E39" i="109" s="1"/>
  <c r="C43" i="7"/>
  <c r="F38" i="124"/>
  <c r="F19" i="77"/>
  <c r="E22" i="98" s="1"/>
  <c r="F34" i="72"/>
  <c r="F34" i="121" s="1"/>
  <c r="F32" i="76"/>
  <c r="E35" i="109" s="1"/>
  <c r="F32" i="72"/>
  <c r="E35" i="103" s="1"/>
  <c r="F35" i="73"/>
  <c r="E38" i="107" s="1"/>
  <c r="F35" i="74"/>
  <c r="E38" i="111" s="1"/>
  <c r="F38" i="122"/>
  <c r="F38" i="121"/>
  <c r="F36" i="77"/>
  <c r="E39" i="98" s="1"/>
  <c r="E36" i="68"/>
  <c r="F37" i="74"/>
  <c r="E40" i="111" s="1"/>
  <c r="C40" i="118"/>
  <c r="E37" i="65"/>
  <c r="E32" i="63"/>
  <c r="E35" i="84" s="1"/>
  <c r="E22" i="63"/>
  <c r="M23" s="1"/>
  <c r="M35"/>
  <c r="F29" i="73"/>
  <c r="E32" i="107" s="1"/>
  <c r="E34" i="79"/>
  <c r="F19" i="71"/>
  <c r="E22" i="105" s="1"/>
  <c r="F19" i="73"/>
  <c r="E22" i="107" s="1"/>
  <c r="E19" i="65"/>
  <c r="E35" i="63"/>
  <c r="F34" i="73"/>
  <c r="E37" i="107" s="1"/>
  <c r="E34" i="63"/>
  <c r="E34" i="68"/>
  <c r="E32" i="69"/>
  <c r="M35" s="1"/>
  <c r="F32" i="73"/>
  <c r="E35" i="107" s="1"/>
  <c r="F32" i="71"/>
  <c r="F32" i="122" s="1"/>
  <c r="E24" i="66"/>
  <c r="E19"/>
  <c r="C22" i="118"/>
  <c r="F19" i="76"/>
  <c r="E22" i="109" s="1"/>
  <c r="F19" i="72"/>
  <c r="E19" i="79"/>
  <c r="M17" s="1"/>
  <c r="E22" i="96"/>
  <c r="F14" i="76"/>
  <c r="E17" i="109" s="1"/>
  <c r="C20" i="118"/>
  <c r="F17" i="77"/>
  <c r="E20" i="98" s="1"/>
  <c r="E25" i="38"/>
  <c r="E28" i="82" s="1"/>
  <c r="B25" i="115"/>
  <c r="E22" i="66"/>
  <c r="M23" s="1"/>
  <c r="E22" i="64"/>
  <c r="F22" i="74"/>
  <c r="E25" i="111" s="1"/>
  <c r="E22" i="69"/>
  <c r="F22" i="77"/>
  <c r="E25" i="98" s="1"/>
  <c r="F22" i="76"/>
  <c r="E25" i="109" s="1"/>
  <c r="E22" i="65"/>
  <c r="E25" i="90" s="1"/>
  <c r="E22" i="68"/>
  <c r="M23" s="1"/>
  <c r="F22" i="72"/>
  <c r="F22" i="73"/>
  <c r="E25" i="107" s="1"/>
  <c r="C25" i="118"/>
  <c r="E22" i="70"/>
  <c r="F22" i="71"/>
  <c r="F28" i="74"/>
  <c r="E31" i="111" s="1"/>
  <c r="M24" i="115"/>
  <c r="M20"/>
  <c r="AC19"/>
  <c r="AD19" s="1"/>
  <c r="AA23"/>
  <c r="AB23" s="1"/>
  <c r="Y32"/>
  <c r="Y36"/>
  <c r="Z36" s="1"/>
  <c r="Y22"/>
  <c r="Z22" s="1"/>
  <c r="Y23"/>
  <c r="Z23" s="1"/>
  <c r="Y16"/>
  <c r="Y14"/>
  <c r="Z14" s="1"/>
  <c r="Y34"/>
  <c r="Z34" s="1"/>
  <c r="AE20"/>
  <c r="AF20" s="1"/>
  <c r="F23"/>
  <c r="G23" s="1"/>
  <c r="AI20"/>
  <c r="AJ20" s="1"/>
  <c r="L28"/>
  <c r="M28" s="1"/>
  <c r="P10"/>
  <c r="U39"/>
  <c r="V39" s="1"/>
  <c r="U35"/>
  <c r="V35" s="1"/>
  <c r="U31"/>
  <c r="V31" s="1"/>
  <c r="N34"/>
  <c r="O34" s="1"/>
  <c r="L40"/>
  <c r="M40" s="1"/>
  <c r="L36"/>
  <c r="M36" s="1"/>
  <c r="L32"/>
  <c r="M32" s="1"/>
  <c r="N38"/>
  <c r="O38" s="1"/>
  <c r="AA39"/>
  <c r="AB39" s="1"/>
  <c r="AA35"/>
  <c r="AB35" s="1"/>
  <c r="AC28"/>
  <c r="N32"/>
  <c r="O32" s="1"/>
  <c r="N17"/>
  <c r="O17" s="1"/>
  <c r="P36"/>
  <c r="Q36" s="1"/>
  <c r="P34"/>
  <c r="Q34" s="1"/>
  <c r="P32"/>
  <c r="Q32" s="1"/>
  <c r="AG33"/>
  <c r="AH33" s="1"/>
  <c r="AG37"/>
  <c r="AH37" s="1"/>
  <c r="AG15"/>
  <c r="AC37"/>
  <c r="AD37" s="1"/>
  <c r="AC33"/>
  <c r="AD33" s="1"/>
  <c r="P30"/>
  <c r="Q30" s="1"/>
  <c r="AG39"/>
  <c r="AH39" s="1"/>
  <c r="AG35"/>
  <c r="AH35" s="1"/>
  <c r="F15" i="71"/>
  <c r="E18" i="105" s="1"/>
  <c r="F15" i="76"/>
  <c r="E18" i="109" s="1"/>
  <c r="E15" i="38"/>
  <c r="E18" i="66"/>
  <c r="E21" i="88" s="1"/>
  <c r="F26" i="73"/>
  <c r="E29" i="107" s="1"/>
  <c r="C31" i="118"/>
  <c r="E25" i="100"/>
  <c r="E26" i="66"/>
  <c r="E29" i="88" s="1"/>
  <c r="B12" i="115"/>
  <c r="E17" i="64"/>
  <c r="M16" s="1"/>
  <c r="E13" i="65"/>
  <c r="M10" s="1"/>
  <c r="E11" i="38"/>
  <c r="M8" s="1"/>
  <c r="AA13" i="115"/>
  <c r="AB13" s="1"/>
  <c r="AG17"/>
  <c r="AA17"/>
  <c r="AB17" s="1"/>
  <c r="D14"/>
  <c r="L16"/>
  <c r="E6" i="64"/>
  <c r="M3" s="1"/>
  <c r="F6" i="73"/>
  <c r="E9" i="107" s="1"/>
  <c r="E7" i="68"/>
  <c r="F7" i="77"/>
  <c r="E10" i="98" s="1"/>
  <c r="E7" i="65"/>
  <c r="E10" i="90" s="1"/>
  <c r="E9" i="38"/>
  <c r="E12" i="82" s="1"/>
  <c r="F9" i="76"/>
  <c r="E12" i="109" s="1"/>
  <c r="F9" i="77"/>
  <c r="E12" i="98" s="1"/>
  <c r="B24" i="115"/>
  <c r="E21" i="38"/>
  <c r="M20" s="1"/>
  <c r="C26" i="118"/>
  <c r="F27" i="73"/>
  <c r="E30" i="107" s="1"/>
  <c r="E9" i="68"/>
  <c r="E12" i="92" s="1"/>
  <c r="F15" i="124"/>
  <c r="F19"/>
  <c r="E17" i="66"/>
  <c r="E17" i="68"/>
  <c r="P23" i="115"/>
  <c r="F30" i="73"/>
  <c r="E33" i="107" s="1"/>
  <c r="E30" i="65"/>
  <c r="N30" i="115"/>
  <c r="O30" s="1"/>
  <c r="J31"/>
  <c r="K31" s="1"/>
  <c r="J23"/>
  <c r="K23" s="1"/>
  <c r="J34"/>
  <c r="K34" s="1"/>
  <c r="E28"/>
  <c r="D20"/>
  <c r="E20" s="1"/>
  <c r="F32" i="121"/>
  <c r="B36" i="115"/>
  <c r="F33" i="72"/>
  <c r="F33" i="121" s="1"/>
  <c r="E33" i="79"/>
  <c r="M33" s="1"/>
  <c r="F33" i="76"/>
  <c r="E36" i="109" s="1"/>
  <c r="C36" i="118"/>
  <c r="E33" i="68"/>
  <c r="M36" s="1"/>
  <c r="F33" i="124"/>
  <c r="F33" i="77"/>
  <c r="E36" i="98" s="1"/>
  <c r="F33" i="71"/>
  <c r="E33" i="70"/>
  <c r="E33" i="64"/>
  <c r="M36" s="1"/>
  <c r="F33" i="74"/>
  <c r="E36" i="111" s="1"/>
  <c r="E36" i="100"/>
  <c r="E33" i="63"/>
  <c r="M36" s="1"/>
  <c r="E33" i="38"/>
  <c r="M36" s="1"/>
  <c r="E33" i="65"/>
  <c r="M36" s="1"/>
  <c r="F33" i="73"/>
  <c r="E36" i="107" s="1"/>
  <c r="E33" i="69"/>
  <c r="M36" s="1"/>
  <c r="F26" i="124"/>
  <c r="F26" i="74"/>
  <c r="E29" i="111" s="1"/>
  <c r="E26" i="64"/>
  <c r="B29" i="115"/>
  <c r="E26" i="38"/>
  <c r="E26" i="69"/>
  <c r="E29" i="100"/>
  <c r="E26" i="68"/>
  <c r="E29" i="92" s="1"/>
  <c r="C29" i="118"/>
  <c r="F26" i="76"/>
  <c r="E29" i="109" s="1"/>
  <c r="F26" i="72"/>
  <c r="F26" i="121" s="1"/>
  <c r="F26" i="77"/>
  <c r="E29" i="98" s="1"/>
  <c r="E26" i="70"/>
  <c r="M26" s="1"/>
  <c r="F26" i="71"/>
  <c r="E29" i="105" s="1"/>
  <c r="B23" i="115"/>
  <c r="E20" i="68"/>
  <c r="M19" s="1"/>
  <c r="E14" i="65"/>
  <c r="M13" s="1"/>
  <c r="M27" i="66"/>
  <c r="E26" i="79"/>
  <c r="E20" i="86"/>
  <c r="E26" i="63"/>
  <c r="E29" i="84" s="1"/>
  <c r="E33" i="66"/>
  <c r="M36" s="1"/>
  <c r="M23" i="65"/>
  <c r="E31" i="68"/>
  <c r="E34" i="92" s="1"/>
  <c r="B34" i="115"/>
  <c r="E31" i="70"/>
  <c r="F24" i="71"/>
  <c r="E31" i="69"/>
  <c r="M34" s="1"/>
  <c r="F31" i="72"/>
  <c r="F31" i="121" s="1"/>
  <c r="E31" i="65"/>
  <c r="E34" i="90" s="1"/>
  <c r="F31" i="77"/>
  <c r="E34" i="98" s="1"/>
  <c r="F31" i="74"/>
  <c r="E34" i="111" s="1"/>
  <c r="F31" i="76"/>
  <c r="E34" i="109" s="1"/>
  <c r="E34" i="100"/>
  <c r="E31" i="66"/>
  <c r="E34" i="88" s="1"/>
  <c r="E31" i="38"/>
  <c r="C34" i="118"/>
  <c r="E31" i="79"/>
  <c r="M31" s="1"/>
  <c r="E31" i="64"/>
  <c r="M34" s="1"/>
  <c r="E36" i="113"/>
  <c r="E36" i="86"/>
  <c r="E34" i="96"/>
  <c r="M34" i="65"/>
  <c r="E29" i="103"/>
  <c r="E36" i="90"/>
  <c r="E34" i="113"/>
  <c r="E17" i="90"/>
  <c r="Y28" i="115"/>
  <c r="Z28" s="1"/>
  <c r="AC18"/>
  <c r="AA28"/>
  <c r="AB28" s="1"/>
  <c r="AA25"/>
  <c r="AB25" s="1"/>
  <c r="AA18"/>
  <c r="AA10"/>
  <c r="AI11"/>
  <c r="U19"/>
  <c r="V19" s="1"/>
  <c r="Y26"/>
  <c r="Z26" s="1"/>
  <c r="Y12"/>
  <c r="H27"/>
  <c r="I27" s="1"/>
  <c r="J32"/>
  <c r="K32" s="1"/>
  <c r="P14"/>
  <c r="P26"/>
  <c r="Q26" s="1"/>
  <c r="P24"/>
  <c r="Q24"/>
  <c r="N25"/>
  <c r="O25" s="1"/>
  <c r="N33"/>
  <c r="O33" s="1"/>
  <c r="N14"/>
  <c r="N9"/>
  <c r="N11"/>
  <c r="U18"/>
  <c r="V18" s="1"/>
  <c r="U24"/>
  <c r="V24" s="1"/>
  <c r="AA19"/>
  <c r="AB19" s="1"/>
  <c r="L15"/>
  <c r="L35"/>
  <c r="M35" s="1"/>
  <c r="L17"/>
  <c r="M17" s="1"/>
  <c r="D27"/>
  <c r="E27" s="1"/>
  <c r="D24"/>
  <c r="E24" s="1"/>
  <c r="D21"/>
  <c r="E21" s="1"/>
  <c r="F29" i="124"/>
  <c r="E29" i="38"/>
  <c r="E32" i="82" s="1"/>
  <c r="E29" i="79"/>
  <c r="E29" i="68"/>
  <c r="M30" s="1"/>
  <c r="B32" i="115"/>
  <c r="F29" i="77"/>
  <c r="E32" i="98" s="1"/>
  <c r="F29" i="71"/>
  <c r="E32" i="105" s="1"/>
  <c r="F29" i="122"/>
  <c r="E29" i="66"/>
  <c r="C32" i="118"/>
  <c r="E29" i="64"/>
  <c r="E29" i="70"/>
  <c r="M29" s="1"/>
  <c r="E29" i="63"/>
  <c r="E32" i="84" s="1"/>
  <c r="E32" i="100"/>
  <c r="F29" i="72"/>
  <c r="F29" i="121" s="1"/>
  <c r="E29" i="65"/>
  <c r="E32" i="90" s="1"/>
  <c r="F29" i="76"/>
  <c r="E32" i="109" s="1"/>
  <c r="F29" i="74"/>
  <c r="E32" i="111" s="1"/>
  <c r="E12" i="66"/>
  <c r="M9" s="1"/>
  <c r="F12" i="74"/>
  <c r="E15" i="111" s="1"/>
  <c r="E29" i="69"/>
  <c r="E32" i="113" s="1"/>
  <c r="E25" i="88"/>
  <c r="F22" i="124"/>
  <c r="F15" i="73"/>
  <c r="E18" i="107" s="1"/>
  <c r="E15" i="69"/>
  <c r="M14" s="1"/>
  <c r="E25" i="70"/>
  <c r="M25" s="1"/>
  <c r="E25" i="79"/>
  <c r="M25" s="1"/>
  <c r="E19" i="68"/>
  <c r="M18" s="1"/>
  <c r="E22" i="92"/>
  <c r="E8" i="70"/>
  <c r="M6" s="1"/>
  <c r="E8" i="65"/>
  <c r="M5" s="1"/>
  <c r="F8" i="77"/>
  <c r="E11" i="98" s="1"/>
  <c r="B11" i="115"/>
  <c r="E8" i="63"/>
  <c r="E11" i="84" s="1"/>
  <c r="E8" i="79"/>
  <c r="M6" s="1"/>
  <c r="F8" i="73"/>
  <c r="E11" i="107" s="1"/>
  <c r="F8" i="76"/>
  <c r="E11" i="109" s="1"/>
  <c r="E8" i="38"/>
  <c r="M5" s="1"/>
  <c r="E11" i="66"/>
  <c r="F11" i="72"/>
  <c r="F11" i="121" s="1"/>
  <c r="K3"/>
  <c r="B39" i="109"/>
  <c r="AG12" i="115"/>
  <c r="B40" i="105"/>
  <c r="AA15" i="115"/>
  <c r="U12"/>
  <c r="U9"/>
  <c r="V25"/>
  <c r="Q19"/>
  <c r="AD18"/>
  <c r="AD28"/>
  <c r="AB37"/>
  <c r="Z38"/>
  <c r="O28"/>
  <c r="Q23"/>
  <c r="Z32"/>
  <c r="Z37"/>
  <c r="V21"/>
  <c r="Z24"/>
  <c r="V30"/>
  <c r="AB18"/>
  <c r="V20"/>
  <c r="AH17"/>
  <c r="AD22"/>
  <c r="Q20"/>
  <c r="Q18"/>
  <c r="K35"/>
  <c r="I35"/>
  <c r="V40"/>
  <c r="M37"/>
  <c r="Z40"/>
  <c r="AD38"/>
  <c r="E36"/>
  <c r="D1" i="64"/>
  <c r="D1" i="65"/>
  <c r="C5" i="7"/>
  <c r="D1" i="70"/>
  <c r="D1" i="69"/>
  <c r="C5" i="116"/>
  <c r="D1" i="63"/>
  <c r="D1" i="79"/>
  <c r="E35" i="105"/>
  <c r="G21" i="111"/>
  <c r="B21" s="1"/>
  <c r="F21"/>
  <c r="AE21" i="115" s="1"/>
  <c r="AF21" s="1"/>
  <c r="F29" i="111"/>
  <c r="G29"/>
  <c r="B29" s="1"/>
  <c r="G37"/>
  <c r="B37" s="1"/>
  <c r="F37"/>
  <c r="F13" i="109"/>
  <c r="P10" i="76"/>
  <c r="G13" i="109" s="1"/>
  <c r="G21" i="107"/>
  <c r="B21" s="1"/>
  <c r="F21"/>
  <c r="H21" i="115" s="1"/>
  <c r="I21" s="1"/>
  <c r="G21" i="105"/>
  <c r="B21" s="1"/>
  <c r="F21"/>
  <c r="G17" i="111"/>
  <c r="B17" s="1"/>
  <c r="F17"/>
  <c r="AE17" i="115"/>
  <c r="AF17" s="1"/>
  <c r="F25" i="111"/>
  <c r="G25"/>
  <c r="B25" s="1"/>
  <c r="F33"/>
  <c r="AE33" i="115" s="1"/>
  <c r="AF33" s="1"/>
  <c r="G33" i="111"/>
  <c r="B33" s="1"/>
  <c r="P6" i="76"/>
  <c r="G9" i="109" s="1"/>
  <c r="F9"/>
  <c r="P14" i="76"/>
  <c r="G17" i="109" s="1"/>
  <c r="B17" s="1"/>
  <c r="F17"/>
  <c r="F21"/>
  <c r="P18" i="76"/>
  <c r="G21" i="109" s="1"/>
  <c r="B21" s="1"/>
  <c r="P22" i="76"/>
  <c r="G25" i="109" s="1"/>
  <c r="B25" s="1"/>
  <c r="F25"/>
  <c r="R25" i="115" s="1"/>
  <c r="S25" s="1"/>
  <c r="P26" i="76"/>
  <c r="G29" i="109" s="1"/>
  <c r="B29" s="1"/>
  <c r="F29"/>
  <c r="P30" i="76"/>
  <c r="G33" i="109" s="1"/>
  <c r="B33" s="1"/>
  <c r="F33"/>
  <c r="P34" i="76"/>
  <c r="G37" i="109" s="1"/>
  <c r="B37" s="1"/>
  <c r="F37"/>
  <c r="R37" i="115" s="1"/>
  <c r="S37" s="1"/>
  <c r="G9" i="107"/>
  <c r="F9"/>
  <c r="F37" i="105"/>
  <c r="W37" i="115" s="1"/>
  <c r="X37" s="1"/>
  <c r="F33" i="105"/>
  <c r="F29"/>
  <c r="W29" i="115" s="1"/>
  <c r="X29" s="1"/>
  <c r="F25" i="105"/>
  <c r="F37" i="107"/>
  <c r="F9" i="105"/>
  <c r="G13"/>
  <c r="F13"/>
  <c r="G33" i="103"/>
  <c r="B33" s="1"/>
  <c r="F25"/>
  <c r="F13"/>
  <c r="G17" i="105"/>
  <c r="B17" s="1"/>
  <c r="E37" i="103"/>
  <c r="F10" i="111"/>
  <c r="G10"/>
  <c r="M34" i="68"/>
  <c r="F33" i="122"/>
  <c r="E36" i="105"/>
  <c r="E36" i="92"/>
  <c r="E36" i="96"/>
  <c r="E11" i="90"/>
  <c r="M30" i="63"/>
  <c r="E36" i="88"/>
  <c r="M27" i="68"/>
  <c r="E36" i="84"/>
  <c r="E35" i="113"/>
  <c r="F31" i="73"/>
  <c r="E34" i="107" s="1"/>
  <c r="F31" i="124"/>
  <c r="E31" i="63"/>
  <c r="M34" s="1"/>
  <c r="D16" i="115"/>
  <c r="AA11"/>
  <c r="M33" i="38" l="1"/>
  <c r="E33" i="82"/>
  <c r="M7" i="38"/>
  <c r="E13" i="82"/>
  <c r="AD15" i="115"/>
  <c r="Q15"/>
  <c r="X11"/>
  <c r="E28" i="94"/>
  <c r="E36" i="103"/>
  <c r="D1" i="68"/>
  <c r="E1" i="121"/>
  <c r="F4" i="115"/>
  <c r="E1" i="76"/>
  <c r="C5" i="119"/>
  <c r="E1" i="74"/>
  <c r="D1" i="66"/>
  <c r="D1" i="38"/>
  <c r="F7" i="124"/>
  <c r="M30" i="65"/>
  <c r="E25" i="63"/>
  <c r="E28" i="84" s="1"/>
  <c r="F25" i="77"/>
  <c r="E28" i="98" s="1"/>
  <c r="F12" i="77"/>
  <c r="E15" i="98" s="1"/>
  <c r="M27" i="63"/>
  <c r="E34" i="86"/>
  <c r="F14" i="71"/>
  <c r="C33" i="118"/>
  <c r="B33" i="115"/>
  <c r="E27" i="79"/>
  <c r="C24" i="118"/>
  <c r="F7" i="74"/>
  <c r="E10" i="111" s="1"/>
  <c r="E7" i="69"/>
  <c r="F6" i="77"/>
  <c r="E9" i="98" s="1"/>
  <c r="F25" i="72"/>
  <c r="E34" i="66"/>
  <c r="F34" i="77"/>
  <c r="E37" i="98" s="1"/>
  <c r="F16" i="71"/>
  <c r="C7" i="7"/>
  <c r="A2"/>
  <c r="E6" i="120"/>
  <c r="C5"/>
  <c r="A2" i="119"/>
  <c r="A2" i="82"/>
  <c r="F6" i="83"/>
  <c r="F2" i="63"/>
  <c r="F6" i="84"/>
  <c r="F6" i="88"/>
  <c r="A2" i="90"/>
  <c r="F6" i="91"/>
  <c r="A2" i="94"/>
  <c r="A2" i="98"/>
  <c r="F6" i="104"/>
  <c r="A2" i="105"/>
  <c r="A2" i="107"/>
  <c r="A2" i="109"/>
  <c r="A2" i="111"/>
  <c r="A2" i="113"/>
  <c r="A2" i="116"/>
  <c r="A2" i="115" s="1"/>
  <c r="M8" i="66"/>
  <c r="E14" i="88"/>
  <c r="F24" i="122"/>
  <c r="E27" i="105"/>
  <c r="E24" i="84"/>
  <c r="M20" i="63"/>
  <c r="E22" i="88"/>
  <c r="M18" i="66"/>
  <c r="F24" i="78"/>
  <c r="E27" i="100" s="1"/>
  <c r="B27" i="115"/>
  <c r="F24" i="76"/>
  <c r="E27" i="109" s="1"/>
  <c r="F24" i="73"/>
  <c r="E27" i="107" s="1"/>
  <c r="E24" i="79"/>
  <c r="F21" i="78"/>
  <c r="E24" i="100" s="1"/>
  <c r="E21" i="65"/>
  <c r="E21" i="66"/>
  <c r="M20" s="1"/>
  <c r="E21" i="70"/>
  <c r="E18" i="65"/>
  <c r="F18" i="124"/>
  <c r="F14" i="78"/>
  <c r="E17" i="100" s="1"/>
  <c r="F14" i="124"/>
  <c r="F14" i="72"/>
  <c r="E17" i="103" s="1"/>
  <c r="F14" i="77"/>
  <c r="E17" i="98" s="1"/>
  <c r="F11" i="74"/>
  <c r="E14" i="111" s="1"/>
  <c r="E11" i="63"/>
  <c r="F11" i="71"/>
  <c r="F11" i="122" s="1"/>
  <c r="E11" i="69"/>
  <c r="E11" i="70"/>
  <c r="M9" s="1"/>
  <c r="F19" i="122"/>
  <c r="E11" i="68"/>
  <c r="M8" s="1"/>
  <c r="E11" i="65"/>
  <c r="E11" i="79"/>
  <c r="E32" i="92"/>
  <c r="E32" i="86"/>
  <c r="M30" i="64"/>
  <c r="E24" i="38"/>
  <c r="E27" i="82" s="1"/>
  <c r="F24" i="72"/>
  <c r="E14" i="69"/>
  <c r="E17" i="113" s="1"/>
  <c r="E14" i="63"/>
  <c r="E14" i="68"/>
  <c r="M27" i="79"/>
  <c r="E30" i="96"/>
  <c r="E18" i="68"/>
  <c r="E21" i="64"/>
  <c r="M20" s="1"/>
  <c r="F21" i="73"/>
  <c r="E24" i="107" s="1"/>
  <c r="E21" i="79"/>
  <c r="E24" i="64"/>
  <c r="F18" i="71"/>
  <c r="E21" i="105" s="1"/>
  <c r="F28" i="71"/>
  <c r="F22" i="122"/>
  <c r="E25" i="105"/>
  <c r="C17" i="118"/>
  <c r="F21" i="76"/>
  <c r="E24" i="109" s="1"/>
  <c r="F19" i="121"/>
  <c r="E22" i="103"/>
  <c r="F18" i="74"/>
  <c r="E21" i="111" s="1"/>
  <c r="F24" i="77"/>
  <c r="E27" i="98" s="1"/>
  <c r="E24" i="65"/>
  <c r="F27" i="74"/>
  <c r="E30" i="111" s="1"/>
  <c r="E27" i="64"/>
  <c r="M28" s="1"/>
  <c r="F23" i="77"/>
  <c r="E26" i="98" s="1"/>
  <c r="E23" i="66"/>
  <c r="E20" i="64"/>
  <c r="C23" i="118"/>
  <c r="E7" i="79"/>
  <c r="E7" i="38"/>
  <c r="E7" i="66"/>
  <c r="F7" i="73"/>
  <c r="E10" i="107" s="1"/>
  <c r="E7" i="63"/>
  <c r="E10" i="84" s="1"/>
  <c r="M17" i="66"/>
  <c r="E24" i="82"/>
  <c r="F26" i="122"/>
  <c r="B14" i="115"/>
  <c r="F11" i="77"/>
  <c r="E14" i="98" s="1"/>
  <c r="F11" i="76"/>
  <c r="E14" i="109" s="1"/>
  <c r="E14" i="82"/>
  <c r="M26" i="63"/>
  <c r="F24" i="74"/>
  <c r="E27" i="111" s="1"/>
  <c r="F24" i="124"/>
  <c r="B17" i="115"/>
  <c r="E14" i="38"/>
  <c r="E20" i="65"/>
  <c r="E20" i="92"/>
  <c r="M16" i="68"/>
  <c r="E14" i="79"/>
  <c r="M12" s="1"/>
  <c r="F27" i="77"/>
  <c r="E30" i="98" s="1"/>
  <c r="F23" i="76"/>
  <c r="E26" i="109" s="1"/>
  <c r="F21" i="72"/>
  <c r="F21" i="121" s="1"/>
  <c r="F21" i="74"/>
  <c r="E24" i="111" s="1"/>
  <c r="E7" i="70"/>
  <c r="E10" i="94" s="1"/>
  <c r="F7" i="76"/>
  <c r="E10" i="109" s="1"/>
  <c r="B10" i="115"/>
  <c r="E20" i="63"/>
  <c r="E25" i="84"/>
  <c r="F18" i="76"/>
  <c r="E21" i="109" s="1"/>
  <c r="F28" i="76"/>
  <c r="E31" i="109" s="1"/>
  <c r="E25" i="113"/>
  <c r="M23" i="69"/>
  <c r="E24" i="68"/>
  <c r="E21" i="69"/>
  <c r="E22" i="90"/>
  <c r="M18" i="65"/>
  <c r="F11" i="73"/>
  <c r="E14" i="107" s="1"/>
  <c r="F11" i="124"/>
  <c r="E11" i="64"/>
  <c r="E32" i="94"/>
  <c r="M26" i="38"/>
  <c r="E12" i="68"/>
  <c r="E15" i="92" s="1"/>
  <c r="E32" i="88"/>
  <c r="M30" i="66"/>
  <c r="C27" i="118"/>
  <c r="F14" i="74"/>
  <c r="E17" i="111" s="1"/>
  <c r="E14" i="64"/>
  <c r="E14" i="66"/>
  <c r="E17" i="88" s="1"/>
  <c r="F20" i="124"/>
  <c r="E29" i="86"/>
  <c r="M27" i="64"/>
  <c r="E14" i="70"/>
  <c r="E27" i="38"/>
  <c r="F27" i="72"/>
  <c r="E30" i="103" s="1"/>
  <c r="E23" i="64"/>
  <c r="E23" i="69"/>
  <c r="F21" i="77"/>
  <c r="E24" i="98" s="1"/>
  <c r="E21" i="68"/>
  <c r="F9" i="72"/>
  <c r="E9" i="65"/>
  <c r="F7" i="72"/>
  <c r="F7" i="121" s="1"/>
  <c r="E7" i="64"/>
  <c r="M4" s="1"/>
  <c r="C10" i="118"/>
  <c r="C21"/>
  <c r="E28" i="69"/>
  <c r="M29" s="1"/>
  <c r="E28" i="64"/>
  <c r="M29" s="1"/>
  <c r="E24" i="69"/>
  <c r="F21" i="71"/>
  <c r="E24" i="70"/>
  <c r="E16" i="79"/>
  <c r="M14" s="1"/>
  <c r="E24" i="63"/>
  <c r="F30" i="77"/>
  <c r="E33" i="98" s="1"/>
  <c r="E30" i="70"/>
  <c r="M30" s="1"/>
  <c r="B28" i="115"/>
  <c r="F25" i="73"/>
  <c r="E28" i="107" s="1"/>
  <c r="F25" i="71"/>
  <c r="F21" i="124"/>
  <c r="F19" i="78"/>
  <c r="E22" i="100" s="1"/>
  <c r="E19" i="70"/>
  <c r="E19" i="64"/>
  <c r="E22" i="86" s="1"/>
  <c r="B22" i="115"/>
  <c r="E19" i="38"/>
  <c r="E19" i="63"/>
  <c r="E19" i="69"/>
  <c r="C14" i="118"/>
  <c r="F6" i="113"/>
  <c r="A3" i="82"/>
  <c r="A3" i="86"/>
  <c r="A3" i="107"/>
  <c r="A3" i="98"/>
  <c r="A3" i="84"/>
  <c r="A3" i="7"/>
  <c r="A3" i="120"/>
  <c r="A3" i="88"/>
  <c r="A2" i="117"/>
  <c r="A2" i="118"/>
  <c r="Y15" i="115"/>
  <c r="Y11"/>
  <c r="Y13"/>
  <c r="Z13" s="1"/>
  <c r="Y9"/>
  <c r="Z9" s="1"/>
  <c r="Y10"/>
  <c r="Z10" s="1"/>
  <c r="F9" i="111"/>
  <c r="F15"/>
  <c r="G15"/>
  <c r="R17" i="115"/>
  <c r="S17" s="1"/>
  <c r="R10"/>
  <c r="R13"/>
  <c r="R9"/>
  <c r="G14" i="107"/>
  <c r="H9" i="115"/>
  <c r="I9" s="1"/>
  <c r="W10"/>
  <c r="W13"/>
  <c r="X13" s="1"/>
  <c r="G14" i="105"/>
  <c r="F13" i="115"/>
  <c r="G13" s="1"/>
  <c r="J14"/>
  <c r="J9"/>
  <c r="AG13"/>
  <c r="AG16"/>
  <c r="AH16" s="1"/>
  <c r="AG11"/>
  <c r="AH11" s="1"/>
  <c r="AG10"/>
  <c r="Q14"/>
  <c r="P17"/>
  <c r="Q17" s="1"/>
  <c r="P12"/>
  <c r="P13"/>
  <c r="Q13" s="1"/>
  <c r="AC17"/>
  <c r="AD17" s="1"/>
  <c r="AC14"/>
  <c r="AD14" s="1"/>
  <c r="AC9"/>
  <c r="AC11"/>
  <c r="AD11" s="1"/>
  <c r="AD12"/>
  <c r="AC16"/>
  <c r="AC10"/>
  <c r="AD10" s="1"/>
  <c r="N10"/>
  <c r="O13"/>
  <c r="N16"/>
  <c r="O16" s="1"/>
  <c r="N12"/>
  <c r="O12" s="1"/>
  <c r="U13"/>
  <c r="V13" s="1"/>
  <c r="U14"/>
  <c r="U15"/>
  <c r="V15" s="1"/>
  <c r="U10"/>
  <c r="V10" s="1"/>
  <c r="U16"/>
  <c r="V16" s="1"/>
  <c r="AA12"/>
  <c r="AA14"/>
  <c r="AB14" s="1"/>
  <c r="D11"/>
  <c r="E13"/>
  <c r="D10"/>
  <c r="E10" s="1"/>
  <c r="D9"/>
  <c r="E9" s="1"/>
  <c r="L14"/>
  <c r="L13"/>
  <c r="L11"/>
  <c r="L10"/>
  <c r="L12"/>
  <c r="E10" i="70"/>
  <c r="M8" s="1"/>
  <c r="M4" i="65"/>
  <c r="E10" i="68"/>
  <c r="B15" i="115"/>
  <c r="E6" i="70"/>
  <c r="F13" i="72"/>
  <c r="F13" i="121" s="1"/>
  <c r="E10" i="103"/>
  <c r="F9" i="78"/>
  <c r="E12" i="100" s="1"/>
  <c r="F8" i="78"/>
  <c r="E11" i="100" s="1"/>
  <c r="E11" i="96"/>
  <c r="F8" i="71"/>
  <c r="E11" i="105" s="1"/>
  <c r="C13" i="118"/>
  <c r="F8" i="72"/>
  <c r="F8" i="74"/>
  <c r="E11" i="111" s="1"/>
  <c r="E8" i="68"/>
  <c r="M5" s="1"/>
  <c r="E8" i="69"/>
  <c r="E11" i="113" s="1"/>
  <c r="F12" i="72"/>
  <c r="E12" i="65"/>
  <c r="C12" i="118"/>
  <c r="E9" i="64"/>
  <c r="E13" i="79"/>
  <c r="M11" s="1"/>
  <c r="F6" i="121"/>
  <c r="E11" i="94"/>
  <c r="M5" i="63"/>
  <c r="E11" i="82"/>
  <c r="E10" i="69"/>
  <c r="E13" i="113" s="1"/>
  <c r="E8" i="64"/>
  <c r="E11" i="86" s="1"/>
  <c r="C11" i="118"/>
  <c r="E8" i="66"/>
  <c r="F8" i="124"/>
  <c r="E16" i="90"/>
  <c r="E12" i="63"/>
  <c r="E15" i="84" s="1"/>
  <c r="F12" i="71"/>
  <c r="E12" i="70"/>
  <c r="M10" s="1"/>
  <c r="M6" i="68"/>
  <c r="E9" i="66"/>
  <c r="E12" i="88" s="1"/>
  <c r="E9" i="70"/>
  <c r="E6" i="66"/>
  <c r="E9" i="88" s="1"/>
  <c r="F11" i="78"/>
  <c r="E14" i="100" s="1"/>
  <c r="F7" i="78"/>
  <c r="E10" i="100" s="1"/>
  <c r="AB9" i="115"/>
  <c r="K14"/>
  <c r="B22" i="82"/>
  <c r="B25" i="96"/>
  <c r="B20" i="82"/>
  <c r="B26" i="90"/>
  <c r="B18" i="82"/>
  <c r="B30"/>
  <c r="B32"/>
  <c r="B10"/>
  <c r="B36"/>
  <c r="B34"/>
  <c r="B23"/>
  <c r="B19"/>
  <c r="B17"/>
  <c r="S13" i="115"/>
  <c r="B29" i="86"/>
  <c r="B23" i="90"/>
  <c r="B22"/>
  <c r="B28" i="113"/>
  <c r="AB11" i="115"/>
  <c r="B19" i="84"/>
  <c r="B22"/>
  <c r="B22" i="96"/>
  <c r="B31" i="88"/>
  <c r="B36" i="90"/>
  <c r="B12" i="92"/>
  <c r="B29" i="113"/>
  <c r="B24"/>
  <c r="B22"/>
  <c r="B17"/>
  <c r="AB10" i="115"/>
  <c r="AH9"/>
  <c r="B36" i="84"/>
  <c r="B23" i="92"/>
  <c r="B17"/>
  <c r="B32"/>
  <c r="Q9" i="115"/>
  <c r="B26" i="84"/>
  <c r="B18" i="94"/>
  <c r="B34" i="113"/>
  <c r="B38"/>
  <c r="B39"/>
  <c r="B16"/>
  <c r="B13"/>
  <c r="B25"/>
  <c r="B31"/>
  <c r="B33"/>
  <c r="B14"/>
  <c r="B10"/>
  <c r="B21"/>
  <c r="B37"/>
  <c r="B32" i="96"/>
  <c r="B10"/>
  <c r="B20"/>
  <c r="B13"/>
  <c r="B12"/>
  <c r="B35"/>
  <c r="B19"/>
  <c r="B16"/>
  <c r="B36"/>
  <c r="B9"/>
  <c r="B17"/>
  <c r="B10" i="94"/>
  <c r="B38"/>
  <c r="B9"/>
  <c r="B32"/>
  <c r="B30"/>
  <c r="B27"/>
  <c r="B39"/>
  <c r="B17"/>
  <c r="B24"/>
  <c r="B16"/>
  <c r="B12"/>
  <c r="Q11" i="115"/>
  <c r="B22" i="94"/>
  <c r="B20"/>
  <c r="B34"/>
  <c r="Q16" i="115"/>
  <c r="B21" i="92"/>
  <c r="B9"/>
  <c r="B15" i="88"/>
  <c r="B17"/>
  <c r="B10"/>
  <c r="B26"/>
  <c r="B29"/>
  <c r="B18"/>
  <c r="B24"/>
  <c r="B13"/>
  <c r="B38"/>
  <c r="B37"/>
  <c r="B19"/>
  <c r="B27"/>
  <c r="B30"/>
  <c r="B35"/>
  <c r="B14"/>
  <c r="V12" i="115"/>
  <c r="E12"/>
  <c r="B10" i="84"/>
  <c r="B21"/>
  <c r="B39"/>
  <c r="E15" i="115"/>
  <c r="B15" i="84"/>
  <c r="B29"/>
  <c r="B23"/>
  <c r="B28"/>
  <c r="B14"/>
  <c r="B38" i="90"/>
  <c r="B29"/>
  <c r="B10"/>
  <c r="B35"/>
  <c r="B15"/>
  <c r="B30"/>
  <c r="O11" i="115"/>
  <c r="B25" i="90"/>
  <c r="B17"/>
  <c r="B21"/>
  <c r="B37"/>
  <c r="B32"/>
  <c r="B11"/>
  <c r="B37" i="86"/>
  <c r="B9"/>
  <c r="B25"/>
  <c r="B38"/>
  <c r="B30"/>
  <c r="B21"/>
  <c r="B15"/>
  <c r="B39"/>
  <c r="B34"/>
  <c r="B23"/>
  <c r="B22"/>
  <c r="B40" i="82"/>
  <c r="B11"/>
  <c r="B35"/>
  <c r="B29"/>
  <c r="B9"/>
  <c r="B14"/>
  <c r="B31"/>
  <c r="B28"/>
  <c r="B33"/>
  <c r="B25"/>
  <c r="B24"/>
  <c r="B31" i="84"/>
  <c r="B14" i="90"/>
  <c r="B27" i="92"/>
  <c r="B18"/>
  <c r="B11"/>
  <c r="B14"/>
  <c r="B33"/>
  <c r="B25"/>
  <c r="B37"/>
  <c r="B26"/>
  <c r="B38"/>
  <c r="B29"/>
  <c r="B35"/>
  <c r="B15"/>
  <c r="B40"/>
  <c r="B10"/>
  <c r="B13"/>
  <c r="B24"/>
  <c r="B28" i="96"/>
  <c r="B38"/>
  <c r="B11"/>
  <c r="B40"/>
  <c r="B29"/>
  <c r="B14"/>
  <c r="B27"/>
  <c r="B26"/>
  <c r="B34"/>
  <c r="B15"/>
  <c r="B30"/>
  <c r="B31"/>
  <c r="B33" i="84"/>
  <c r="B38" i="82"/>
  <c r="E11" i="115"/>
  <c r="B17" i="84"/>
  <c r="B13"/>
  <c r="B35"/>
  <c r="B25"/>
  <c r="B9"/>
  <c r="B27"/>
  <c r="B17" i="86"/>
  <c r="B12"/>
  <c r="B34" i="88"/>
  <c r="B30" i="92"/>
  <c r="B19" i="94"/>
  <c r="B29"/>
  <c r="B26" i="86"/>
  <c r="B18"/>
  <c r="B20"/>
  <c r="B19"/>
  <c r="B28"/>
  <c r="B10"/>
  <c r="B35"/>
  <c r="B11"/>
  <c r="B36"/>
  <c r="B40" i="90"/>
  <c r="B34"/>
  <c r="O15" i="115"/>
  <c r="B28" i="90"/>
  <c r="B13"/>
  <c r="B9"/>
  <c r="B18" i="96"/>
  <c r="B13" i="82"/>
  <c r="B38" i="84"/>
  <c r="B26" i="82"/>
  <c r="B11" i="84"/>
  <c r="B27" i="82"/>
  <c r="B16"/>
  <c r="B37"/>
  <c r="B16" i="84"/>
  <c r="B40" i="86"/>
  <c r="B16"/>
  <c r="B36" i="88"/>
  <c r="B33"/>
  <c r="B25"/>
  <c r="B22"/>
  <c r="B20" i="90"/>
  <c r="B39" i="92"/>
  <c r="B34"/>
  <c r="B31"/>
  <c r="B11" i="94"/>
  <c r="B39" i="96"/>
  <c r="B37"/>
  <c r="M15" i="115"/>
  <c r="B31" i="90"/>
  <c r="B22" i="92"/>
  <c r="B19"/>
  <c r="B16"/>
  <c r="AD16" i="115"/>
  <c r="B12" i="84"/>
  <c r="B23" i="94"/>
  <c r="B13"/>
  <c r="B33" i="90"/>
  <c r="B39"/>
  <c r="B16"/>
  <c r="B9" i="88"/>
  <c r="B32"/>
  <c r="B28"/>
  <c r="B14" i="86"/>
  <c r="B16" i="88"/>
  <c r="B40" i="84"/>
  <c r="B34"/>
  <c r="B33" i="86"/>
  <c r="B31"/>
  <c r="B23" i="88"/>
  <c r="B11"/>
  <c r="B24" i="90"/>
  <c r="B36" i="92"/>
  <c r="B23" i="113"/>
  <c r="B19"/>
  <c r="B27" i="86"/>
  <c r="B13"/>
  <c r="B40" i="88"/>
  <c r="B18" i="90"/>
  <c r="B28" i="92"/>
  <c r="B26" i="94"/>
  <c r="E16" i="115"/>
  <c r="B31" i="94"/>
  <c r="B35"/>
  <c r="B15"/>
  <c r="B14"/>
  <c r="B12" i="90"/>
  <c r="B19"/>
  <c r="B20" i="88"/>
  <c r="B12"/>
  <c r="B40" i="94"/>
  <c r="B25"/>
  <c r="M9" i="115"/>
  <c r="O14"/>
  <c r="Q10"/>
  <c r="B39" i="82"/>
  <c r="B30" i="84"/>
  <c r="B24"/>
  <c r="B32" i="86"/>
  <c r="B21" i="88"/>
  <c r="B27" i="90"/>
  <c r="O10" i="115"/>
  <c r="B20" i="92"/>
  <c r="B23" i="96"/>
  <c r="B33"/>
  <c r="B39" i="88"/>
  <c r="B37" i="94"/>
  <c r="B33"/>
  <c r="B28"/>
  <c r="B21"/>
  <c r="B24" i="96"/>
  <c r="V9" i="115"/>
  <c r="AB15"/>
  <c r="AH12"/>
  <c r="O9"/>
  <c r="E14"/>
  <c r="AH13"/>
  <c r="AH15"/>
  <c r="Z16"/>
  <c r="Q12"/>
  <c r="M4" i="70"/>
  <c r="E9" i="94"/>
  <c r="F17" i="121"/>
  <c r="E20" i="103"/>
  <c r="E16" i="96"/>
  <c r="M9" i="68"/>
  <c r="E15" i="79"/>
  <c r="M13" s="1"/>
  <c r="E34" i="82"/>
  <c r="M34" i="38"/>
  <c r="E29" i="113"/>
  <c r="M27" i="69"/>
  <c r="M33" i="65"/>
  <c r="E33" i="90"/>
  <c r="E17" i="70"/>
  <c r="E13" i="64"/>
  <c r="E16" i="86" s="1"/>
  <c r="M6" i="66"/>
  <c r="M7" i="70"/>
  <c r="E12" i="94"/>
  <c r="M4" i="66"/>
  <c r="E10" i="88"/>
  <c r="E6" i="79"/>
  <c r="F13" i="74"/>
  <c r="E16" i="111" s="1"/>
  <c r="F17" i="76"/>
  <c r="E20" i="109" s="1"/>
  <c r="E17" i="79"/>
  <c r="F17" i="74"/>
  <c r="E20" i="111" s="1"/>
  <c r="F13" i="73"/>
  <c r="E16" i="107" s="1"/>
  <c r="F36" i="124"/>
  <c r="B39" i="115"/>
  <c r="E36" i="66"/>
  <c r="E39" i="88" s="1"/>
  <c r="F36" i="73"/>
  <c r="E39" i="107" s="1"/>
  <c r="E36" i="70"/>
  <c r="M36" s="1"/>
  <c r="F30" i="78"/>
  <c r="E33" i="100" s="1"/>
  <c r="F30" i="124"/>
  <c r="E30" i="69"/>
  <c r="E33" i="113" s="1"/>
  <c r="E30" i="68"/>
  <c r="F30" i="72"/>
  <c r="E30" i="64"/>
  <c r="E30" i="79"/>
  <c r="F30" i="71"/>
  <c r="E33" i="105" s="1"/>
  <c r="E30" i="63"/>
  <c r="E30" i="66"/>
  <c r="E33" i="88" s="1"/>
  <c r="F30" i="76"/>
  <c r="E33" i="109" s="1"/>
  <c r="F25" i="74"/>
  <c r="E28" i="111" s="1"/>
  <c r="E25" i="68"/>
  <c r="F25" i="124"/>
  <c r="E25" i="64"/>
  <c r="E25" i="65"/>
  <c r="O3" i="71"/>
  <c r="K3" i="122"/>
  <c r="E9" i="86"/>
  <c r="E15" i="88"/>
  <c r="E30" i="86"/>
  <c r="M19" i="70"/>
  <c r="E24" i="94"/>
  <c r="E12" i="84"/>
  <c r="M6" i="63"/>
  <c r="C16" i="118"/>
  <c r="E13" i="38"/>
  <c r="B20" i="115"/>
  <c r="E17" i="69"/>
  <c r="E13"/>
  <c r="E16" i="113" s="1"/>
  <c r="E37" i="92"/>
  <c r="M37" i="68"/>
  <c r="F15" i="78"/>
  <c r="E18" i="100" s="1"/>
  <c r="E15" i="65"/>
  <c r="E15" i="70"/>
  <c r="M13" s="1"/>
  <c r="E15" i="64"/>
  <c r="E15" i="66"/>
  <c r="F15" i="72"/>
  <c r="E15" i="63"/>
  <c r="E15" i="68"/>
  <c r="E6" i="38"/>
  <c r="F6" i="76"/>
  <c r="E9" i="109" s="1"/>
  <c r="F6" i="71"/>
  <c r="E9" i="105" s="1"/>
  <c r="F6" i="74"/>
  <c r="E9" i="111" s="1"/>
  <c r="E6" i="63"/>
  <c r="M3" s="1"/>
  <c r="C9" i="118"/>
  <c r="E6" i="69"/>
  <c r="B9" i="115"/>
  <c r="E6" i="65"/>
  <c r="E9" i="90" s="1"/>
  <c r="M4" i="63"/>
  <c r="E18" i="113"/>
  <c r="M30" i="69"/>
  <c r="F13" i="124"/>
  <c r="E28" i="96"/>
  <c r="E15" i="105"/>
  <c r="F12" i="122"/>
  <c r="M33" i="70"/>
  <c r="E36" i="94"/>
  <c r="F30" i="74"/>
  <c r="E33" i="111" s="1"/>
  <c r="E13" i="70"/>
  <c r="M6" i="38"/>
  <c r="E10" i="86"/>
  <c r="E6" i="68"/>
  <c r="M5" i="79"/>
  <c r="E10" i="96"/>
  <c r="E13" i="63"/>
  <c r="E23" i="84"/>
  <c r="M19" i="63"/>
  <c r="E25" i="69"/>
  <c r="E30" i="88"/>
  <c r="M28" i="66"/>
  <c r="F17" i="73"/>
  <c r="E20" i="107" s="1"/>
  <c r="E27" i="88"/>
  <c r="M25" i="66"/>
  <c r="E37" i="88"/>
  <c r="M37" i="66"/>
  <c r="C28" i="118"/>
  <c r="E36" i="38"/>
  <c r="F34" i="78"/>
  <c r="E37" i="100" s="1"/>
  <c r="F34" i="124"/>
  <c r="F34" i="74"/>
  <c r="E37" i="111" s="1"/>
  <c r="E34" i="64"/>
  <c r="F34" i="71"/>
  <c r="F34" i="76"/>
  <c r="E37" i="109" s="1"/>
  <c r="E34" i="70"/>
  <c r="E37" i="94" s="1"/>
  <c r="E34" i="38"/>
  <c r="C37" i="118"/>
  <c r="B37" i="115"/>
  <c r="E34" i="69"/>
  <c r="E27" i="65"/>
  <c r="E27" i="63"/>
  <c r="E30" i="84" s="1"/>
  <c r="C30" i="118"/>
  <c r="F27" i="71"/>
  <c r="B30" i="115"/>
  <c r="E27" i="69"/>
  <c r="M28" s="1"/>
  <c r="F27" i="124"/>
  <c r="F23" i="78"/>
  <c r="E26" i="100" s="1"/>
  <c r="E23" i="38"/>
  <c r="F23" i="74"/>
  <c r="E26" i="111" s="1"/>
  <c r="F23" i="71"/>
  <c r="E23" i="68"/>
  <c r="B26" i="115"/>
  <c r="F23" i="72"/>
  <c r="E26" i="103" s="1"/>
  <c r="F23" i="124"/>
  <c r="E23" i="79"/>
  <c r="E23" i="65"/>
  <c r="E23" i="63"/>
  <c r="F23" i="73"/>
  <c r="E26" i="107" s="1"/>
  <c r="F20" i="78"/>
  <c r="E23" i="100" s="1"/>
  <c r="F20" i="73"/>
  <c r="E23" i="107" s="1"/>
  <c r="E20" i="70"/>
  <c r="E20" i="79"/>
  <c r="M18" s="1"/>
  <c r="F20" i="72"/>
  <c r="E20" i="69"/>
  <c r="E20" i="66"/>
  <c r="F20" i="76"/>
  <c r="E23" i="109" s="1"/>
  <c r="F20" i="71"/>
  <c r="F20" i="74"/>
  <c r="E23" i="111" s="1"/>
  <c r="E20" i="38"/>
  <c r="F20" i="77"/>
  <c r="E23" i="98" s="1"/>
  <c r="F18" i="78"/>
  <c r="E21" i="100" s="1"/>
  <c r="F18" i="72"/>
  <c r="E18" i="79"/>
  <c r="E18" i="38"/>
  <c r="F18" i="77"/>
  <c r="E21" i="98" s="1"/>
  <c r="E18" i="63"/>
  <c r="F18" i="73"/>
  <c r="E21" i="107" s="1"/>
  <c r="M11" i="115"/>
  <c r="M16" i="66"/>
  <c r="E20" i="88"/>
  <c r="M23" i="70"/>
  <c r="E26" i="94"/>
  <c r="M5" i="70"/>
  <c r="E18" i="82"/>
  <c r="M14" i="38"/>
  <c r="M37" i="63"/>
  <c r="E37" i="84"/>
  <c r="M39" i="68"/>
  <c r="E39" i="92"/>
  <c r="M18" i="64"/>
  <c r="F17" i="78"/>
  <c r="E20" i="100" s="1"/>
  <c r="F17" i="71"/>
  <c r="E20" i="105" s="1"/>
  <c r="F17" i="124"/>
  <c r="E17" i="38"/>
  <c r="E17" i="65"/>
  <c r="E17" i="63"/>
  <c r="F13" i="78"/>
  <c r="E16" i="100" s="1"/>
  <c r="E13" i="66"/>
  <c r="E13" i="68"/>
  <c r="M10" s="1"/>
  <c r="F13" i="71"/>
  <c r="F13" i="76"/>
  <c r="E16" i="109" s="1"/>
  <c r="B16" i="115"/>
  <c r="F13" i="77"/>
  <c r="E16" i="98" s="1"/>
  <c r="B21" i="82"/>
  <c r="B20" i="84"/>
  <c r="F12" i="78"/>
  <c r="E15" i="100" s="1"/>
  <c r="C15" i="118"/>
  <c r="E12" i="38"/>
  <c r="E12" i="64"/>
  <c r="E15" i="86" s="1"/>
  <c r="E12" i="69"/>
  <c r="E12" i="79"/>
  <c r="F12" i="124"/>
  <c r="F12" i="73"/>
  <c r="E15" i="107" s="1"/>
  <c r="E36" i="82"/>
  <c r="M34" i="66"/>
  <c r="F9" i="73"/>
  <c r="E12" i="107" s="1"/>
  <c r="E9" i="69"/>
  <c r="E12" i="113" s="1"/>
  <c r="F9" i="74"/>
  <c r="E12" i="111" s="1"/>
  <c r="F9" i="71"/>
  <c r="E9" i="79"/>
  <c r="M12" i="115"/>
  <c r="B37" i="84"/>
  <c r="V11" i="115"/>
  <c r="V14"/>
  <c r="AK2" i="77"/>
  <c r="G20" i="103"/>
  <c r="B20" s="1"/>
  <c r="G12"/>
  <c r="Z15" i="115"/>
  <c r="AH2" i="78"/>
  <c r="K2" i="121"/>
  <c r="E6" i="118"/>
  <c r="F6" i="114"/>
  <c r="F2" i="69"/>
  <c r="F6" i="111"/>
  <c r="O2" i="74"/>
  <c r="O2" i="73"/>
  <c r="O2" i="71"/>
  <c r="O2" i="72"/>
  <c r="F6" i="100"/>
  <c r="F2" i="79"/>
  <c r="F6" i="95"/>
  <c r="F6" i="94"/>
  <c r="K2" i="122"/>
  <c r="F6" i="110"/>
  <c r="O2" i="76"/>
  <c r="F6" i="107"/>
  <c r="F6" i="105"/>
  <c r="F6" i="103"/>
  <c r="F6" i="98"/>
  <c r="F6" i="97"/>
  <c r="F6" i="96"/>
  <c r="F6" i="93"/>
  <c r="F6" i="92"/>
  <c r="F2" i="68"/>
  <c r="E6" i="116"/>
  <c r="F6" i="112"/>
  <c r="F6" i="108"/>
  <c r="F6" i="99"/>
  <c r="E6" i="117"/>
  <c r="F6" i="109"/>
  <c r="F6" i="101"/>
  <c r="F2" i="70"/>
  <c r="A3" i="101"/>
  <c r="A3" i="109"/>
  <c r="A3" i="96"/>
  <c r="A3" i="92"/>
  <c r="A3" i="83"/>
  <c r="A3" i="117"/>
  <c r="A3" i="111"/>
  <c r="A3" i="103"/>
  <c r="A3" i="100"/>
  <c r="A3" i="85"/>
  <c r="A3" i="113"/>
  <c r="A3" i="93"/>
  <c r="A3" i="105"/>
  <c r="A3" i="94"/>
  <c r="A3" i="90"/>
  <c r="G16" i="111"/>
  <c r="F16"/>
  <c r="G28"/>
  <c r="B28" s="1"/>
  <c r="F28"/>
  <c r="G32"/>
  <c r="B32" s="1"/>
  <c r="F32"/>
  <c r="AE32" i="115" s="1"/>
  <c r="AF32" s="1"/>
  <c r="F40" i="111"/>
  <c r="AE40" i="115" s="1"/>
  <c r="AF40" s="1"/>
  <c r="G40" i="111"/>
  <c r="B40" s="1"/>
  <c r="P37" i="76"/>
  <c r="G40" i="109" s="1"/>
  <c r="B40" s="1"/>
  <c r="F40"/>
  <c r="R40" i="115" s="1"/>
  <c r="S40" s="1"/>
  <c r="F36" i="107"/>
  <c r="G36"/>
  <c r="B36" s="1"/>
  <c r="F40"/>
  <c r="G40"/>
  <c r="B40" s="1"/>
  <c r="F16" i="103"/>
  <c r="G16"/>
  <c r="F36"/>
  <c r="F36" i="115" s="1"/>
  <c r="G36" s="1"/>
  <c r="G36" i="103"/>
  <c r="B36" s="1"/>
  <c r="AB12" i="115"/>
  <c r="AD9"/>
  <c r="A3" i="116"/>
  <c r="A3" i="115" s="1"/>
  <c r="A1" i="116"/>
  <c r="A1" i="115" s="1"/>
  <c r="A1" i="118"/>
  <c r="A1" i="107"/>
  <c r="A1" i="105"/>
  <c r="A1" i="98"/>
  <c r="A1" i="113"/>
  <c r="A1" i="94"/>
  <c r="A1" i="106"/>
  <c r="A1" i="103"/>
  <c r="A1" i="111"/>
  <c r="A1" i="96"/>
  <c r="A1" i="92"/>
  <c r="A1" i="114"/>
  <c r="B8" i="4"/>
  <c r="A4" i="64" s="1"/>
  <c r="AD13" i="115"/>
  <c r="B21" i="96"/>
  <c r="AH10" i="115"/>
  <c r="B18" i="113"/>
  <c r="G26" i="111"/>
  <c r="B26" s="1"/>
  <c r="F26"/>
  <c r="AE26" i="115" s="1"/>
  <c r="AF26" s="1"/>
  <c r="AH14"/>
  <c r="A2" i="104"/>
  <c r="M13" i="69"/>
  <c r="M24" i="79"/>
  <c r="E27" i="96"/>
  <c r="M6" i="69"/>
  <c r="M4" i="68"/>
  <c r="E10" i="92"/>
  <c r="E31" i="105"/>
  <c r="F28" i="122"/>
  <c r="F22" i="121"/>
  <c r="E25" i="103"/>
  <c r="M25" i="69"/>
  <c r="E27" i="113"/>
  <c r="M37" i="65"/>
  <c r="F28" i="78"/>
  <c r="E31" i="100" s="1"/>
  <c r="F28" i="124"/>
  <c r="F28" i="73"/>
  <c r="E31" i="107" s="1"/>
  <c r="E28" i="79"/>
  <c r="E28" i="66"/>
  <c r="E28" i="65"/>
  <c r="E28" i="63"/>
  <c r="E28" i="38"/>
  <c r="B31" i="115"/>
  <c r="F28" i="72"/>
  <c r="E28" i="70"/>
  <c r="E28" i="68"/>
  <c r="F16" i="78"/>
  <c r="E19" i="100" s="1"/>
  <c r="E16" i="68"/>
  <c r="F16" i="73"/>
  <c r="E19" i="107" s="1"/>
  <c r="F16" i="77"/>
  <c r="E19" i="98" s="1"/>
  <c r="E16" i="65"/>
  <c r="E16" i="38"/>
  <c r="F16" i="72"/>
  <c r="C19" i="118"/>
  <c r="E16" i="70"/>
  <c r="E16" i="63"/>
  <c r="E16" i="64"/>
  <c r="F16" i="76"/>
  <c r="E19" i="109" s="1"/>
  <c r="B19" i="115"/>
  <c r="E16" i="66"/>
  <c r="F16" i="74"/>
  <c r="E19" i="111" s="1"/>
  <c r="F16" i="124"/>
  <c r="F10" i="78"/>
  <c r="E13" i="100" s="1"/>
  <c r="F10" i="73"/>
  <c r="E13" i="107" s="1"/>
  <c r="F10" i="76"/>
  <c r="E13" i="109" s="1"/>
  <c r="F10" i="124"/>
  <c r="E10" i="66"/>
  <c r="B13" i="115"/>
  <c r="E10" i="63"/>
  <c r="E10" i="79"/>
  <c r="F10" i="72"/>
  <c r="F10" i="74"/>
  <c r="E13" i="111" s="1"/>
  <c r="F10" i="71"/>
  <c r="E10" i="65"/>
  <c r="F10" i="77"/>
  <c r="E13" i="98" s="1"/>
  <c r="E10" i="64"/>
  <c r="B12" i="82"/>
  <c r="M16" i="115"/>
  <c r="E34" i="84"/>
  <c r="M7" i="69"/>
  <c r="E14" i="103"/>
  <c r="M30" i="38"/>
  <c r="M29" i="79"/>
  <c r="E32" i="96"/>
  <c r="E18"/>
  <c r="M25" i="38"/>
  <c r="M26" i="79"/>
  <c r="E29" i="96"/>
  <c r="M33" i="68"/>
  <c r="E33" i="92"/>
  <c r="M33" i="69"/>
  <c r="M28" i="63"/>
  <c r="E12" i="103"/>
  <c r="F9" i="121"/>
  <c r="M3" i="66"/>
  <c r="E27" i="86"/>
  <c r="M25" i="64"/>
  <c r="M22" i="70"/>
  <c r="E25" i="94"/>
  <c r="E19" i="105"/>
  <c r="F16" i="122"/>
  <c r="M34" i="79"/>
  <c r="E37" i="96"/>
  <c r="E19" i="113"/>
  <c r="M15" i="69"/>
  <c r="M34" i="70"/>
  <c r="F37" i="78"/>
  <c r="E40" i="100" s="1"/>
  <c r="F37" i="124"/>
  <c r="F37" i="77"/>
  <c r="E40" i="98" s="1"/>
  <c r="F37" i="73"/>
  <c r="E40" i="107" s="1"/>
  <c r="E37" i="68"/>
  <c r="F37" i="76"/>
  <c r="E40" i="109" s="1"/>
  <c r="E37" i="64"/>
  <c r="B40" i="115"/>
  <c r="E37" i="79"/>
  <c r="E37" i="69"/>
  <c r="E37" i="63"/>
  <c r="E37" i="66"/>
  <c r="F37" i="71"/>
  <c r="E37" i="38"/>
  <c r="F37" i="72"/>
  <c r="E37" i="70"/>
  <c r="F31" i="122"/>
  <c r="E34" i="105"/>
  <c r="N3" i="124"/>
  <c r="O3" i="74"/>
  <c r="E14" i="92"/>
  <c r="E11"/>
  <c r="E15" i="94"/>
  <c r="E32" i="103"/>
  <c r="M27" i="38"/>
  <c r="E29" i="82"/>
  <c r="M33" i="66"/>
  <c r="E28" i="90"/>
  <c r="M26" i="65"/>
  <c r="E40" i="90"/>
  <c r="M40" i="65"/>
  <c r="M31" i="70"/>
  <c r="E34" i="94"/>
  <c r="E30" i="113"/>
  <c r="M23" i="64"/>
  <c r="E25" i="86"/>
  <c r="E19" i="96"/>
  <c r="E38" i="84"/>
  <c r="M38" i="63"/>
  <c r="F35" i="78"/>
  <c r="E38" i="100" s="1"/>
  <c r="B38" i="115"/>
  <c r="E35" i="66"/>
  <c r="F35" i="76"/>
  <c r="E38" i="109" s="1"/>
  <c r="F35" i="124"/>
  <c r="E35" i="38"/>
  <c r="E35" i="69"/>
  <c r="E35" i="68"/>
  <c r="E35" i="70"/>
  <c r="C38" i="118"/>
  <c r="F35" i="71"/>
  <c r="F35" i="72"/>
  <c r="F35" i="121" s="1"/>
  <c r="E35" i="79"/>
  <c r="E35" i="65"/>
  <c r="E35" i="64"/>
  <c r="F35" i="77"/>
  <c r="E38" i="98" s="1"/>
  <c r="B15" i="82"/>
  <c r="M14" i="115"/>
  <c r="B24" i="86"/>
  <c r="AB16" i="115"/>
  <c r="E29" i="94"/>
  <c r="E23" i="92"/>
  <c r="M3" i="65"/>
  <c r="M10" i="64"/>
  <c r="E9" i="84"/>
  <c r="E25" i="92"/>
  <c r="F32" i="77"/>
  <c r="E35" i="98" s="1"/>
  <c r="C35" i="118"/>
  <c r="M39" i="66"/>
  <c r="E39" i="94"/>
  <c r="F36" i="71"/>
  <c r="E36" i="69"/>
  <c r="F32" i="74"/>
  <c r="E35" i="111" s="1"/>
  <c r="F27" i="78"/>
  <c r="E30" i="100" s="1"/>
  <c r="E27" i="68"/>
  <c r="E18" i="70"/>
  <c r="F9" i="124"/>
  <c r="M10" i="115"/>
  <c r="F36" i="78"/>
  <c r="E39" i="100" s="1"/>
  <c r="F36" i="72"/>
  <c r="C39" i="118"/>
  <c r="E36" i="65"/>
  <c r="E36" i="64"/>
  <c r="F32" i="78"/>
  <c r="E35" i="100" s="1"/>
  <c r="F32" i="124"/>
  <c r="E32" i="66"/>
  <c r="E32" i="64"/>
  <c r="E32" i="68"/>
  <c r="B32" i="84"/>
  <c r="B18"/>
  <c r="F18" i="111"/>
  <c r="AE18" i="115" s="1"/>
  <c r="AF18" s="1"/>
  <c r="G18" i="111"/>
  <c r="B18" s="1"/>
  <c r="G22"/>
  <c r="B22" s="1"/>
  <c r="F22"/>
  <c r="G34"/>
  <c r="B34" s="1"/>
  <c r="F34"/>
  <c r="AE34" i="115" s="1"/>
  <c r="AF34" s="1"/>
  <c r="F38" i="111"/>
  <c r="G38"/>
  <c r="B38" s="1"/>
  <c r="F38" i="107"/>
  <c r="H38" i="115" s="1"/>
  <c r="I38" s="1"/>
  <c r="G38" i="107"/>
  <c r="B38" s="1"/>
  <c r="E17" i="96"/>
  <c r="E26" i="65"/>
  <c r="B21" i="115"/>
  <c r="E18" i="69"/>
  <c r="E18" i="64"/>
  <c r="F15" i="74"/>
  <c r="E18" i="111" s="1"/>
  <c r="C18" i="118"/>
  <c r="B18" i="115"/>
  <c r="E27" i="70"/>
  <c r="E22" i="38"/>
  <c r="F27" i="76"/>
  <c r="E30" i="109" s="1"/>
  <c r="E22" i="79"/>
  <c r="B35" i="115"/>
  <c r="E32" i="79"/>
  <c r="E36" i="63"/>
  <c r="E36" i="79"/>
  <c r="F36" i="74"/>
  <c r="E39" i="111" s="1"/>
  <c r="E32" i="38"/>
  <c r="E32" i="70"/>
  <c r="F25" i="78"/>
  <c r="E28" i="100" s="1"/>
  <c r="E25" i="66"/>
  <c r="F6" i="78"/>
  <c r="E9" i="100" s="1"/>
  <c r="F6" i="124"/>
  <c r="M13" i="115"/>
  <c r="B36" i="94"/>
  <c r="B40" i="113"/>
  <c r="F15" i="105"/>
  <c r="G15"/>
  <c r="B18" i="98"/>
  <c r="B36" i="113"/>
  <c r="B26"/>
  <c r="B11"/>
  <c r="B36" i="98"/>
  <c r="B27"/>
  <c r="B24"/>
  <c r="E1" i="71"/>
  <c r="B27" i="113"/>
  <c r="C5" i="118"/>
  <c r="E1" i="77"/>
  <c r="G10" i="107"/>
  <c r="O1" i="73"/>
  <c r="F5" i="107"/>
  <c r="F30" i="109"/>
  <c r="R30" i="115" s="1"/>
  <c r="S30" s="1"/>
  <c r="F5" i="109"/>
  <c r="F5" i="111"/>
  <c r="B32" i="113"/>
  <c r="F1" i="69"/>
  <c r="F5" i="113"/>
  <c r="E5" i="116"/>
  <c r="K1" i="121"/>
  <c r="E1" i="122"/>
  <c r="P19" i="76"/>
  <c r="G22" i="109" s="1"/>
  <c r="B22" s="1"/>
  <c r="A1" i="87"/>
  <c r="A1" i="95"/>
  <c r="A1" i="104"/>
  <c r="A1" i="112"/>
  <c r="A1" i="83"/>
  <c r="A1" i="85"/>
  <c r="A1" i="93"/>
  <c r="A1" i="101"/>
  <c r="A1" i="110"/>
  <c r="A1" i="91"/>
  <c r="A1" i="99"/>
  <c r="A1" i="108"/>
  <c r="A2" i="85"/>
  <c r="A2" i="93"/>
  <c r="A2" i="101"/>
  <c r="A2" i="110"/>
  <c r="A2" i="91"/>
  <c r="A2" i="99"/>
  <c r="A2" i="108"/>
  <c r="A2" i="83"/>
  <c r="A2" i="89"/>
  <c r="A2" i="97"/>
  <c r="A2" i="106"/>
  <c r="A2" i="114"/>
  <c r="A2" i="112"/>
  <c r="A1" i="89"/>
  <c r="E1" i="72"/>
  <c r="G11" i="115"/>
  <c r="F5" i="106"/>
  <c r="G18" i="107"/>
  <c r="B18" s="1"/>
  <c r="E1" i="73"/>
  <c r="F5" i="108"/>
  <c r="P7" i="76"/>
  <c r="G10" i="109" s="1"/>
  <c r="S10" i="115" s="1"/>
  <c r="O1" i="76"/>
  <c r="F5" i="110"/>
  <c r="F5" i="112"/>
  <c r="F5" i="114"/>
  <c r="E5" i="117"/>
  <c r="K1" i="122"/>
  <c r="E1" i="124"/>
  <c r="A3" i="91"/>
  <c r="A3" i="99"/>
  <c r="A3" i="108"/>
  <c r="A3" i="89"/>
  <c r="A3" i="97"/>
  <c r="A3" i="106"/>
  <c r="A3" i="114"/>
  <c r="A3" i="87"/>
  <c r="A3" i="95"/>
  <c r="A3" i="104"/>
  <c r="A3" i="112"/>
  <c r="A3" i="110"/>
  <c r="A1" i="97"/>
  <c r="A2" i="87"/>
  <c r="AE15" i="115"/>
  <c r="AF15" s="1"/>
  <c r="AE11"/>
  <c r="G19" i="111"/>
  <c r="B19" s="1"/>
  <c r="F19"/>
  <c r="G23"/>
  <c r="B23" s="1"/>
  <c r="F23"/>
  <c r="G27"/>
  <c r="B27" s="1"/>
  <c r="F27"/>
  <c r="F31"/>
  <c r="G31"/>
  <c r="B31" s="1"/>
  <c r="F35"/>
  <c r="G35"/>
  <c r="B35" s="1"/>
  <c r="F39"/>
  <c r="G39"/>
  <c r="B39" s="1"/>
  <c r="G12"/>
  <c r="F12"/>
  <c r="AE38" i="115"/>
  <c r="AF38" s="1"/>
  <c r="F30" i="111"/>
  <c r="AE24" i="115"/>
  <c r="AF24" s="1"/>
  <c r="AE25"/>
  <c r="AF25" s="1"/>
  <c r="AE9"/>
  <c r="AF9" s="1"/>
  <c r="AE29"/>
  <c r="AF29" s="1"/>
  <c r="G20" i="111"/>
  <c r="B20" s="1"/>
  <c r="G11"/>
  <c r="AE28" i="115"/>
  <c r="AF28" s="1"/>
  <c r="AE10"/>
  <c r="AF10" s="1"/>
  <c r="AE37"/>
  <c r="AF37" s="1"/>
  <c r="G24" i="111"/>
  <c r="B24" s="1"/>
  <c r="G13"/>
  <c r="AE36" i="115"/>
  <c r="AF36" s="1"/>
  <c r="AE22"/>
  <c r="AF22" s="1"/>
  <c r="F14" i="111"/>
  <c r="AE13" i="115"/>
  <c r="R31"/>
  <c r="S31" s="1"/>
  <c r="R19"/>
  <c r="S19" s="1"/>
  <c r="R11"/>
  <c r="S11" s="1"/>
  <c r="F15" i="109"/>
  <c r="P12" i="76"/>
  <c r="G15" i="109" s="1"/>
  <c r="R27" i="115"/>
  <c r="S27" s="1"/>
  <c r="F14" i="109"/>
  <c r="P11" i="76"/>
  <c r="G14" i="109" s="1"/>
  <c r="P24" i="76"/>
  <c r="G27" i="109" s="1"/>
  <c r="B27" s="1"/>
  <c r="P9" i="76"/>
  <c r="G12" i="109" s="1"/>
  <c r="F12"/>
  <c r="R16" i="115"/>
  <c r="F20" i="109"/>
  <c r="P17" i="76"/>
  <c r="G20" i="109" s="1"/>
  <c r="B20" s="1"/>
  <c r="F24"/>
  <c r="P21" i="76"/>
  <c r="G24" i="109" s="1"/>
  <c r="B24" s="1"/>
  <c r="P25" i="76"/>
  <c r="G28" i="109" s="1"/>
  <c r="B28" s="1"/>
  <c r="F28"/>
  <c r="S9" i="115"/>
  <c r="F23" i="109"/>
  <c r="R33" i="115"/>
  <c r="S33" s="1"/>
  <c r="R29"/>
  <c r="S29" s="1"/>
  <c r="R21"/>
  <c r="S21" s="1"/>
  <c r="F39" i="109"/>
  <c r="R38" i="115"/>
  <c r="S38" s="1"/>
  <c r="F36" i="109"/>
  <c r="F35"/>
  <c r="R34" i="115"/>
  <c r="S34" s="1"/>
  <c r="F32" i="109"/>
  <c r="F18"/>
  <c r="P13" i="76"/>
  <c r="G16" i="109" s="1"/>
  <c r="F26"/>
  <c r="P23" i="76"/>
  <c r="G26" i="109" s="1"/>
  <c r="B26" s="1"/>
  <c r="F12" i="107"/>
  <c r="G12"/>
  <c r="F16"/>
  <c r="G16"/>
  <c r="G20"/>
  <c r="B20" s="1"/>
  <c r="F20"/>
  <c r="F24"/>
  <c r="G24"/>
  <c r="B24" s="1"/>
  <c r="G28"/>
  <c r="B28" s="1"/>
  <c r="F28"/>
  <c r="F32"/>
  <c r="G32"/>
  <c r="B32" s="1"/>
  <c r="H36" i="115"/>
  <c r="I36" s="1"/>
  <c r="H40"/>
  <c r="I40" s="1"/>
  <c r="F13" i="107"/>
  <c r="G13"/>
  <c r="G25"/>
  <c r="B25" s="1"/>
  <c r="F25"/>
  <c r="G29"/>
  <c r="B29" s="1"/>
  <c r="F29"/>
  <c r="F33"/>
  <c r="G33"/>
  <c r="B33" s="1"/>
  <c r="H37" i="115"/>
  <c r="I37" s="1"/>
  <c r="H39"/>
  <c r="I39" s="1"/>
  <c r="F19" i="107"/>
  <c r="H14" i="115"/>
  <c r="I14" s="1"/>
  <c r="G17" i="107"/>
  <c r="B17" s="1"/>
  <c r="H10" i="115"/>
  <c r="H15"/>
  <c r="I15" s="1"/>
  <c r="H17"/>
  <c r="I17" s="1"/>
  <c r="H11"/>
  <c r="I11" s="1"/>
  <c r="F17" i="122"/>
  <c r="F18" i="105"/>
  <c r="G18"/>
  <c r="B18" s="1"/>
  <c r="W39" i="115"/>
  <c r="X39" s="1"/>
  <c r="G35" i="105"/>
  <c r="B35" s="1"/>
  <c r="F35"/>
  <c r="W25" i="115"/>
  <c r="X25" s="1"/>
  <c r="W33"/>
  <c r="X33" s="1"/>
  <c r="W21"/>
  <c r="X21" s="1"/>
  <c r="E14" i="105"/>
  <c r="F14" i="122"/>
  <c r="E17" i="105"/>
  <c r="G16"/>
  <c r="F40"/>
  <c r="F21" i="122"/>
  <c r="E24" i="105"/>
  <c r="F30"/>
  <c r="W9" i="115"/>
  <c r="X9" s="1"/>
  <c r="W19"/>
  <c r="X19" s="1"/>
  <c r="F12" i="105"/>
  <c r="G12"/>
  <c r="W16" i="115"/>
  <c r="F20" i="105"/>
  <c r="G20"/>
  <c r="B20" s="1"/>
  <c r="G24"/>
  <c r="B24" s="1"/>
  <c r="F24"/>
  <c r="F28"/>
  <c r="G28"/>
  <c r="B28" s="1"/>
  <c r="W32" i="115"/>
  <c r="X32" s="1"/>
  <c r="F36" i="105"/>
  <c r="G36"/>
  <c r="B36" s="1"/>
  <c r="W14" i="115"/>
  <c r="G32" i="105"/>
  <c r="B32" s="1"/>
  <c r="F38"/>
  <c r="W22" i="115"/>
  <c r="X22" s="1"/>
  <c r="W17"/>
  <c r="X17" s="1"/>
  <c r="E10" i="105"/>
  <c r="F15" i="122"/>
  <c r="G34" i="105"/>
  <c r="B34" s="1"/>
  <c r="W31" i="115"/>
  <c r="X31" s="1"/>
  <c r="W27"/>
  <c r="X27" s="1"/>
  <c r="G26" i="105"/>
  <c r="B26" s="1"/>
  <c r="G10"/>
  <c r="F28" i="103"/>
  <c r="G28"/>
  <c r="B28" s="1"/>
  <c r="G32"/>
  <c r="B32" s="1"/>
  <c r="F32"/>
  <c r="F21" i="115"/>
  <c r="G21" s="1"/>
  <c r="F37"/>
  <c r="G37" s="1"/>
  <c r="F26"/>
  <c r="G26" s="1"/>
  <c r="F35"/>
  <c r="G35" s="1"/>
  <c r="F10" i="103"/>
  <c r="G10"/>
  <c r="F22"/>
  <c r="G22"/>
  <c r="B22" s="1"/>
  <c r="F38"/>
  <c r="G38"/>
  <c r="B38" s="1"/>
  <c r="F27" i="115"/>
  <c r="G27" s="1"/>
  <c r="F12"/>
  <c r="G37" i="103"/>
  <c r="B37" s="1"/>
  <c r="F31" i="115"/>
  <c r="G31" s="1"/>
  <c r="F30" i="103"/>
  <c r="F24"/>
  <c r="F17"/>
  <c r="F9"/>
  <c r="G21"/>
  <c r="B21" s="1"/>
  <c r="F14" i="115"/>
  <c r="G14" s="1"/>
  <c r="F34"/>
  <c r="G34" s="1"/>
  <c r="T34" s="1"/>
  <c r="E34" i="103"/>
  <c r="F29"/>
  <c r="F25" i="115"/>
  <c r="G25" s="1"/>
  <c r="F20"/>
  <c r="G20" s="1"/>
  <c r="G15" i="103"/>
  <c r="F40" i="115"/>
  <c r="G40" s="1"/>
  <c r="F39"/>
  <c r="G39" s="1"/>
  <c r="B25" i="98"/>
  <c r="B40"/>
  <c r="B20"/>
  <c r="B33"/>
  <c r="B21"/>
  <c r="B10"/>
  <c r="B23"/>
  <c r="B30"/>
  <c r="B28"/>
  <c r="B37"/>
  <c r="B13"/>
  <c r="B11"/>
  <c r="B31"/>
  <c r="B12"/>
  <c r="B39"/>
  <c r="B14"/>
  <c r="B22"/>
  <c r="B9"/>
  <c r="J10" i="115"/>
  <c r="K10" s="1"/>
  <c r="J27"/>
  <c r="K27" s="1"/>
  <c r="J15"/>
  <c r="K15" s="1"/>
  <c r="J11"/>
  <c r="K11" s="1"/>
  <c r="B35" i="98"/>
  <c r="B32"/>
  <c r="B17"/>
  <c r="B29"/>
  <c r="B16"/>
  <c r="J39" i="115"/>
  <c r="K39" s="1"/>
  <c r="J28"/>
  <c r="K28" s="1"/>
  <c r="J16"/>
  <c r="K16" s="1"/>
  <c r="J12"/>
  <c r="K12" s="1"/>
  <c r="B34" i="98"/>
  <c r="B26"/>
  <c r="B15"/>
  <c r="B19"/>
  <c r="B38"/>
  <c r="J21" i="115"/>
  <c r="K21" s="1"/>
  <c r="J13"/>
  <c r="K13" s="1"/>
  <c r="K9"/>
  <c r="J37"/>
  <c r="K37" s="1"/>
  <c r="J30"/>
  <c r="K30" s="1"/>
  <c r="J25"/>
  <c r="K25" s="1"/>
  <c r="J19"/>
  <c r="K19" s="1"/>
  <c r="AI37"/>
  <c r="AJ37" s="1"/>
  <c r="AI39"/>
  <c r="AJ39" s="1"/>
  <c r="AI36"/>
  <c r="AJ36" s="1"/>
  <c r="AI35"/>
  <c r="AJ35" s="1"/>
  <c r="AI38"/>
  <c r="AJ38" s="1"/>
  <c r="AI29"/>
  <c r="AJ29" s="1"/>
  <c r="AI18"/>
  <c r="AJ18" s="1"/>
  <c r="B10" i="100"/>
  <c r="B40"/>
  <c r="AI12" i="115"/>
  <c r="AJ12" s="1"/>
  <c r="B26" i="100"/>
  <c r="AI10" i="115"/>
  <c r="AJ10" s="1"/>
  <c r="AI25"/>
  <c r="AJ25" s="1"/>
  <c r="AI16"/>
  <c r="AJ16" s="1"/>
  <c r="B19" i="100"/>
  <c r="B22"/>
  <c r="AI31" i="115"/>
  <c r="AJ31" s="1"/>
  <c r="AJ11"/>
  <c r="B38" i="100"/>
  <c r="B35"/>
  <c r="B33"/>
  <c r="B30"/>
  <c r="B25"/>
  <c r="B20"/>
  <c r="B13"/>
  <c r="B27"/>
  <c r="B39"/>
  <c r="B23"/>
  <c r="B17"/>
  <c r="B32"/>
  <c r="B9"/>
  <c r="B21"/>
  <c r="B12"/>
  <c r="B24"/>
  <c r="B29"/>
  <c r="AI32" i="115"/>
  <c r="AJ32" s="1"/>
  <c r="AI26"/>
  <c r="AJ26" s="1"/>
  <c r="B14" i="100"/>
  <c r="B11"/>
  <c r="AI30" i="115"/>
  <c r="AJ30" s="1"/>
  <c r="B15" i="100"/>
  <c r="B37"/>
  <c r="B28"/>
  <c r="B31"/>
  <c r="B18"/>
  <c r="AI28" i="115"/>
  <c r="AJ28" s="1"/>
  <c r="AI40"/>
  <c r="AJ40" s="1"/>
  <c r="B34" i="100"/>
  <c r="AI34" i="115"/>
  <c r="AJ34" s="1"/>
  <c r="AI14"/>
  <c r="AJ14" s="1"/>
  <c r="AI13"/>
  <c r="AJ13" s="1"/>
  <c r="B36" i="100"/>
  <c r="AI33" i="115"/>
  <c r="AJ33" s="1"/>
  <c r="B16" i="100"/>
  <c r="AI21" i="115"/>
  <c r="AJ21" s="1"/>
  <c r="AI15"/>
  <c r="AJ15" s="1"/>
  <c r="AI9"/>
  <c r="AJ9" s="1"/>
  <c r="AI24"/>
  <c r="AJ24" s="1"/>
  <c r="AI22"/>
  <c r="AJ22" s="1"/>
  <c r="AI19"/>
  <c r="AJ19" s="1"/>
  <c r="AI17"/>
  <c r="AJ17" s="1"/>
  <c r="B35" i="113"/>
  <c r="B20"/>
  <c r="B15"/>
  <c r="Z11" i="115"/>
  <c r="Z12"/>
  <c r="B30" i="113"/>
  <c r="B12"/>
  <c r="B9"/>
  <c r="E28" i="103" l="1"/>
  <c r="F25" i="121"/>
  <c r="M4" i="69"/>
  <c r="E10" i="113"/>
  <c r="E18" i="94"/>
  <c r="E24" i="113"/>
  <c r="M20" i="69"/>
  <c r="M9" i="79"/>
  <c r="E14" i="96"/>
  <c r="E22" i="82"/>
  <c r="M18" i="38"/>
  <c r="E24" i="92"/>
  <c r="M20" i="68"/>
  <c r="E17" i="92"/>
  <c r="M13" i="68"/>
  <c r="M9" i="63"/>
  <c r="E24" i="86"/>
  <c r="M24" i="70"/>
  <c r="E27" i="94"/>
  <c r="E30" i="82"/>
  <c r="M28" i="38"/>
  <c r="M25" i="68"/>
  <c r="E27" i="92"/>
  <c r="E23" i="86"/>
  <c r="M19" i="64"/>
  <c r="M17" i="68"/>
  <c r="E21" i="92"/>
  <c r="E17" i="84"/>
  <c r="M13" i="63"/>
  <c r="M8" i="65"/>
  <c r="E14" i="90"/>
  <c r="M8" i="69"/>
  <c r="E14" i="113"/>
  <c r="E24" i="90"/>
  <c r="M20" i="65"/>
  <c r="E23" i="96"/>
  <c r="E31" i="113"/>
  <c r="E24" i="88"/>
  <c r="E31" i="86"/>
  <c r="F27" i="121"/>
  <c r="E33" i="94"/>
  <c r="F18" i="122"/>
  <c r="E22" i="113"/>
  <c r="M18" i="69"/>
  <c r="E28" i="105"/>
  <c r="F25" i="122"/>
  <c r="M6" i="65"/>
  <c r="E12" i="90"/>
  <c r="M24" i="69"/>
  <c r="E26" i="113"/>
  <c r="M12" i="70"/>
  <c r="E17" i="94"/>
  <c r="E23" i="90"/>
  <c r="M19" i="65"/>
  <c r="E10" i="82"/>
  <c r="M4" i="38"/>
  <c r="M24" i="66"/>
  <c r="E26" i="88"/>
  <c r="E27" i="90"/>
  <c r="M25" i="65"/>
  <c r="M19" i="79"/>
  <c r="E24" i="96"/>
  <c r="E21" i="90"/>
  <c r="M17" i="65"/>
  <c r="F23" i="121"/>
  <c r="F30" i="122"/>
  <c r="M13" i="66"/>
  <c r="M10" i="69"/>
  <c r="E16" i="92"/>
  <c r="E14" i="94"/>
  <c r="E24" i="103"/>
  <c r="F14" i="121"/>
  <c r="M18" i="63"/>
  <c r="E22" i="84"/>
  <c r="M17" i="70"/>
  <c r="E22" i="94"/>
  <c r="E27" i="84"/>
  <c r="M25" i="63"/>
  <c r="E26" i="86"/>
  <c r="M24" i="64"/>
  <c r="E17" i="86"/>
  <c r="M13" i="64"/>
  <c r="E14" i="86"/>
  <c r="M8" i="64"/>
  <c r="E17" i="82"/>
  <c r="M13" i="38"/>
  <c r="E27" i="103"/>
  <c r="F24" i="121"/>
  <c r="M8" i="63"/>
  <c r="E14" i="84"/>
  <c r="AE16" i="115"/>
  <c r="W15"/>
  <c r="X14"/>
  <c r="F16"/>
  <c r="D9" i="97"/>
  <c r="C65" i="117" s="1"/>
  <c r="F14" i="97"/>
  <c r="D14" i="95"/>
  <c r="F9"/>
  <c r="E37" i="117" s="1"/>
  <c r="D15" i="93"/>
  <c r="D16" i="91"/>
  <c r="E15" i="87"/>
  <c r="B15" i="83"/>
  <c r="M9" i="64"/>
  <c r="E13" i="94"/>
  <c r="M7" i="68"/>
  <c r="E13" i="92"/>
  <c r="E16" i="103"/>
  <c r="M5" i="64"/>
  <c r="F8" i="122"/>
  <c r="E15" i="90"/>
  <c r="M9" i="65"/>
  <c r="E12" i="86"/>
  <c r="M6" i="64"/>
  <c r="F6" i="122"/>
  <c r="M5" i="69"/>
  <c r="M5" i="66"/>
  <c r="E11" i="88"/>
  <c r="F12" i="121"/>
  <c r="E15" i="103"/>
  <c r="E11"/>
  <c r="F8" i="121"/>
  <c r="C16" i="93"/>
  <c r="B15" i="87"/>
  <c r="B14" i="97"/>
  <c r="C15" i="93"/>
  <c r="E16"/>
  <c r="F15"/>
  <c r="B15"/>
  <c r="D15" i="89"/>
  <c r="G14" i="85"/>
  <c r="B16" i="91"/>
  <c r="B14"/>
  <c r="E14"/>
  <c r="F15" i="83"/>
  <c r="T31" i="115"/>
  <c r="E12" i="93"/>
  <c r="E14" i="85"/>
  <c r="F9" i="83"/>
  <c r="E9" i="117" s="1"/>
  <c r="G9" i="97"/>
  <c r="F65" i="117" s="1"/>
  <c r="B15" i="97"/>
  <c r="D10" i="83"/>
  <c r="C10" i="117" s="1"/>
  <c r="D9" i="95"/>
  <c r="C37" i="117" s="1"/>
  <c r="D11" i="83"/>
  <c r="C11" i="117" s="1"/>
  <c r="E15" i="97"/>
  <c r="F9"/>
  <c r="E65" i="117" s="1"/>
  <c r="E9" i="95"/>
  <c r="D37" i="117" s="1"/>
  <c r="B16" i="93"/>
  <c r="G15"/>
  <c r="D12" i="95"/>
  <c r="D12" i="93"/>
  <c r="G16" i="115"/>
  <c r="B13" i="97"/>
  <c r="G9" i="95"/>
  <c r="F37" i="117" s="1"/>
  <c r="B14" i="85"/>
  <c r="AL37" i="115"/>
  <c r="E37" i="118" s="1"/>
  <c r="I37" s="1"/>
  <c r="J37" s="1"/>
  <c r="B11" i="83"/>
  <c r="B11" i="117" s="1"/>
  <c r="C10" i="83"/>
  <c r="G12" i="115"/>
  <c r="AF16"/>
  <c r="D16" i="89"/>
  <c r="F37" i="91"/>
  <c r="G10" i="85"/>
  <c r="F17" i="117" s="1"/>
  <c r="D24" i="97"/>
  <c r="G16" i="89"/>
  <c r="T40" i="115"/>
  <c r="D14" i="85"/>
  <c r="G14" i="95"/>
  <c r="C14" i="97"/>
  <c r="F16"/>
  <c r="G22"/>
  <c r="D34"/>
  <c r="B12"/>
  <c r="D9" i="85"/>
  <c r="C16" i="117" s="1"/>
  <c r="E9" i="85"/>
  <c r="D16" i="117" s="1"/>
  <c r="F9" i="85"/>
  <c r="E16" i="117" s="1"/>
  <c r="C14" i="91"/>
  <c r="F35"/>
  <c r="G14" i="87"/>
  <c r="E9" i="83"/>
  <c r="D9" i="117" s="1"/>
  <c r="F11" i="83"/>
  <c r="E11" i="117" s="1"/>
  <c r="B9" i="83"/>
  <c r="B9" i="117" s="1"/>
  <c r="G15" i="83"/>
  <c r="E11"/>
  <c r="D11" i="117" s="1"/>
  <c r="C15" i="83"/>
  <c r="G9"/>
  <c r="F9" i="117" s="1"/>
  <c r="C9" i="83"/>
  <c r="E10"/>
  <c r="D10" i="117" s="1"/>
  <c r="C11" i="83"/>
  <c r="D9"/>
  <c r="C9" i="117" s="1"/>
  <c r="G11" i="83"/>
  <c r="F11" i="117" s="1"/>
  <c r="G10" i="83"/>
  <c r="F10" i="117" s="1"/>
  <c r="D15" i="83"/>
  <c r="B10"/>
  <c r="B10" i="117" s="1"/>
  <c r="C12" i="91"/>
  <c r="G16"/>
  <c r="G14"/>
  <c r="G16" i="97"/>
  <c r="C15" i="87"/>
  <c r="B12" i="93"/>
  <c r="G16"/>
  <c r="B16" i="85"/>
  <c r="G11"/>
  <c r="F18" i="117" s="1"/>
  <c r="B10" i="95"/>
  <c r="B38" i="117" s="1"/>
  <c r="G14" i="93"/>
  <c r="E35" i="91"/>
  <c r="C9" i="87"/>
  <c r="G38" i="97"/>
  <c r="F19" i="93"/>
  <c r="C16" i="91"/>
  <c r="D34"/>
  <c r="F14"/>
  <c r="G13" i="97"/>
  <c r="F15" i="87"/>
  <c r="F16" i="93"/>
  <c r="C12"/>
  <c r="G25" i="91"/>
  <c r="E16"/>
  <c r="D14"/>
  <c r="D9"/>
  <c r="C30" i="117" s="1"/>
  <c r="F11" i="91"/>
  <c r="E32" i="117" s="1"/>
  <c r="G11" i="91"/>
  <c r="F32" i="117" s="1"/>
  <c r="E20" i="97"/>
  <c r="B16"/>
  <c r="G31"/>
  <c r="D11" i="87"/>
  <c r="C25" i="117" s="1"/>
  <c r="D12" i="87"/>
  <c r="D15"/>
  <c r="E10" i="95"/>
  <c r="D38" i="117" s="1"/>
  <c r="C10" i="93"/>
  <c r="E33"/>
  <c r="D16"/>
  <c r="G12"/>
  <c r="C11" i="85"/>
  <c r="C10"/>
  <c r="D10"/>
  <c r="C17" i="117" s="1"/>
  <c r="C26" i="91"/>
  <c r="C36"/>
  <c r="F16"/>
  <c r="D11"/>
  <c r="C32" i="117" s="1"/>
  <c r="D25" i="91"/>
  <c r="D14" i="87"/>
  <c r="G15"/>
  <c r="F12" i="93"/>
  <c r="B9" i="85"/>
  <c r="B16" i="117" s="1"/>
  <c r="F13" i="85"/>
  <c r="G15"/>
  <c r="G12"/>
  <c r="B13"/>
  <c r="B15"/>
  <c r="E13"/>
  <c r="B12"/>
  <c r="D11"/>
  <c r="C18" i="117" s="1"/>
  <c r="D13" i="85"/>
  <c r="G29" i="91"/>
  <c r="C20"/>
  <c r="F19"/>
  <c r="F12" i="87"/>
  <c r="E9"/>
  <c r="D23" i="117" s="1"/>
  <c r="E26" i="93"/>
  <c r="E11"/>
  <c r="D81" i="117" s="1"/>
  <c r="G39" i="89"/>
  <c r="D20" i="91"/>
  <c r="F35" i="97"/>
  <c r="C40"/>
  <c r="E15" i="85"/>
  <c r="B37" i="93"/>
  <c r="D9"/>
  <c r="C79" i="117" s="1"/>
  <c r="D40" i="93"/>
  <c r="F20" i="89"/>
  <c r="F11" i="85"/>
  <c r="E18" i="117" s="1"/>
  <c r="F13" i="89"/>
  <c r="D31"/>
  <c r="G30"/>
  <c r="C16"/>
  <c r="E34"/>
  <c r="C34"/>
  <c r="F15"/>
  <c r="F16"/>
  <c r="E33"/>
  <c r="G15"/>
  <c r="E16"/>
  <c r="C15"/>
  <c r="F18"/>
  <c r="C20"/>
  <c r="D25"/>
  <c r="B26"/>
  <c r="D13"/>
  <c r="C30"/>
  <c r="E28"/>
  <c r="B15"/>
  <c r="B20"/>
  <c r="G28"/>
  <c r="C13"/>
  <c r="B30"/>
  <c r="F9" i="87"/>
  <c r="E23" i="117" s="1"/>
  <c r="F11" i="87"/>
  <c r="E25" i="117" s="1"/>
  <c r="C12" i="87"/>
  <c r="G10"/>
  <c r="F24" i="117" s="1"/>
  <c r="G12" i="87"/>
  <c r="B9"/>
  <c r="B23" i="117" s="1"/>
  <c r="C10" i="87"/>
  <c r="G11"/>
  <c r="F25" i="117" s="1"/>
  <c r="E12" i="87"/>
  <c r="B11"/>
  <c r="B25" i="117" s="1"/>
  <c r="E10" i="87"/>
  <c r="D24" i="117" s="1"/>
  <c r="C16" i="87"/>
  <c r="G9"/>
  <c r="F23" i="117" s="1"/>
  <c r="D10" i="87"/>
  <c r="C24" i="117" s="1"/>
  <c r="G13" i="87"/>
  <c r="B10"/>
  <c r="B24" i="117" s="1"/>
  <c r="F10" i="93"/>
  <c r="E80" i="117" s="1"/>
  <c r="F11" i="93"/>
  <c r="E81" i="117" s="1"/>
  <c r="G20" i="93"/>
  <c r="E24"/>
  <c r="B23"/>
  <c r="E9"/>
  <c r="D79" i="117" s="1"/>
  <c r="C13" i="93"/>
  <c r="D10"/>
  <c r="C80" i="117" s="1"/>
  <c r="B10" i="93"/>
  <c r="B80" i="117" s="1"/>
  <c r="B18" i="93"/>
  <c r="C11"/>
  <c r="B14"/>
  <c r="F9"/>
  <c r="E79" i="117" s="1"/>
  <c r="F13" i="93"/>
  <c r="E10"/>
  <c r="D80" i="117" s="1"/>
  <c r="G10" i="93"/>
  <c r="F80" i="117" s="1"/>
  <c r="D13" i="93"/>
  <c r="C17"/>
  <c r="G13"/>
  <c r="D22"/>
  <c r="B13"/>
  <c r="C39"/>
  <c r="B11"/>
  <c r="B81" i="117" s="1"/>
  <c r="C31" i="93"/>
  <c r="B13" i="91"/>
  <c r="G39"/>
  <c r="F21"/>
  <c r="D19" i="97"/>
  <c r="E34"/>
  <c r="E21"/>
  <c r="C11" i="87"/>
  <c r="B9" i="93"/>
  <c r="B79" i="117" s="1"/>
  <c r="C9" i="93"/>
  <c r="G9"/>
  <c r="F79" i="117" s="1"/>
  <c r="B19" i="89"/>
  <c r="G22" i="91"/>
  <c r="F21" i="97"/>
  <c r="C37" i="91"/>
  <c r="B30"/>
  <c r="F38"/>
  <c r="E18" i="97"/>
  <c r="E40" i="91"/>
  <c r="G37" i="97"/>
  <c r="C34"/>
  <c r="F24"/>
  <c r="G32"/>
  <c r="C17"/>
  <c r="D40"/>
  <c r="E15" i="95"/>
  <c r="E13" i="93"/>
  <c r="D9" i="87"/>
  <c r="C23" i="117" s="1"/>
  <c r="B12" i="87"/>
  <c r="F10"/>
  <c r="E24" i="117" s="1"/>
  <c r="D11" i="93"/>
  <c r="C81" i="117" s="1"/>
  <c r="C14" i="93"/>
  <c r="D29"/>
  <c r="C24"/>
  <c r="G11"/>
  <c r="F81" i="117" s="1"/>
  <c r="B32" i="89"/>
  <c r="G29"/>
  <c r="E16" i="87"/>
  <c r="E14"/>
  <c r="C11" i="91"/>
  <c r="B39"/>
  <c r="E36"/>
  <c r="B11"/>
  <c r="B32" i="117" s="1"/>
  <c r="D18" i="91"/>
  <c r="E19"/>
  <c r="G32"/>
  <c r="D10"/>
  <c r="C31" i="117" s="1"/>
  <c r="F22" i="91"/>
  <c r="G23"/>
  <c r="E37"/>
  <c r="G38"/>
  <c r="D14" i="97"/>
  <c r="B18"/>
  <c r="B9"/>
  <c r="B65" i="117" s="1"/>
  <c r="E28" i="97"/>
  <c r="C15"/>
  <c r="E39"/>
  <c r="F19"/>
  <c r="G12"/>
  <c r="C9"/>
  <c r="D33"/>
  <c r="E14"/>
  <c r="G15"/>
  <c r="C24"/>
  <c r="D12"/>
  <c r="F37"/>
  <c r="G14"/>
  <c r="E15" i="89"/>
  <c r="B9" i="95"/>
  <c r="B37" i="117" s="1"/>
  <c r="F14" i="95"/>
  <c r="C15" i="85"/>
  <c r="F16"/>
  <c r="B10"/>
  <c r="B17" i="117" s="1"/>
  <c r="F15" i="85"/>
  <c r="C9"/>
  <c r="F12"/>
  <c r="C16"/>
  <c r="D16"/>
  <c r="E10"/>
  <c r="D17" i="117" s="1"/>
  <c r="D15" i="85"/>
  <c r="F10"/>
  <c r="E17" i="117" s="1"/>
  <c r="G26" i="91"/>
  <c r="G13" i="89"/>
  <c r="E12" i="95"/>
  <c r="B33" i="91"/>
  <c r="B36"/>
  <c r="B23"/>
  <c r="G37"/>
  <c r="C31"/>
  <c r="G17"/>
  <c r="E11"/>
  <c r="D32" i="117" s="1"/>
  <c r="E26" i="91"/>
  <c r="D36"/>
  <c r="E21"/>
  <c r="B21" i="97"/>
  <c r="B37"/>
  <c r="C19"/>
  <c r="B33"/>
  <c r="F12"/>
  <c r="D15"/>
  <c r="E23"/>
  <c r="F15"/>
  <c r="B32"/>
  <c r="C33"/>
  <c r="D17"/>
  <c r="F30"/>
  <c r="B27"/>
  <c r="C12"/>
  <c r="E37"/>
  <c r="C14" i="95"/>
  <c r="C13"/>
  <c r="G10"/>
  <c r="F38" i="117" s="1"/>
  <c r="F12" i="95"/>
  <c r="B11" i="85"/>
  <c r="B18" i="117" s="1"/>
  <c r="G9" i="85"/>
  <c r="F16" i="117" s="1"/>
  <c r="C14" i="85"/>
  <c r="G16"/>
  <c r="C13"/>
  <c r="G13"/>
  <c r="C12"/>
  <c r="D12"/>
  <c r="F14"/>
  <c r="E16"/>
  <c r="G15" i="95"/>
  <c r="C11"/>
  <c r="B27"/>
  <c r="G11" i="97"/>
  <c r="F67" i="117" s="1"/>
  <c r="C22" i="97"/>
  <c r="C38"/>
  <c r="B29"/>
  <c r="G21"/>
  <c r="B11"/>
  <c r="B67" i="117" s="1"/>
  <c r="C11" i="97"/>
  <c r="E32"/>
  <c r="G33"/>
  <c r="B25"/>
  <c r="C26"/>
  <c r="D26"/>
  <c r="F28"/>
  <c r="B38"/>
  <c r="C39"/>
  <c r="D39"/>
  <c r="E40"/>
  <c r="E35"/>
  <c r="E19"/>
  <c r="F31"/>
  <c r="G28"/>
  <c r="B28"/>
  <c r="C29"/>
  <c r="C13"/>
  <c r="D29"/>
  <c r="D13"/>
  <c r="E30"/>
  <c r="F26"/>
  <c r="F11"/>
  <c r="E67" i="117" s="1"/>
  <c r="G27" i="97"/>
  <c r="B39"/>
  <c r="B23"/>
  <c r="C36"/>
  <c r="C20"/>
  <c r="D36"/>
  <c r="D20"/>
  <c r="E33"/>
  <c r="E17"/>
  <c r="F33"/>
  <c r="F17"/>
  <c r="G34"/>
  <c r="G18"/>
  <c r="D22"/>
  <c r="D38"/>
  <c r="B34"/>
  <c r="C35"/>
  <c r="D35"/>
  <c r="E16"/>
  <c r="B17"/>
  <c r="C18"/>
  <c r="D18"/>
  <c r="B30"/>
  <c r="C31"/>
  <c r="D31"/>
  <c r="E24"/>
  <c r="G25"/>
  <c r="E31"/>
  <c r="F27"/>
  <c r="G40"/>
  <c r="G24"/>
  <c r="B40"/>
  <c r="B24"/>
  <c r="C25"/>
  <c r="D25"/>
  <c r="D10"/>
  <c r="C66" i="117" s="1"/>
  <c r="E26" i="97"/>
  <c r="F38"/>
  <c r="F22"/>
  <c r="G39"/>
  <c r="G23"/>
  <c r="B35"/>
  <c r="B19"/>
  <c r="C32"/>
  <c r="C16"/>
  <c r="D32"/>
  <c r="D16"/>
  <c r="E29"/>
  <c r="E13"/>
  <c r="F29"/>
  <c r="F13"/>
  <c r="G30"/>
  <c r="C30"/>
  <c r="G17"/>
  <c r="F36"/>
  <c r="F20"/>
  <c r="E36"/>
  <c r="D30"/>
  <c r="B26"/>
  <c r="C27"/>
  <c r="D27"/>
  <c r="F32"/>
  <c r="B10"/>
  <c r="B66" i="117" s="1"/>
  <c r="C10" i="97"/>
  <c r="D11"/>
  <c r="C67" i="117" s="1"/>
  <c r="G29" i="97"/>
  <c r="B22"/>
  <c r="C23"/>
  <c r="D23"/>
  <c r="F40"/>
  <c r="G10"/>
  <c r="F66" i="117" s="1"/>
  <c r="E27" i="97"/>
  <c r="F39"/>
  <c r="F23"/>
  <c r="G36"/>
  <c r="G20"/>
  <c r="B36"/>
  <c r="B20"/>
  <c r="C37"/>
  <c r="C21"/>
  <c r="D37"/>
  <c r="D21"/>
  <c r="E38"/>
  <c r="E22"/>
  <c r="F34"/>
  <c r="F18"/>
  <c r="G35"/>
  <c r="G19"/>
  <c r="B31"/>
  <c r="C28"/>
  <c r="D28"/>
  <c r="E25"/>
  <c r="F25"/>
  <c r="F10"/>
  <c r="E66" i="117" s="1"/>
  <c r="G26" i="97"/>
  <c r="G19" i="95"/>
  <c r="D30"/>
  <c r="C10"/>
  <c r="B33"/>
  <c r="F34"/>
  <c r="B12"/>
  <c r="C15"/>
  <c r="D34"/>
  <c r="D11"/>
  <c r="C39" i="117" s="1"/>
  <c r="B13" i="95"/>
  <c r="D10"/>
  <c r="C38" i="117" s="1"/>
  <c r="C16" i="95"/>
  <c r="B14"/>
  <c r="G12"/>
  <c r="E11"/>
  <c r="D39" i="117" s="1"/>
  <c r="C9" i="95"/>
  <c r="E14"/>
  <c r="F11"/>
  <c r="E39" i="117" s="1"/>
  <c r="C12" i="95"/>
  <c r="F10"/>
  <c r="E38" i="117" s="1"/>
  <c r="E14" i="93"/>
  <c r="D31"/>
  <c r="D23"/>
  <c r="D35"/>
  <c r="B25"/>
  <c r="C38"/>
  <c r="D14"/>
  <c r="E22"/>
  <c r="B32"/>
  <c r="D17"/>
  <c r="E29"/>
  <c r="C20"/>
  <c r="D36"/>
  <c r="E19"/>
  <c r="F39"/>
  <c r="F30"/>
  <c r="G31"/>
  <c r="F29"/>
  <c r="G30"/>
  <c r="C27"/>
  <c r="E39"/>
  <c r="D19"/>
  <c r="B21"/>
  <c r="C26"/>
  <c r="D38"/>
  <c r="B28"/>
  <c r="C33"/>
  <c r="F40"/>
  <c r="B39"/>
  <c r="C40"/>
  <c r="D24"/>
  <c r="E40"/>
  <c r="G37"/>
  <c r="F35"/>
  <c r="G36"/>
  <c r="F26"/>
  <c r="G27"/>
  <c r="F25"/>
  <c r="G26"/>
  <c r="D27"/>
  <c r="B22"/>
  <c r="B34"/>
  <c r="C22"/>
  <c r="D26"/>
  <c r="E38"/>
  <c r="G29"/>
  <c r="C29"/>
  <c r="D33"/>
  <c r="F24"/>
  <c r="B27"/>
  <c r="C36"/>
  <c r="D20"/>
  <c r="E36"/>
  <c r="G21"/>
  <c r="F23"/>
  <c r="G32"/>
  <c r="E17"/>
  <c r="F14"/>
  <c r="B13" i="89"/>
  <c r="G31"/>
  <c r="B25"/>
  <c r="B16"/>
  <c r="E21"/>
  <c r="C31"/>
  <c r="G17"/>
  <c r="D22"/>
  <c r="E38"/>
  <c r="D26"/>
  <c r="F27"/>
  <c r="D32"/>
  <c r="G18"/>
  <c r="D19"/>
  <c r="F29"/>
  <c r="E23"/>
  <c r="C37"/>
  <c r="F39"/>
  <c r="E35"/>
  <c r="C33"/>
  <c r="G35"/>
  <c r="C32"/>
  <c r="D20"/>
  <c r="F30"/>
  <c r="B31"/>
  <c r="C19"/>
  <c r="F17"/>
  <c r="B9" i="91"/>
  <c r="B30" i="117" s="1"/>
  <c r="C34" i="91"/>
  <c r="F28"/>
  <c r="B40"/>
  <c r="C9"/>
  <c r="D23"/>
  <c r="B37"/>
  <c r="C38"/>
  <c r="E12"/>
  <c r="B28"/>
  <c r="C29"/>
  <c r="F40"/>
  <c r="B35"/>
  <c r="B19"/>
  <c r="C32"/>
  <c r="C15"/>
  <c r="E20"/>
  <c r="G21"/>
  <c r="B26"/>
  <c r="C27"/>
  <c r="D31"/>
  <c r="F32"/>
  <c r="D30"/>
  <c r="E31"/>
  <c r="E15"/>
  <c r="F31"/>
  <c r="F15"/>
  <c r="G28"/>
  <c r="G12"/>
  <c r="D37"/>
  <c r="D21"/>
  <c r="E38"/>
  <c r="E22"/>
  <c r="F34"/>
  <c r="F18"/>
  <c r="G35"/>
  <c r="G19"/>
  <c r="D32"/>
  <c r="E33"/>
  <c r="E17"/>
  <c r="F33"/>
  <c r="F17"/>
  <c r="G34"/>
  <c r="G18"/>
  <c r="B10"/>
  <c r="B31" i="117" s="1"/>
  <c r="E28" i="91"/>
  <c r="B17"/>
  <c r="B32"/>
  <c r="C33"/>
  <c r="E24"/>
  <c r="B29"/>
  <c r="C30"/>
  <c r="F12"/>
  <c r="B20"/>
  <c r="C21"/>
  <c r="G9"/>
  <c r="F30" i="117" s="1"/>
  <c r="B31" i="91"/>
  <c r="B15"/>
  <c r="C28"/>
  <c r="D35"/>
  <c r="F36"/>
  <c r="B38"/>
  <c r="B22"/>
  <c r="C39"/>
  <c r="C23"/>
  <c r="D15"/>
  <c r="C10"/>
  <c r="D26"/>
  <c r="E27"/>
  <c r="F27"/>
  <c r="G40"/>
  <c r="G24"/>
  <c r="C17"/>
  <c r="D33"/>
  <c r="D17"/>
  <c r="E34"/>
  <c r="E18"/>
  <c r="F30"/>
  <c r="G31"/>
  <c r="G15"/>
  <c r="D28"/>
  <c r="D12"/>
  <c r="E29"/>
  <c r="E13"/>
  <c r="F29"/>
  <c r="F13"/>
  <c r="G30"/>
  <c r="D27"/>
  <c r="B25"/>
  <c r="C18"/>
  <c r="B24"/>
  <c r="C25"/>
  <c r="F24"/>
  <c r="B21"/>
  <c r="C22"/>
  <c r="G13"/>
  <c r="B12"/>
  <c r="D39"/>
  <c r="G10"/>
  <c r="F31" i="117" s="1"/>
  <c r="B27" i="91"/>
  <c r="C40"/>
  <c r="C24"/>
  <c r="D19"/>
  <c r="F20"/>
  <c r="B34"/>
  <c r="B18"/>
  <c r="C35"/>
  <c r="C19"/>
  <c r="E32"/>
  <c r="G33"/>
  <c r="D38"/>
  <c r="D22"/>
  <c r="E39"/>
  <c r="E23"/>
  <c r="F39"/>
  <c r="F23"/>
  <c r="G36"/>
  <c r="G20"/>
  <c r="C13"/>
  <c r="D29"/>
  <c r="D13"/>
  <c r="E30"/>
  <c r="F26"/>
  <c r="G27"/>
  <c r="D40"/>
  <c r="D24"/>
  <c r="E9"/>
  <c r="D30" i="117" s="1"/>
  <c r="E25" i="91"/>
  <c r="F9"/>
  <c r="E30" i="117" s="1"/>
  <c r="F25" i="91"/>
  <c r="F10"/>
  <c r="E31" i="117" s="1"/>
  <c r="B13" i="87"/>
  <c r="G16"/>
  <c r="E13"/>
  <c r="G26"/>
  <c r="B14"/>
  <c r="F16"/>
  <c r="C13"/>
  <c r="B16"/>
  <c r="D16"/>
  <c r="F13"/>
  <c r="C14"/>
  <c r="D13"/>
  <c r="F14"/>
  <c r="G18" i="93"/>
  <c r="G34"/>
  <c r="F17"/>
  <c r="F33"/>
  <c r="G19"/>
  <c r="G35"/>
  <c r="F18"/>
  <c r="F34"/>
  <c r="E21"/>
  <c r="G24"/>
  <c r="G40"/>
  <c r="F27"/>
  <c r="F20"/>
  <c r="E28"/>
  <c r="D28"/>
  <c r="C28"/>
  <c r="B31"/>
  <c r="G25"/>
  <c r="E20"/>
  <c r="E37"/>
  <c r="D21"/>
  <c r="D37"/>
  <c r="C21"/>
  <c r="C37"/>
  <c r="B20"/>
  <c r="B36"/>
  <c r="E30"/>
  <c r="D30"/>
  <c r="C30"/>
  <c r="B29"/>
  <c r="G17"/>
  <c r="C19"/>
  <c r="G33"/>
  <c r="D39"/>
  <c r="B38"/>
  <c r="B26"/>
  <c r="B30"/>
  <c r="G22"/>
  <c r="G38"/>
  <c r="F21"/>
  <c r="F37"/>
  <c r="G23"/>
  <c r="G39"/>
  <c r="F22"/>
  <c r="F38"/>
  <c r="G28"/>
  <c r="F31"/>
  <c r="E18"/>
  <c r="F36"/>
  <c r="E32"/>
  <c r="D32"/>
  <c r="C32"/>
  <c r="B19"/>
  <c r="B35"/>
  <c r="E25"/>
  <c r="D25"/>
  <c r="C25"/>
  <c r="B24"/>
  <c r="B40"/>
  <c r="F28"/>
  <c r="E34"/>
  <c r="D18"/>
  <c r="D34"/>
  <c r="C18"/>
  <c r="C34"/>
  <c r="B17"/>
  <c r="B33"/>
  <c r="E35"/>
  <c r="C35"/>
  <c r="E23"/>
  <c r="C23"/>
  <c r="F32"/>
  <c r="E27"/>
  <c r="E31"/>
  <c r="G21" i="89"/>
  <c r="G36" i="95"/>
  <c r="F27"/>
  <c r="E34"/>
  <c r="B32"/>
  <c r="C40" i="89"/>
  <c r="B24"/>
  <c r="B40"/>
  <c r="F11"/>
  <c r="E116" i="117" s="1"/>
  <c r="E11" i="89"/>
  <c r="D116" i="117" s="1"/>
  <c r="D10" i="89"/>
  <c r="C115" i="117" s="1"/>
  <c r="D9" i="89"/>
  <c r="C114" i="117" s="1"/>
  <c r="C9" i="89"/>
  <c r="B9"/>
  <c r="B114" i="117" s="1"/>
  <c r="G36" i="89"/>
  <c r="F36"/>
  <c r="D11"/>
  <c r="C116" i="117" s="1"/>
  <c r="C10" i="89"/>
  <c r="B10"/>
  <c r="B115" i="117" s="1"/>
  <c r="E22" i="89"/>
  <c r="D21"/>
  <c r="C21"/>
  <c r="B21"/>
  <c r="G24"/>
  <c r="C22"/>
  <c r="E31"/>
  <c r="G40"/>
  <c r="C38"/>
  <c r="B28"/>
  <c r="G19"/>
  <c r="F19"/>
  <c r="E18"/>
  <c r="D17"/>
  <c r="C17"/>
  <c r="B17"/>
  <c r="G12"/>
  <c r="F12"/>
  <c r="E19"/>
  <c r="D18"/>
  <c r="C18"/>
  <c r="B18"/>
  <c r="G23"/>
  <c r="F23"/>
  <c r="E30"/>
  <c r="D29"/>
  <c r="C29"/>
  <c r="B29"/>
  <c r="D14"/>
  <c r="F24"/>
  <c r="B22"/>
  <c r="D30"/>
  <c r="F40"/>
  <c r="B38"/>
  <c r="G13" i="95"/>
  <c r="F16"/>
  <c r="E40"/>
  <c r="B11"/>
  <c r="B39" i="117" s="1"/>
  <c r="G11" i="95"/>
  <c r="F39" i="117" s="1"/>
  <c r="G25" i="95"/>
  <c r="F24"/>
  <c r="D15"/>
  <c r="B15"/>
  <c r="F13"/>
  <c r="T27" i="115"/>
  <c r="AK9"/>
  <c r="E14" i="83"/>
  <c r="G14"/>
  <c r="F12"/>
  <c r="F15" i="95"/>
  <c r="D26"/>
  <c r="C38"/>
  <c r="D33"/>
  <c r="B16"/>
  <c r="D16"/>
  <c r="D38" i="89"/>
  <c r="F32"/>
  <c r="B14"/>
  <c r="B37"/>
  <c r="D37"/>
  <c r="F31"/>
  <c r="C26"/>
  <c r="E27"/>
  <c r="G20"/>
  <c r="C25"/>
  <c r="E26"/>
  <c r="G27"/>
  <c r="E17"/>
  <c r="F14"/>
  <c r="G14"/>
  <c r="E12"/>
  <c r="C14" i="83"/>
  <c r="E16" i="95"/>
  <c r="C33"/>
  <c r="D13"/>
  <c r="G35"/>
  <c r="G16"/>
  <c r="E24"/>
  <c r="E39" i="89"/>
  <c r="G32"/>
  <c r="C14"/>
  <c r="B34"/>
  <c r="D34"/>
  <c r="F28"/>
  <c r="B33"/>
  <c r="D33"/>
  <c r="F35"/>
  <c r="B36"/>
  <c r="C36"/>
  <c r="D36"/>
  <c r="E37"/>
  <c r="F34"/>
  <c r="G34"/>
  <c r="B35"/>
  <c r="C35"/>
  <c r="D35"/>
  <c r="E32"/>
  <c r="F33"/>
  <c r="G33"/>
  <c r="B12"/>
  <c r="C28"/>
  <c r="C12"/>
  <c r="D28"/>
  <c r="D12"/>
  <c r="E29"/>
  <c r="E13"/>
  <c r="F26"/>
  <c r="F10"/>
  <c r="E115" i="117" s="1"/>
  <c r="G26" i="89"/>
  <c r="G11"/>
  <c r="F116" i="117" s="1"/>
  <c r="B27" i="89"/>
  <c r="B11"/>
  <c r="B116" i="117" s="1"/>
  <c r="C27" i="89"/>
  <c r="C11"/>
  <c r="D27"/>
  <c r="E40"/>
  <c r="E24"/>
  <c r="F9"/>
  <c r="E114" i="117" s="1"/>
  <c r="F25" i="89"/>
  <c r="G9"/>
  <c r="F114" i="117" s="1"/>
  <c r="G25" i="89"/>
  <c r="G10"/>
  <c r="F115" i="117" s="1"/>
  <c r="C24" i="89"/>
  <c r="D40"/>
  <c r="D24"/>
  <c r="E9"/>
  <c r="D114" i="117" s="1"/>
  <c r="E25" i="89"/>
  <c r="F38"/>
  <c r="F22"/>
  <c r="G38"/>
  <c r="G22"/>
  <c r="B39"/>
  <c r="B23"/>
  <c r="C39"/>
  <c r="C23"/>
  <c r="D39"/>
  <c r="D23"/>
  <c r="E36"/>
  <c r="E20"/>
  <c r="F37"/>
  <c r="F21"/>
  <c r="G37"/>
  <c r="B18" i="87"/>
  <c r="B33"/>
  <c r="D33"/>
  <c r="G28"/>
  <c r="C30"/>
  <c r="E31"/>
  <c r="G40"/>
  <c r="B23"/>
  <c r="C23"/>
  <c r="D23"/>
  <c r="F21"/>
  <c r="G22"/>
  <c r="B4" i="78"/>
  <c r="A4" i="69"/>
  <c r="A4" i="79"/>
  <c r="A4" i="68"/>
  <c r="B4" i="73"/>
  <c r="A4" i="38"/>
  <c r="B4" i="124"/>
  <c r="A4" i="70"/>
  <c r="B4" i="71"/>
  <c r="B4" i="121"/>
  <c r="B4" i="77"/>
  <c r="A4" i="63"/>
  <c r="B4" i="122"/>
  <c r="A4" i="66"/>
  <c r="B4" i="76"/>
  <c r="B4" i="72"/>
  <c r="B4" i="74"/>
  <c r="A4" i="65"/>
  <c r="M7" i="79"/>
  <c r="E12" i="96"/>
  <c r="E12" i="97" s="1"/>
  <c r="E20" i="90"/>
  <c r="M16" i="65"/>
  <c r="M16" i="79"/>
  <c r="E21" i="96"/>
  <c r="E23" i="82"/>
  <c r="M19" i="38"/>
  <c r="E23" i="88"/>
  <c r="M19" i="66"/>
  <c r="M18" i="70"/>
  <c r="E23" i="94"/>
  <c r="E26" i="84"/>
  <c r="M24" i="63"/>
  <c r="F34" i="122"/>
  <c r="E37" i="105"/>
  <c r="M3" i="68"/>
  <c r="E9" i="92"/>
  <c r="E15" i="93" s="1"/>
  <c r="E18" i="92"/>
  <c r="M14" i="68"/>
  <c r="E18" i="86"/>
  <c r="M14" i="64"/>
  <c r="M26" i="68"/>
  <c r="E28" i="92"/>
  <c r="M33" i="63"/>
  <c r="E33" i="84"/>
  <c r="E33" i="103"/>
  <c r="F30" i="121"/>
  <c r="M15" i="79"/>
  <c r="E20" i="96"/>
  <c r="B10" i="103"/>
  <c r="B34" i="87"/>
  <c r="E12" i="105"/>
  <c r="F9" i="122"/>
  <c r="M9" i="38"/>
  <c r="E15" i="82"/>
  <c r="E16" i="83" s="1"/>
  <c r="E16" i="88"/>
  <c r="E14" i="89" s="1"/>
  <c r="M10" i="66"/>
  <c r="M16" i="38"/>
  <c r="E20" i="82"/>
  <c r="M17" i="63"/>
  <c r="E21" i="84"/>
  <c r="F18" i="121"/>
  <c r="E21" i="103"/>
  <c r="E23" i="113"/>
  <c r="M19" i="69"/>
  <c r="M24" i="65"/>
  <c r="E26" i="90"/>
  <c r="E26" i="82"/>
  <c r="M24" i="38"/>
  <c r="E30" i="90"/>
  <c r="M28" i="65"/>
  <c r="E37" i="82"/>
  <c r="M37" i="38"/>
  <c r="M37" i="64"/>
  <c r="E37" i="86"/>
  <c r="M39" i="38"/>
  <c r="E39" i="82"/>
  <c r="E16" i="84"/>
  <c r="E12" i="85" s="1"/>
  <c r="M10" i="63"/>
  <c r="M3" i="69"/>
  <c r="E9" i="113"/>
  <c r="M14" i="63"/>
  <c r="E18" i="84"/>
  <c r="E16" i="82"/>
  <c r="M10" i="38"/>
  <c r="F20" i="87"/>
  <c r="C37"/>
  <c r="E38"/>
  <c r="G27"/>
  <c r="C12" i="83"/>
  <c r="F14"/>
  <c r="B14"/>
  <c r="D14"/>
  <c r="G12"/>
  <c r="F36" i="87"/>
  <c r="C33"/>
  <c r="E34"/>
  <c r="B30"/>
  <c r="D30"/>
  <c r="F32"/>
  <c r="F39"/>
  <c r="B40"/>
  <c r="C40"/>
  <c r="D40"/>
  <c r="F26"/>
  <c r="E36"/>
  <c r="B30" i="95"/>
  <c r="B26"/>
  <c r="E39"/>
  <c r="B17"/>
  <c r="C17"/>
  <c r="D17"/>
  <c r="E18"/>
  <c r="F18"/>
  <c r="G17"/>
  <c r="D32"/>
  <c r="E33"/>
  <c r="F33"/>
  <c r="G34"/>
  <c r="D27"/>
  <c r="M10" i="79"/>
  <c r="E15" i="96"/>
  <c r="E10" i="97" s="1"/>
  <c r="D66" i="117" s="1"/>
  <c r="E23" i="105"/>
  <c r="F20" i="122"/>
  <c r="F20" i="121"/>
  <c r="E23" i="103"/>
  <c r="M23" i="79"/>
  <c r="E26" i="96"/>
  <c r="M24" i="68"/>
  <c r="E26" i="92"/>
  <c r="E30" i="105"/>
  <c r="F27" i="122"/>
  <c r="M37" i="69"/>
  <c r="E37" i="113"/>
  <c r="E28"/>
  <c r="M26" i="69"/>
  <c r="M11" i="70"/>
  <c r="E16" i="94"/>
  <c r="E13" i="95" s="1"/>
  <c r="F15" i="121"/>
  <c r="E18" i="103"/>
  <c r="M14" i="65"/>
  <c r="E18" i="90"/>
  <c r="M26" i="64"/>
  <c r="E28" i="86"/>
  <c r="M30" i="79"/>
  <c r="E33" i="96"/>
  <c r="E38" i="103"/>
  <c r="G33" i="87"/>
  <c r="G26" i="85"/>
  <c r="G16" i="83"/>
  <c r="B12"/>
  <c r="D12"/>
  <c r="F10"/>
  <c r="E10" i="117" s="1"/>
  <c r="E12" i="83"/>
  <c r="D26" i="87"/>
  <c r="F35"/>
  <c r="B37"/>
  <c r="D37"/>
  <c r="B24"/>
  <c r="C24"/>
  <c r="D24"/>
  <c r="E25"/>
  <c r="B39"/>
  <c r="C39"/>
  <c r="D39"/>
  <c r="E20"/>
  <c r="F37"/>
  <c r="G38"/>
  <c r="B34" i="95"/>
  <c r="F31"/>
  <c r="G40"/>
  <c r="C32"/>
  <c r="E17"/>
  <c r="F17"/>
  <c r="C27"/>
  <c r="F40"/>
  <c r="M9" i="69"/>
  <c r="E15" i="113"/>
  <c r="F13" i="122"/>
  <c r="E16" i="105"/>
  <c r="M16" i="63"/>
  <c r="E20" i="84"/>
  <c r="E21" i="82"/>
  <c r="M17" i="38"/>
  <c r="F23" i="122"/>
  <c r="E26" i="105"/>
  <c r="M3" i="38"/>
  <c r="E9" i="82"/>
  <c r="E15" i="83" s="1"/>
  <c r="E18" i="88"/>
  <c r="M14" i="66"/>
  <c r="E20" i="113"/>
  <c r="M16" i="69"/>
  <c r="E33" i="86"/>
  <c r="M33" i="64"/>
  <c r="M4" i="79"/>
  <c r="E9" i="96"/>
  <c r="E9" i="97" s="1"/>
  <c r="D65" i="117" s="1"/>
  <c r="M15" i="70"/>
  <c r="E20" i="94"/>
  <c r="M36" i="79"/>
  <c r="E39" i="96"/>
  <c r="M22" i="79"/>
  <c r="E25" i="96"/>
  <c r="M17" i="64"/>
  <c r="E21" i="86"/>
  <c r="M35" i="66"/>
  <c r="E35" i="88"/>
  <c r="C17" i="83"/>
  <c r="G19"/>
  <c r="C13"/>
  <c r="E26"/>
  <c r="G39"/>
  <c r="F29"/>
  <c r="G29"/>
  <c r="B13"/>
  <c r="D30"/>
  <c r="E40" i="88"/>
  <c r="M40" i="66"/>
  <c r="M28" i="79"/>
  <c r="E31" i="96"/>
  <c r="G27" i="85"/>
  <c r="G38"/>
  <c r="B14" i="109"/>
  <c r="X15" i="115"/>
  <c r="AK15" s="1"/>
  <c r="M32" i="70"/>
  <c r="E35" i="94"/>
  <c r="E39" i="84"/>
  <c r="M39" i="63"/>
  <c r="M17" i="69"/>
  <c r="E21" i="113"/>
  <c r="E38" i="92"/>
  <c r="M38" i="68"/>
  <c r="B32" i="83"/>
  <c r="D33"/>
  <c r="F35"/>
  <c r="B28"/>
  <c r="D29"/>
  <c r="F31"/>
  <c r="B40"/>
  <c r="C21"/>
  <c r="E22"/>
  <c r="G23"/>
  <c r="B27"/>
  <c r="C40"/>
  <c r="C24"/>
  <c r="D40"/>
  <c r="D24"/>
  <c r="E25"/>
  <c r="F26"/>
  <c r="G26"/>
  <c r="B26"/>
  <c r="C27"/>
  <c r="D27"/>
  <c r="E40"/>
  <c r="E24"/>
  <c r="F25"/>
  <c r="G25"/>
  <c r="B25"/>
  <c r="C26"/>
  <c r="D26"/>
  <c r="E27"/>
  <c r="F40"/>
  <c r="F24"/>
  <c r="G40"/>
  <c r="G24"/>
  <c r="C34" i="87"/>
  <c r="G37"/>
  <c r="E27"/>
  <c r="C18"/>
  <c r="G21"/>
  <c r="B25"/>
  <c r="C25"/>
  <c r="D25"/>
  <c r="E26"/>
  <c r="F27"/>
  <c r="G20"/>
  <c r="B22"/>
  <c r="C22"/>
  <c r="D22"/>
  <c r="E23"/>
  <c r="F24"/>
  <c r="G25"/>
  <c r="B29"/>
  <c r="C29"/>
  <c r="D29"/>
  <c r="E30"/>
  <c r="F31"/>
  <c r="G32"/>
  <c r="B36"/>
  <c r="B20"/>
  <c r="C36"/>
  <c r="C20"/>
  <c r="D36"/>
  <c r="D20"/>
  <c r="E37"/>
  <c r="E21"/>
  <c r="F38"/>
  <c r="F22"/>
  <c r="G39"/>
  <c r="G23"/>
  <c r="B35"/>
  <c r="B19"/>
  <c r="C35"/>
  <c r="C19"/>
  <c r="D35"/>
  <c r="D19"/>
  <c r="E32"/>
  <c r="F33"/>
  <c r="F17"/>
  <c r="G34"/>
  <c r="G18"/>
  <c r="F37" i="121"/>
  <c r="E40" i="103"/>
  <c r="E40" i="84"/>
  <c r="M40" i="63"/>
  <c r="E40" i="86"/>
  <c r="M40" i="64"/>
  <c r="E13" i="105"/>
  <c r="F10" i="122"/>
  <c r="M7" i="63"/>
  <c r="E13" i="84"/>
  <c r="E11" i="85" s="1"/>
  <c r="D18" i="117" s="1"/>
  <c r="M15" i="64"/>
  <c r="E19" i="86"/>
  <c r="E19" i="103"/>
  <c r="F16" i="121"/>
  <c r="M28" i="70"/>
  <c r="E31" i="94"/>
  <c r="M29" i="63"/>
  <c r="E31" i="84"/>
  <c r="F35" i="95"/>
  <c r="D18"/>
  <c r="C18"/>
  <c r="G28"/>
  <c r="C22"/>
  <c r="E23"/>
  <c r="G24"/>
  <c r="B29"/>
  <c r="C29"/>
  <c r="D29"/>
  <c r="E30"/>
  <c r="F30"/>
  <c r="G31"/>
  <c r="B28"/>
  <c r="C28"/>
  <c r="D28"/>
  <c r="E29"/>
  <c r="F29"/>
  <c r="G30"/>
  <c r="B39"/>
  <c r="B23"/>
  <c r="C39"/>
  <c r="C23"/>
  <c r="D39"/>
  <c r="D23"/>
  <c r="E36"/>
  <c r="E20"/>
  <c r="F36"/>
  <c r="F20"/>
  <c r="G37"/>
  <c r="G21"/>
  <c r="G18"/>
  <c r="B19" i="85"/>
  <c r="E31"/>
  <c r="E23"/>
  <c r="B23"/>
  <c r="E39"/>
  <c r="B38"/>
  <c r="B22"/>
  <c r="C38"/>
  <c r="C22"/>
  <c r="D37"/>
  <c r="E38"/>
  <c r="F39"/>
  <c r="G40"/>
  <c r="B25"/>
  <c r="C25"/>
  <c r="F36"/>
  <c r="G37"/>
  <c r="B40"/>
  <c r="B24"/>
  <c r="C40"/>
  <c r="C24"/>
  <c r="D40"/>
  <c r="G36"/>
  <c r="D36"/>
  <c r="D20"/>
  <c r="E37"/>
  <c r="E21"/>
  <c r="F38"/>
  <c r="F22"/>
  <c r="G39"/>
  <c r="G23"/>
  <c r="D35"/>
  <c r="D19"/>
  <c r="E32"/>
  <c r="F33"/>
  <c r="F17"/>
  <c r="G34"/>
  <c r="G18"/>
  <c r="M35" i="70"/>
  <c r="E38" i="94"/>
  <c r="E18" i="83"/>
  <c r="G27"/>
  <c r="E38"/>
  <c r="B31"/>
  <c r="E29"/>
  <c r="B30"/>
  <c r="C31"/>
  <c r="D31"/>
  <c r="E28"/>
  <c r="F13"/>
  <c r="B29"/>
  <c r="C30"/>
  <c r="E31"/>
  <c r="F28"/>
  <c r="G28"/>
  <c r="M8" i="79"/>
  <c r="E13" i="96"/>
  <c r="E11" i="97" s="1"/>
  <c r="D67" i="117" s="1"/>
  <c r="E31" i="82"/>
  <c r="M29" i="38"/>
  <c r="D30" i="85"/>
  <c r="D22"/>
  <c r="B27"/>
  <c r="B39"/>
  <c r="D38"/>
  <c r="C26"/>
  <c r="C29"/>
  <c r="D18"/>
  <c r="C28"/>
  <c r="D17"/>
  <c r="E25"/>
  <c r="F26"/>
  <c r="D39"/>
  <c r="E36"/>
  <c r="E20"/>
  <c r="F21"/>
  <c r="B13" i="111"/>
  <c r="M35" i="38"/>
  <c r="E35" i="82"/>
  <c r="M32" i="79"/>
  <c r="E35" i="96"/>
  <c r="E25" i="82"/>
  <c r="M23" i="38"/>
  <c r="M35" i="68"/>
  <c r="E35" i="92"/>
  <c r="F36" i="121"/>
  <c r="E39" i="103"/>
  <c r="M16" i="70"/>
  <c r="E21" i="94"/>
  <c r="E39" i="113"/>
  <c r="M39" i="69"/>
  <c r="M38" i="64"/>
  <c r="E38" i="86"/>
  <c r="E38" i="105"/>
  <c r="F35" i="122"/>
  <c r="M38" i="69"/>
  <c r="E38" i="113"/>
  <c r="E38" i="88"/>
  <c r="M38" i="66"/>
  <c r="B16" i="83"/>
  <c r="D17"/>
  <c r="F19"/>
  <c r="D13"/>
  <c r="B24"/>
  <c r="D25"/>
  <c r="F27"/>
  <c r="B36"/>
  <c r="D37"/>
  <c r="F39"/>
  <c r="B39"/>
  <c r="B23"/>
  <c r="C36"/>
  <c r="C20"/>
  <c r="D36"/>
  <c r="D20"/>
  <c r="E37"/>
  <c r="E21"/>
  <c r="F38"/>
  <c r="F22"/>
  <c r="G38"/>
  <c r="G22"/>
  <c r="B38"/>
  <c r="B22"/>
  <c r="C39"/>
  <c r="C23"/>
  <c r="D39"/>
  <c r="D23"/>
  <c r="E36"/>
  <c r="E20"/>
  <c r="F37"/>
  <c r="F21"/>
  <c r="G37"/>
  <c r="G21"/>
  <c r="B37"/>
  <c r="B21"/>
  <c r="C38"/>
  <c r="C22"/>
  <c r="D38"/>
  <c r="D22"/>
  <c r="E39"/>
  <c r="E23"/>
  <c r="F36"/>
  <c r="F20"/>
  <c r="G36"/>
  <c r="G20"/>
  <c r="D34" i="87"/>
  <c r="B26"/>
  <c r="F28"/>
  <c r="D18"/>
  <c r="B17"/>
  <c r="C17"/>
  <c r="D17"/>
  <c r="E18"/>
  <c r="F19"/>
  <c r="G17"/>
  <c r="B21"/>
  <c r="C21"/>
  <c r="D21"/>
  <c r="E22"/>
  <c r="F23"/>
  <c r="G24"/>
  <c r="B32"/>
  <c r="C32"/>
  <c r="D32"/>
  <c r="E33"/>
  <c r="E17"/>
  <c r="F34"/>
  <c r="F18"/>
  <c r="G35"/>
  <c r="G19"/>
  <c r="B31"/>
  <c r="C31"/>
  <c r="D31"/>
  <c r="E28"/>
  <c r="F29"/>
  <c r="G30"/>
  <c r="E40" i="82"/>
  <c r="M40" i="38"/>
  <c r="M40" i="69"/>
  <c r="E40" i="113"/>
  <c r="M7" i="64"/>
  <c r="E13" i="86"/>
  <c r="E11" i="87" s="1"/>
  <c r="D25" i="117" s="1"/>
  <c r="M15" i="66"/>
  <c r="E19" i="88"/>
  <c r="E19" i="84"/>
  <c r="M15" i="63"/>
  <c r="E19" i="82"/>
  <c r="M15" i="38"/>
  <c r="M15" i="68"/>
  <c r="E19" i="92"/>
  <c r="E31" i="103"/>
  <c r="F28" i="121"/>
  <c r="E31" i="90"/>
  <c r="M29" i="65"/>
  <c r="B18" i="95"/>
  <c r="C34"/>
  <c r="E19"/>
  <c r="C30"/>
  <c r="E31"/>
  <c r="G32"/>
  <c r="C26"/>
  <c r="E27"/>
  <c r="B38"/>
  <c r="D38"/>
  <c r="F39"/>
  <c r="B25"/>
  <c r="C25"/>
  <c r="D25"/>
  <c r="E26"/>
  <c r="F26"/>
  <c r="G27"/>
  <c r="B40"/>
  <c r="B24"/>
  <c r="C40"/>
  <c r="C24"/>
  <c r="D40"/>
  <c r="D24"/>
  <c r="E25"/>
  <c r="F25"/>
  <c r="G26"/>
  <c r="B35"/>
  <c r="B19"/>
  <c r="C35"/>
  <c r="C19"/>
  <c r="D35"/>
  <c r="D19"/>
  <c r="E32"/>
  <c r="F32"/>
  <c r="G33"/>
  <c r="C35" i="85"/>
  <c r="F32"/>
  <c r="C31"/>
  <c r="F24"/>
  <c r="C27"/>
  <c r="C39"/>
  <c r="F40"/>
  <c r="B34"/>
  <c r="B18"/>
  <c r="C34"/>
  <c r="C18"/>
  <c r="D29"/>
  <c r="E30"/>
  <c r="F31"/>
  <c r="G32"/>
  <c r="B37"/>
  <c r="B21"/>
  <c r="C37"/>
  <c r="C21"/>
  <c r="D34"/>
  <c r="E35"/>
  <c r="F28"/>
  <c r="G29"/>
  <c r="B36"/>
  <c r="B20"/>
  <c r="C36"/>
  <c r="C20"/>
  <c r="D33"/>
  <c r="E34"/>
  <c r="F35"/>
  <c r="G28"/>
  <c r="D32"/>
  <c r="E33"/>
  <c r="E17"/>
  <c r="F34"/>
  <c r="F18"/>
  <c r="G35"/>
  <c r="G19"/>
  <c r="D31"/>
  <c r="E28"/>
  <c r="F29"/>
  <c r="G30"/>
  <c r="M39" i="65"/>
  <c r="E39" i="90"/>
  <c r="M35" i="79"/>
  <c r="E38" i="96"/>
  <c r="C25" i="83"/>
  <c r="C37"/>
  <c r="C28"/>
  <c r="D28"/>
  <c r="E13"/>
  <c r="F30"/>
  <c r="G30"/>
  <c r="G13"/>
  <c r="M37" i="70"/>
  <c r="E40" i="94"/>
  <c r="E13" i="90"/>
  <c r="E10" i="91" s="1"/>
  <c r="D31" i="117" s="1"/>
  <c r="M7" i="65"/>
  <c r="M29" i="68"/>
  <c r="E31" i="92"/>
  <c r="B35" i="85"/>
  <c r="B31"/>
  <c r="B26"/>
  <c r="B29"/>
  <c r="E19"/>
  <c r="B28"/>
  <c r="E18"/>
  <c r="F19"/>
  <c r="D24"/>
  <c r="D23"/>
  <c r="F37"/>
  <c r="G22"/>
  <c r="T11" i="115"/>
  <c r="AK37"/>
  <c r="T37"/>
  <c r="I10"/>
  <c r="B14" i="107"/>
  <c r="B10" i="111"/>
  <c r="E28" i="88"/>
  <c r="M26" i="66"/>
  <c r="M27" i="70"/>
  <c r="E30" i="94"/>
  <c r="M27" i="65"/>
  <c r="E29" i="90"/>
  <c r="M35" i="64"/>
  <c r="E35" i="86"/>
  <c r="E39"/>
  <c r="M39" i="64"/>
  <c r="M28" i="68"/>
  <c r="E30" i="92"/>
  <c r="E39" i="105"/>
  <c r="F36" i="122"/>
  <c r="M38" i="65"/>
  <c r="E38" i="90"/>
  <c r="M38" i="38"/>
  <c r="E38" i="82"/>
  <c r="C33" i="83"/>
  <c r="E34"/>
  <c r="G35"/>
  <c r="C29"/>
  <c r="E30"/>
  <c r="G31"/>
  <c r="B20"/>
  <c r="D21"/>
  <c r="F23"/>
  <c r="B35"/>
  <c r="B19"/>
  <c r="C32"/>
  <c r="C16"/>
  <c r="D32"/>
  <c r="D16"/>
  <c r="E33"/>
  <c r="E17"/>
  <c r="F34"/>
  <c r="F18"/>
  <c r="G34"/>
  <c r="G18"/>
  <c r="B34"/>
  <c r="B18"/>
  <c r="C35"/>
  <c r="C19"/>
  <c r="D35"/>
  <c r="D19"/>
  <c r="E32"/>
  <c r="F33"/>
  <c r="F17"/>
  <c r="G33"/>
  <c r="G17"/>
  <c r="B33"/>
  <c r="B17"/>
  <c r="C34"/>
  <c r="C18"/>
  <c r="D34"/>
  <c r="D18"/>
  <c r="E35"/>
  <c r="E19"/>
  <c r="F32"/>
  <c r="F16"/>
  <c r="G32"/>
  <c r="E35" i="87"/>
  <c r="C26"/>
  <c r="G29"/>
  <c r="E19"/>
  <c r="G36"/>
  <c r="B38"/>
  <c r="C38"/>
  <c r="D38"/>
  <c r="E39"/>
  <c r="F40"/>
  <c r="B28"/>
  <c r="C28"/>
  <c r="D28"/>
  <c r="E29"/>
  <c r="F30"/>
  <c r="G31"/>
  <c r="B27"/>
  <c r="C27"/>
  <c r="D27"/>
  <c r="E40"/>
  <c r="E24"/>
  <c r="F25"/>
  <c r="E40" i="105"/>
  <c r="F37" i="122"/>
  <c r="M37" i="79"/>
  <c r="E40" i="96"/>
  <c r="M40" i="68"/>
  <c r="E40" i="92"/>
  <c r="F10" i="121"/>
  <c r="E13" i="103"/>
  <c r="M7" i="66"/>
  <c r="E13" i="88"/>
  <c r="E10" i="89" s="1"/>
  <c r="D115" i="117" s="1"/>
  <c r="M14" i="70"/>
  <c r="E19" i="94"/>
  <c r="M15" i="65"/>
  <c r="E19" i="90"/>
  <c r="M29" i="66"/>
  <c r="E31" i="88"/>
  <c r="F19" i="95"/>
  <c r="E35"/>
  <c r="G20"/>
  <c r="B22"/>
  <c r="D22"/>
  <c r="F23"/>
  <c r="B37"/>
  <c r="B21"/>
  <c r="C37"/>
  <c r="C21"/>
  <c r="D37"/>
  <c r="D21"/>
  <c r="E38"/>
  <c r="E22"/>
  <c r="F38"/>
  <c r="F22"/>
  <c r="G39"/>
  <c r="G23"/>
  <c r="B36"/>
  <c r="B20"/>
  <c r="C36"/>
  <c r="C20"/>
  <c r="D36"/>
  <c r="D20"/>
  <c r="E37"/>
  <c r="E21"/>
  <c r="F37"/>
  <c r="F21"/>
  <c r="G38"/>
  <c r="G22"/>
  <c r="B31"/>
  <c r="C31"/>
  <c r="D31"/>
  <c r="E28"/>
  <c r="F28"/>
  <c r="G29"/>
  <c r="C19" i="85"/>
  <c r="G33"/>
  <c r="G25"/>
  <c r="G17"/>
  <c r="C23"/>
  <c r="B30"/>
  <c r="C30"/>
  <c r="D21"/>
  <c r="E22"/>
  <c r="F23"/>
  <c r="G24"/>
  <c r="B33"/>
  <c r="B17"/>
  <c r="C33"/>
  <c r="C17"/>
  <c r="D26"/>
  <c r="E27"/>
  <c r="F20"/>
  <c r="G21"/>
  <c r="B32"/>
  <c r="C32"/>
  <c r="D25"/>
  <c r="E26"/>
  <c r="F27"/>
  <c r="G20"/>
  <c r="D28"/>
  <c r="E29"/>
  <c r="F30"/>
  <c r="G31"/>
  <c r="D27"/>
  <c r="E40"/>
  <c r="E24"/>
  <c r="F25"/>
  <c r="AE14" i="115"/>
  <c r="AF14" s="1"/>
  <c r="AK14" s="1"/>
  <c r="B15" i="111"/>
  <c r="AE27" i="115"/>
  <c r="AF27" s="1"/>
  <c r="AK27" s="1"/>
  <c r="AE19"/>
  <c r="AF19" s="1"/>
  <c r="AK19" s="1"/>
  <c r="B16" i="111"/>
  <c r="AE30" i="115"/>
  <c r="AF30" s="1"/>
  <c r="AE35"/>
  <c r="AF35" s="1"/>
  <c r="AF13"/>
  <c r="AK13" s="1"/>
  <c r="AE12"/>
  <c r="AF12" s="1"/>
  <c r="AE23"/>
  <c r="AF23" s="1"/>
  <c r="AK23" s="1"/>
  <c r="AF11"/>
  <c r="AL11" s="1"/>
  <c r="E11" i="118" s="1"/>
  <c r="I11" s="1"/>
  <c r="B9" i="111"/>
  <c r="B11"/>
  <c r="B12"/>
  <c r="AE39" i="115"/>
  <c r="AF39" s="1"/>
  <c r="AK39" s="1"/>
  <c r="AE31"/>
  <c r="AF31" s="1"/>
  <c r="AK31" s="1"/>
  <c r="B14" i="111"/>
  <c r="R32" i="115"/>
  <c r="S32" s="1"/>
  <c r="R12"/>
  <c r="S12" s="1"/>
  <c r="R39"/>
  <c r="S39" s="1"/>
  <c r="T39" s="1"/>
  <c r="R20"/>
  <c r="S20" s="1"/>
  <c r="B12" i="109"/>
  <c r="R14" i="115"/>
  <c r="S14" s="1"/>
  <c r="T14" s="1"/>
  <c r="R15"/>
  <c r="S15" s="1"/>
  <c r="B15" i="109"/>
  <c r="B16"/>
  <c r="R35" i="115"/>
  <c r="S35" s="1"/>
  <c r="T35" s="1"/>
  <c r="S16"/>
  <c r="B11" i="109"/>
  <c r="R26" i="115"/>
  <c r="S26" s="1"/>
  <c r="T26" s="1"/>
  <c r="R28"/>
  <c r="S28" s="1"/>
  <c r="T21"/>
  <c r="R18"/>
  <c r="S18" s="1"/>
  <c r="T18" s="1"/>
  <c r="R36"/>
  <c r="S36" s="1"/>
  <c r="T36" s="1"/>
  <c r="R23"/>
  <c r="S23" s="1"/>
  <c r="R24"/>
  <c r="S24" s="1"/>
  <c r="B9" i="109"/>
  <c r="B10"/>
  <c r="B13"/>
  <c r="H13" i="115"/>
  <c r="I13" s="1"/>
  <c r="T13" s="1"/>
  <c r="H12"/>
  <c r="I12" s="1"/>
  <c r="H25"/>
  <c r="I25" s="1"/>
  <c r="AL25" s="1"/>
  <c r="E25" i="118" s="1"/>
  <c r="I25" s="1"/>
  <c r="J25" s="1"/>
  <c r="B16" i="107"/>
  <c r="H19" i="115"/>
  <c r="I19" s="1"/>
  <c r="T19" s="1"/>
  <c r="B10" i="107"/>
  <c r="H33" i="115"/>
  <c r="I33" s="1"/>
  <c r="T33" s="1"/>
  <c r="H32"/>
  <c r="I32" s="1"/>
  <c r="H24"/>
  <c r="I24" s="1"/>
  <c r="H16"/>
  <c r="I16" s="1"/>
  <c r="B11" i="107"/>
  <c r="B15"/>
  <c r="H29" i="115"/>
  <c r="I29" s="1"/>
  <c r="B13" i="107"/>
  <c r="H28" i="115"/>
  <c r="I28" s="1"/>
  <c r="H20"/>
  <c r="I20" s="1"/>
  <c r="B12" i="107"/>
  <c r="B9"/>
  <c r="B10" i="105"/>
  <c r="X10" i="115"/>
  <c r="AK10" s="1"/>
  <c r="W30"/>
  <c r="X30" s="1"/>
  <c r="B13" i="105"/>
  <c r="B9"/>
  <c r="W38" i="115"/>
  <c r="X38" s="1"/>
  <c r="AK38" s="1"/>
  <c r="W36"/>
  <c r="X36" s="1"/>
  <c r="W28"/>
  <c r="X28" s="1"/>
  <c r="AK28" s="1"/>
  <c r="W20"/>
  <c r="X20" s="1"/>
  <c r="AK20" s="1"/>
  <c r="W12"/>
  <c r="X12" s="1"/>
  <c r="W35"/>
  <c r="X35" s="1"/>
  <c r="B15" i="105"/>
  <c r="B16"/>
  <c r="B12"/>
  <c r="W24" i="115"/>
  <c r="X24" s="1"/>
  <c r="AK24" s="1"/>
  <c r="X16"/>
  <c r="W40"/>
  <c r="X40" s="1"/>
  <c r="AL40" s="1"/>
  <c r="E40" i="118" s="1"/>
  <c r="I40" s="1"/>
  <c r="B40" s="1"/>
  <c r="W18" i="115"/>
  <c r="X18" s="1"/>
  <c r="AK18" s="1"/>
  <c r="B14" i="105"/>
  <c r="B11"/>
  <c r="F38" i="115"/>
  <c r="G38" s="1"/>
  <c r="F10"/>
  <c r="G10" s="1"/>
  <c r="B11" i="103"/>
  <c r="B9"/>
  <c r="F17" i="115"/>
  <c r="G17" s="1"/>
  <c r="T17" s="1"/>
  <c r="B12" i="103"/>
  <c r="B13"/>
  <c r="F28" i="115"/>
  <c r="G28" s="1"/>
  <c r="F29"/>
  <c r="G29" s="1"/>
  <c r="F30"/>
  <c r="G30" s="1"/>
  <c r="T30" s="1"/>
  <c r="B15" i="103"/>
  <c r="F9" i="115"/>
  <c r="G9" s="1"/>
  <c r="T9" s="1"/>
  <c r="F24"/>
  <c r="G24" s="1"/>
  <c r="B14" i="103"/>
  <c r="F22" i="115"/>
  <c r="G22" s="1"/>
  <c r="T22" s="1"/>
  <c r="B16" i="103"/>
  <c r="F32" i="115"/>
  <c r="G32" s="1"/>
  <c r="G15"/>
  <c r="G15" i="99"/>
  <c r="G19"/>
  <c r="G23"/>
  <c r="G27"/>
  <c r="G31"/>
  <c r="G35"/>
  <c r="G39"/>
  <c r="F11"/>
  <c r="E46" i="117" s="1"/>
  <c r="F14" i="99"/>
  <c r="F18"/>
  <c r="F22"/>
  <c r="F26"/>
  <c r="F30"/>
  <c r="F34"/>
  <c r="F38"/>
  <c r="E10"/>
  <c r="D45" i="117" s="1"/>
  <c r="E13" i="99"/>
  <c r="E17"/>
  <c r="E21"/>
  <c r="E25"/>
  <c r="E29"/>
  <c r="E33"/>
  <c r="E37"/>
  <c r="E9"/>
  <c r="D44" i="117" s="1"/>
  <c r="D12" i="99"/>
  <c r="D16"/>
  <c r="D20"/>
  <c r="D24"/>
  <c r="D28"/>
  <c r="D32"/>
  <c r="D36"/>
  <c r="D40"/>
  <c r="C12"/>
  <c r="C16"/>
  <c r="C20"/>
  <c r="C24"/>
  <c r="C28"/>
  <c r="C32"/>
  <c r="C36"/>
  <c r="C40"/>
  <c r="B15"/>
  <c r="B19"/>
  <c r="B23"/>
  <c r="B27"/>
  <c r="B31"/>
  <c r="B35"/>
  <c r="B39"/>
  <c r="G12"/>
  <c r="G16"/>
  <c r="G20"/>
  <c r="G24"/>
  <c r="G28"/>
  <c r="G32"/>
  <c r="G36"/>
  <c r="G40"/>
  <c r="F15"/>
  <c r="F19"/>
  <c r="F23"/>
  <c r="F27"/>
  <c r="F31"/>
  <c r="F35"/>
  <c r="F39"/>
  <c r="E11"/>
  <c r="D46" i="117" s="1"/>
  <c r="E14" i="99"/>
  <c r="E18"/>
  <c r="E22"/>
  <c r="E26"/>
  <c r="E30"/>
  <c r="E34"/>
  <c r="E38"/>
  <c r="D10"/>
  <c r="C45" i="117" s="1"/>
  <c r="D13" i="99"/>
  <c r="D17"/>
  <c r="D21"/>
  <c r="D25"/>
  <c r="D29"/>
  <c r="D33"/>
  <c r="D37"/>
  <c r="D9"/>
  <c r="C44" i="117" s="1"/>
  <c r="C13" i="99"/>
  <c r="C17"/>
  <c r="C21"/>
  <c r="C25"/>
  <c r="C29"/>
  <c r="C33"/>
  <c r="C37"/>
  <c r="C9"/>
  <c r="B12"/>
  <c r="B16"/>
  <c r="B20"/>
  <c r="B24"/>
  <c r="B28"/>
  <c r="B32"/>
  <c r="B36"/>
  <c r="B40"/>
  <c r="G10"/>
  <c r="F45" i="117" s="1"/>
  <c r="G13" i="99"/>
  <c r="G17"/>
  <c r="G21"/>
  <c r="G25"/>
  <c r="G29"/>
  <c r="G33"/>
  <c r="G37"/>
  <c r="G9"/>
  <c r="F44" i="117" s="1"/>
  <c r="F12" i="99"/>
  <c r="F16"/>
  <c r="F20"/>
  <c r="F24"/>
  <c r="F28"/>
  <c r="F32"/>
  <c r="F36"/>
  <c r="F40"/>
  <c r="E15"/>
  <c r="E19"/>
  <c r="E23"/>
  <c r="E27"/>
  <c r="E31"/>
  <c r="E35"/>
  <c r="E39"/>
  <c r="D11"/>
  <c r="C46" i="117" s="1"/>
  <c r="D14" i="99"/>
  <c r="D18"/>
  <c r="D22"/>
  <c r="D26"/>
  <c r="D30"/>
  <c r="D34"/>
  <c r="D38"/>
  <c r="C10"/>
  <c r="C14"/>
  <c r="C18"/>
  <c r="C22"/>
  <c r="C26"/>
  <c r="C30"/>
  <c r="C34"/>
  <c r="C38"/>
  <c r="B10"/>
  <c r="B45" i="117" s="1"/>
  <c r="B13" i="99"/>
  <c r="B17"/>
  <c r="B21"/>
  <c r="B25"/>
  <c r="B29"/>
  <c r="B33"/>
  <c r="B37"/>
  <c r="B9"/>
  <c r="B44" i="117" s="1"/>
  <c r="G11" i="99"/>
  <c r="F46" i="117" s="1"/>
  <c r="G14" i="99"/>
  <c r="G18"/>
  <c r="G22"/>
  <c r="G26"/>
  <c r="G30"/>
  <c r="G34"/>
  <c r="G38"/>
  <c r="F10"/>
  <c r="E45" i="117" s="1"/>
  <c r="F13" i="99"/>
  <c r="F17"/>
  <c r="F21"/>
  <c r="F25"/>
  <c r="F29"/>
  <c r="F33"/>
  <c r="F37"/>
  <c r="F9"/>
  <c r="E44" i="117" s="1"/>
  <c r="E12" i="99"/>
  <c r="E16"/>
  <c r="E20"/>
  <c r="E24"/>
  <c r="E28"/>
  <c r="E32"/>
  <c r="E36"/>
  <c r="E40"/>
  <c r="D15"/>
  <c r="D19"/>
  <c r="D23"/>
  <c r="D27"/>
  <c r="D31"/>
  <c r="D35"/>
  <c r="D39"/>
  <c r="C11"/>
  <c r="C15"/>
  <c r="C19"/>
  <c r="C23"/>
  <c r="C27"/>
  <c r="C31"/>
  <c r="C35"/>
  <c r="C39"/>
  <c r="B11"/>
  <c r="B46" i="117" s="1"/>
  <c r="B14" i="99"/>
  <c r="B18"/>
  <c r="B22"/>
  <c r="B26"/>
  <c r="B30"/>
  <c r="B34"/>
  <c r="B38"/>
  <c r="AK25" i="115"/>
  <c r="AK29"/>
  <c r="AK26"/>
  <c r="AK32"/>
  <c r="AK21"/>
  <c r="AL21"/>
  <c r="E21" i="118" s="1"/>
  <c r="I21" s="1"/>
  <c r="AK33" i="115"/>
  <c r="AL34"/>
  <c r="E34" i="118" s="1"/>
  <c r="I34" s="1"/>
  <c r="AK34" i="115"/>
  <c r="G15" i="101"/>
  <c r="G19"/>
  <c r="G23"/>
  <c r="G27"/>
  <c r="G31"/>
  <c r="G35"/>
  <c r="G39"/>
  <c r="F11"/>
  <c r="E74" i="117" s="1"/>
  <c r="F14" i="101"/>
  <c r="F18"/>
  <c r="F22"/>
  <c r="F26"/>
  <c r="F30"/>
  <c r="F34"/>
  <c r="F38"/>
  <c r="E10"/>
  <c r="D73" i="117" s="1"/>
  <c r="E13" i="101"/>
  <c r="E17"/>
  <c r="E21"/>
  <c r="E25"/>
  <c r="E29"/>
  <c r="E33"/>
  <c r="E37"/>
  <c r="E9"/>
  <c r="D72" i="117" s="1"/>
  <c r="D12" i="101"/>
  <c r="D16"/>
  <c r="D20"/>
  <c r="D24"/>
  <c r="D28"/>
  <c r="D32"/>
  <c r="D36"/>
  <c r="D40"/>
  <c r="C12"/>
  <c r="C16"/>
  <c r="C20"/>
  <c r="C24"/>
  <c r="C28"/>
  <c r="C32"/>
  <c r="C36"/>
  <c r="C40"/>
  <c r="B12"/>
  <c r="B16"/>
  <c r="B20"/>
  <c r="B24"/>
  <c r="B28"/>
  <c r="B32"/>
  <c r="B36"/>
  <c r="B40"/>
  <c r="G12"/>
  <c r="G16"/>
  <c r="G20"/>
  <c r="G24"/>
  <c r="G28"/>
  <c r="G32"/>
  <c r="G36"/>
  <c r="G40"/>
  <c r="F15"/>
  <c r="F19"/>
  <c r="F23"/>
  <c r="F27"/>
  <c r="F31"/>
  <c r="F35"/>
  <c r="F39"/>
  <c r="E11"/>
  <c r="D74" i="117" s="1"/>
  <c r="E14" i="101"/>
  <c r="E18"/>
  <c r="E22"/>
  <c r="E26"/>
  <c r="E30"/>
  <c r="E34"/>
  <c r="E38"/>
  <c r="D10"/>
  <c r="C73" i="117" s="1"/>
  <c r="D13" i="101"/>
  <c r="D17"/>
  <c r="D21"/>
  <c r="D25"/>
  <c r="D29"/>
  <c r="D33"/>
  <c r="D37"/>
  <c r="D9"/>
  <c r="C72" i="117" s="1"/>
  <c r="C13" i="101"/>
  <c r="C17"/>
  <c r="C21"/>
  <c r="C25"/>
  <c r="C29"/>
  <c r="C33"/>
  <c r="C37"/>
  <c r="C9"/>
  <c r="B13"/>
  <c r="B17"/>
  <c r="B21"/>
  <c r="B25"/>
  <c r="B29"/>
  <c r="B33"/>
  <c r="B37"/>
  <c r="B9"/>
  <c r="B72" i="117" s="1"/>
  <c r="G13" i="101"/>
  <c r="G21"/>
  <c r="G29"/>
  <c r="G37"/>
  <c r="F12"/>
  <c r="F20"/>
  <c r="F28"/>
  <c r="F36"/>
  <c r="E19"/>
  <c r="E27"/>
  <c r="E35"/>
  <c r="D11"/>
  <c r="C74" i="117" s="1"/>
  <c r="D18" i="101"/>
  <c r="D26"/>
  <c r="D34"/>
  <c r="C10"/>
  <c r="C18"/>
  <c r="C26"/>
  <c r="C34"/>
  <c r="B10"/>
  <c r="B73" i="117" s="1"/>
  <c r="B18" i="101"/>
  <c r="B26"/>
  <c r="B34"/>
  <c r="G14"/>
  <c r="G22"/>
  <c r="G30"/>
  <c r="G38"/>
  <c r="F13"/>
  <c r="F21"/>
  <c r="F29"/>
  <c r="F37"/>
  <c r="E12"/>
  <c r="E20"/>
  <c r="E28"/>
  <c r="E36"/>
  <c r="D19"/>
  <c r="D27"/>
  <c r="D35"/>
  <c r="C11"/>
  <c r="C19"/>
  <c r="C27"/>
  <c r="C35"/>
  <c r="B11"/>
  <c r="B74" i="117" s="1"/>
  <c r="B19" i="101"/>
  <c r="B27"/>
  <c r="B35"/>
  <c r="G10"/>
  <c r="F73" i="117" s="1"/>
  <c r="G17" i="101"/>
  <c r="G25"/>
  <c r="G33"/>
  <c r="G9"/>
  <c r="F72" i="117" s="1"/>
  <c r="F16" i="101"/>
  <c r="F24"/>
  <c r="F32"/>
  <c r="F40"/>
  <c r="E15"/>
  <c r="E23"/>
  <c r="E31"/>
  <c r="E39"/>
  <c r="D14"/>
  <c r="D22"/>
  <c r="D30"/>
  <c r="D38"/>
  <c r="C14"/>
  <c r="C22"/>
  <c r="C30"/>
  <c r="C38"/>
  <c r="B14"/>
  <c r="B22"/>
  <c r="B30"/>
  <c r="B38"/>
  <c r="G26"/>
  <c r="F25"/>
  <c r="E24"/>
  <c r="D23"/>
  <c r="C23"/>
  <c r="B23"/>
  <c r="G11"/>
  <c r="F74" i="117" s="1"/>
  <c r="F10" i="101"/>
  <c r="E73" i="117" s="1"/>
  <c r="E40" i="101"/>
  <c r="D39"/>
  <c r="C39"/>
  <c r="B39"/>
  <c r="G18"/>
  <c r="E16"/>
  <c r="D15"/>
  <c r="C15"/>
  <c r="B15"/>
  <c r="G34"/>
  <c r="F33"/>
  <c r="E32"/>
  <c r="D31"/>
  <c r="C31"/>
  <c r="B31"/>
  <c r="F9"/>
  <c r="E72" i="117" s="1"/>
  <c r="F17" i="101"/>
  <c r="AK17" i="115"/>
  <c r="AK22"/>
  <c r="G11" i="114"/>
  <c r="F95" i="117" s="1"/>
  <c r="G14" i="114"/>
  <c r="G18"/>
  <c r="G22"/>
  <c r="G26"/>
  <c r="G30"/>
  <c r="G34"/>
  <c r="G38"/>
  <c r="F10"/>
  <c r="E94" i="117" s="1"/>
  <c r="F13" i="114"/>
  <c r="F17"/>
  <c r="F21"/>
  <c r="F25"/>
  <c r="F29"/>
  <c r="F33"/>
  <c r="F37"/>
  <c r="F9"/>
  <c r="E93" i="117" s="1"/>
  <c r="E12" i="114"/>
  <c r="E16"/>
  <c r="E20"/>
  <c r="E24"/>
  <c r="E28"/>
  <c r="E32"/>
  <c r="E36"/>
  <c r="E40"/>
  <c r="D12"/>
  <c r="D16"/>
  <c r="D20"/>
  <c r="D24"/>
  <c r="D28"/>
  <c r="D32"/>
  <c r="D36"/>
  <c r="D40"/>
  <c r="C12"/>
  <c r="C16"/>
  <c r="C20"/>
  <c r="C24"/>
  <c r="C28"/>
  <c r="C32"/>
  <c r="C36"/>
  <c r="C40"/>
  <c r="B12"/>
  <c r="B16"/>
  <c r="B20"/>
  <c r="B24"/>
  <c r="B28"/>
  <c r="B32"/>
  <c r="B36"/>
  <c r="B40"/>
  <c r="G15"/>
  <c r="G19"/>
  <c r="G23"/>
  <c r="G27"/>
  <c r="G31"/>
  <c r="G35"/>
  <c r="G39"/>
  <c r="F11"/>
  <c r="E95" i="117" s="1"/>
  <c r="F14" i="114"/>
  <c r="F18"/>
  <c r="F22"/>
  <c r="F26"/>
  <c r="F30"/>
  <c r="F34"/>
  <c r="F38"/>
  <c r="E10"/>
  <c r="D94" i="117" s="1"/>
  <c r="E13" i="114"/>
  <c r="E17"/>
  <c r="E21"/>
  <c r="E25"/>
  <c r="E29"/>
  <c r="E33"/>
  <c r="E37"/>
  <c r="E9"/>
  <c r="D93" i="117" s="1"/>
  <c r="D13" i="114"/>
  <c r="D17"/>
  <c r="D21"/>
  <c r="D25"/>
  <c r="D29"/>
  <c r="D33"/>
  <c r="D37"/>
  <c r="D9"/>
  <c r="C93" i="117" s="1"/>
  <c r="C13" i="114"/>
  <c r="C17"/>
  <c r="C21"/>
  <c r="C25"/>
  <c r="C29"/>
  <c r="C33"/>
  <c r="C37"/>
  <c r="C9"/>
  <c r="B13"/>
  <c r="B17"/>
  <c r="B21"/>
  <c r="B25"/>
  <c r="B29"/>
  <c r="B33"/>
  <c r="B37"/>
  <c r="B9"/>
  <c r="B93" i="117" s="1"/>
  <c r="G12" i="114"/>
  <c r="G16"/>
  <c r="G20"/>
  <c r="G24"/>
  <c r="G28"/>
  <c r="G32"/>
  <c r="G36"/>
  <c r="G40"/>
  <c r="F15"/>
  <c r="F19"/>
  <c r="F23"/>
  <c r="F27"/>
  <c r="F31"/>
  <c r="F35"/>
  <c r="F39"/>
  <c r="E11"/>
  <c r="D95" i="117" s="1"/>
  <c r="E14" i="114"/>
  <c r="E18"/>
  <c r="E22"/>
  <c r="E26"/>
  <c r="E30"/>
  <c r="E34"/>
  <c r="E38"/>
  <c r="D10"/>
  <c r="C94" i="117" s="1"/>
  <c r="D14" i="114"/>
  <c r="D18"/>
  <c r="D22"/>
  <c r="D26"/>
  <c r="D30"/>
  <c r="D34"/>
  <c r="D38"/>
  <c r="C10"/>
  <c r="C14"/>
  <c r="C18"/>
  <c r="C22"/>
  <c r="C26"/>
  <c r="C30"/>
  <c r="C34"/>
  <c r="C38"/>
  <c r="B10"/>
  <c r="B94" i="117" s="1"/>
  <c r="B14" i="114"/>
  <c r="B18"/>
  <c r="B22"/>
  <c r="B26"/>
  <c r="B30"/>
  <c r="B34"/>
  <c r="B38"/>
  <c r="G10"/>
  <c r="F94" i="117" s="1"/>
  <c r="G13" i="114"/>
  <c r="G17"/>
  <c r="G21"/>
  <c r="G25"/>
  <c r="G29"/>
  <c r="G33"/>
  <c r="G37"/>
  <c r="G9"/>
  <c r="F93" i="117" s="1"/>
  <c r="F12" i="114"/>
  <c r="F16"/>
  <c r="F20"/>
  <c r="F24"/>
  <c r="F28"/>
  <c r="F32"/>
  <c r="F36"/>
  <c r="F40"/>
  <c r="E15"/>
  <c r="E19"/>
  <c r="E23"/>
  <c r="E27"/>
  <c r="E31"/>
  <c r="E35"/>
  <c r="E39"/>
  <c r="D11"/>
  <c r="C95" i="117" s="1"/>
  <c r="D15" i="114"/>
  <c r="D19"/>
  <c r="D23"/>
  <c r="D27"/>
  <c r="D31"/>
  <c r="D35"/>
  <c r="D39"/>
  <c r="C11"/>
  <c r="C15"/>
  <c r="C19"/>
  <c r="C23"/>
  <c r="C27"/>
  <c r="C31"/>
  <c r="C35"/>
  <c r="C39"/>
  <c r="B11"/>
  <c r="B95" i="117" s="1"/>
  <c r="B15" i="114"/>
  <c r="B19"/>
  <c r="B23"/>
  <c r="B27"/>
  <c r="B31"/>
  <c r="B35"/>
  <c r="B39"/>
  <c r="AK16" i="115" l="1"/>
  <c r="B37" i="118"/>
  <c r="AL18" i="115"/>
  <c r="E18" i="118" s="1"/>
  <c r="I18" s="1"/>
  <c r="B18" s="1"/>
  <c r="AL17" i="115"/>
  <c r="E17" i="118" s="1"/>
  <c r="I17" s="1"/>
  <c r="B17" s="1"/>
  <c r="AK12" i="115"/>
  <c r="AL20"/>
  <c r="E20" i="118" s="1"/>
  <c r="I20" s="1"/>
  <c r="B20" s="1"/>
  <c r="AL32" i="115"/>
  <c r="E32" i="118" s="1"/>
  <c r="I32" s="1"/>
  <c r="B32" s="1"/>
  <c r="AL35" i="115"/>
  <c r="E35" i="118" s="1"/>
  <c r="I35" s="1"/>
  <c r="J35" s="1"/>
  <c r="AL28" i="115"/>
  <c r="E28" i="118" s="1"/>
  <c r="I28" s="1"/>
  <c r="J28" s="1"/>
  <c r="AL14" i="115"/>
  <c r="E14" i="118" s="1"/>
  <c r="I14" s="1"/>
  <c r="J14" s="1"/>
  <c r="T10" i="115"/>
  <c r="AL15"/>
  <c r="E15" i="118" s="1"/>
  <c r="I15" s="1"/>
  <c r="J15" s="1"/>
  <c r="T28" i="115"/>
  <c r="AK11"/>
  <c r="AL33"/>
  <c r="E33" i="118" s="1"/>
  <c r="I33" s="1"/>
  <c r="J33" s="1"/>
  <c r="T25" i="115"/>
  <c r="AL27"/>
  <c r="E27" i="118" s="1"/>
  <c r="I27" s="1"/>
  <c r="B27" s="1"/>
  <c r="AL10" i="115"/>
  <c r="E10" i="118" s="1"/>
  <c r="I10" s="1"/>
  <c r="J10" s="1"/>
  <c r="AL22" i="115"/>
  <c r="E22" i="118" s="1"/>
  <c r="I22" s="1"/>
  <c r="J22" s="1"/>
  <c r="T15" i="115"/>
  <c r="T16"/>
  <c r="AL12"/>
  <c r="E12" i="118" s="1"/>
  <c r="I12" s="1"/>
  <c r="J12" s="1"/>
  <c r="AL9" i="115"/>
  <c r="E9" i="118" s="1"/>
  <c r="I9" s="1"/>
  <c r="J9" s="1"/>
  <c r="AK30" i="115"/>
  <c r="T29"/>
  <c r="AK40"/>
  <c r="AL13"/>
  <c r="E13" i="118" s="1"/>
  <c r="I13" s="1"/>
  <c r="J13" s="1"/>
  <c r="T24" i="115"/>
  <c r="AL26"/>
  <c r="E26" i="118" s="1"/>
  <c r="I26" s="1"/>
  <c r="B26" s="1"/>
  <c r="AK35" i="115"/>
  <c r="AL30"/>
  <c r="E30" i="118" s="1"/>
  <c r="I30" s="1"/>
  <c r="J30" s="1"/>
  <c r="AL31" i="115"/>
  <c r="E31" i="118" s="1"/>
  <c r="I31" s="1"/>
  <c r="J31" s="1"/>
  <c r="G11" i="112"/>
  <c r="F102" i="117" s="1"/>
  <c r="G14" i="112"/>
  <c r="G18"/>
  <c r="G22"/>
  <c r="G26"/>
  <c r="G30"/>
  <c r="G34"/>
  <c r="G38"/>
  <c r="F10"/>
  <c r="E101" i="117" s="1"/>
  <c r="F13" i="112"/>
  <c r="F17"/>
  <c r="F21"/>
  <c r="F25"/>
  <c r="F29"/>
  <c r="F33"/>
  <c r="F37"/>
  <c r="F9"/>
  <c r="E100" i="117" s="1"/>
  <c r="E12" i="112"/>
  <c r="E16"/>
  <c r="E20"/>
  <c r="E24"/>
  <c r="E28"/>
  <c r="E32"/>
  <c r="E36"/>
  <c r="E40"/>
  <c r="D12"/>
  <c r="D16"/>
  <c r="D20"/>
  <c r="D24"/>
  <c r="D28"/>
  <c r="D32"/>
  <c r="D36"/>
  <c r="D40"/>
  <c r="C12"/>
  <c r="C16"/>
  <c r="C20"/>
  <c r="C24"/>
  <c r="C28"/>
  <c r="C32"/>
  <c r="C36"/>
  <c r="C40"/>
  <c r="B15"/>
  <c r="B19"/>
  <c r="B23"/>
  <c r="B27"/>
  <c r="B31"/>
  <c r="B35"/>
  <c r="B39"/>
  <c r="G15"/>
  <c r="G19"/>
  <c r="G23"/>
  <c r="G27"/>
  <c r="G31"/>
  <c r="G35"/>
  <c r="G39"/>
  <c r="F11"/>
  <c r="E102" i="117" s="1"/>
  <c r="F14" i="112"/>
  <c r="F18"/>
  <c r="F22"/>
  <c r="F26"/>
  <c r="F30"/>
  <c r="F34"/>
  <c r="F38"/>
  <c r="E10"/>
  <c r="D101" i="117" s="1"/>
  <c r="E13" i="112"/>
  <c r="E17"/>
  <c r="E21"/>
  <c r="E25"/>
  <c r="E29"/>
  <c r="E33"/>
  <c r="E37"/>
  <c r="E9"/>
  <c r="D100" i="117" s="1"/>
  <c r="D13" i="112"/>
  <c r="D17"/>
  <c r="D21"/>
  <c r="D25"/>
  <c r="D29"/>
  <c r="D33"/>
  <c r="D37"/>
  <c r="D9"/>
  <c r="C100" i="117" s="1"/>
  <c r="C13" i="112"/>
  <c r="C17"/>
  <c r="C21"/>
  <c r="C25"/>
  <c r="C29"/>
  <c r="C33"/>
  <c r="C37"/>
  <c r="C9"/>
  <c r="B12"/>
  <c r="B16"/>
  <c r="B20"/>
  <c r="B24"/>
  <c r="B28"/>
  <c r="B32"/>
  <c r="B36"/>
  <c r="B40"/>
  <c r="G12"/>
  <c r="G16"/>
  <c r="G20"/>
  <c r="G24"/>
  <c r="G28"/>
  <c r="G32"/>
  <c r="G36"/>
  <c r="G40"/>
  <c r="F15"/>
  <c r="F19"/>
  <c r="F23"/>
  <c r="F27"/>
  <c r="F31"/>
  <c r="F35"/>
  <c r="F39"/>
  <c r="E11"/>
  <c r="D102" i="117" s="1"/>
  <c r="E14" i="112"/>
  <c r="E18"/>
  <c r="E22"/>
  <c r="E26"/>
  <c r="E30"/>
  <c r="E34"/>
  <c r="E38"/>
  <c r="D10"/>
  <c r="C101" i="117" s="1"/>
  <c r="D14" i="112"/>
  <c r="D18"/>
  <c r="D22"/>
  <c r="D26"/>
  <c r="D30"/>
  <c r="D34"/>
  <c r="D38"/>
  <c r="C10"/>
  <c r="C14"/>
  <c r="C18"/>
  <c r="C22"/>
  <c r="C26"/>
  <c r="C30"/>
  <c r="C34"/>
  <c r="C38"/>
  <c r="B10"/>
  <c r="B101" i="117" s="1"/>
  <c r="B13" i="112"/>
  <c r="B17"/>
  <c r="B21"/>
  <c r="B25"/>
  <c r="B29"/>
  <c r="B33"/>
  <c r="B37"/>
  <c r="B9"/>
  <c r="B100" i="117" s="1"/>
  <c r="G13" i="112"/>
  <c r="G29"/>
  <c r="F12"/>
  <c r="F28"/>
  <c r="E27"/>
  <c r="D11"/>
  <c r="C102" i="117" s="1"/>
  <c r="D27" i="112"/>
  <c r="C11"/>
  <c r="C27"/>
  <c r="B11"/>
  <c r="B102" i="117" s="1"/>
  <c r="B26" i="112"/>
  <c r="G17"/>
  <c r="G33"/>
  <c r="F16"/>
  <c r="F32"/>
  <c r="E15"/>
  <c r="E31"/>
  <c r="D15"/>
  <c r="D31"/>
  <c r="C15"/>
  <c r="C31"/>
  <c r="B14"/>
  <c r="B30"/>
  <c r="G21"/>
  <c r="G37"/>
  <c r="F20"/>
  <c r="F36"/>
  <c r="E19"/>
  <c r="E35"/>
  <c r="D19"/>
  <c r="D35"/>
  <c r="C19"/>
  <c r="C35"/>
  <c r="B18"/>
  <c r="B34"/>
  <c r="G10"/>
  <c r="F101" i="117" s="1"/>
  <c r="G25" i="112"/>
  <c r="G9"/>
  <c r="F100" i="117" s="1"/>
  <c r="F24" i="112"/>
  <c r="F40"/>
  <c r="E23"/>
  <c r="E39"/>
  <c r="D23"/>
  <c r="D39"/>
  <c r="C23"/>
  <c r="C39"/>
  <c r="B22"/>
  <c r="B38"/>
  <c r="AL39" i="115"/>
  <c r="E39" i="118" s="1"/>
  <c r="I39" s="1"/>
  <c r="B39" s="1"/>
  <c r="G11" i="110"/>
  <c r="F109" i="117" s="1"/>
  <c r="G15" i="110"/>
  <c r="G19"/>
  <c r="G23"/>
  <c r="G27"/>
  <c r="G31"/>
  <c r="G35"/>
  <c r="G39"/>
  <c r="F11"/>
  <c r="E109" i="117" s="1"/>
  <c r="F14" i="110"/>
  <c r="F18"/>
  <c r="F22"/>
  <c r="F26"/>
  <c r="F30"/>
  <c r="F34"/>
  <c r="F38"/>
  <c r="E10"/>
  <c r="D108" i="117" s="1"/>
  <c r="E13" i="110"/>
  <c r="E17"/>
  <c r="E21"/>
  <c r="E25"/>
  <c r="E29"/>
  <c r="E33"/>
  <c r="E37"/>
  <c r="E9"/>
  <c r="D107" i="117" s="1"/>
  <c r="D12" i="110"/>
  <c r="D16"/>
  <c r="D20"/>
  <c r="D24"/>
  <c r="D28"/>
  <c r="D32"/>
  <c r="D36"/>
  <c r="D40"/>
  <c r="C12"/>
  <c r="C16"/>
  <c r="C20"/>
  <c r="C24"/>
  <c r="C28"/>
  <c r="C32"/>
  <c r="C36"/>
  <c r="C40"/>
  <c r="B15"/>
  <c r="B19"/>
  <c r="B23"/>
  <c r="B27"/>
  <c r="B31"/>
  <c r="B35"/>
  <c r="B39"/>
  <c r="G12"/>
  <c r="G16"/>
  <c r="G20"/>
  <c r="G24"/>
  <c r="G28"/>
  <c r="G32"/>
  <c r="G36"/>
  <c r="G40"/>
  <c r="F15"/>
  <c r="F19"/>
  <c r="F23"/>
  <c r="F27"/>
  <c r="F31"/>
  <c r="F35"/>
  <c r="F39"/>
  <c r="E11"/>
  <c r="D109" i="117" s="1"/>
  <c r="E14" i="110"/>
  <c r="E18"/>
  <c r="E22"/>
  <c r="E26"/>
  <c r="E30"/>
  <c r="E34"/>
  <c r="E38"/>
  <c r="D10"/>
  <c r="C108" i="117" s="1"/>
  <c r="D13" i="110"/>
  <c r="D17"/>
  <c r="D21"/>
  <c r="D25"/>
  <c r="D29"/>
  <c r="D33"/>
  <c r="D37"/>
  <c r="D9"/>
  <c r="C107" i="117" s="1"/>
  <c r="C13" i="110"/>
  <c r="C17"/>
  <c r="C21"/>
  <c r="C25"/>
  <c r="C29"/>
  <c r="C33"/>
  <c r="C37"/>
  <c r="C9"/>
  <c r="B12"/>
  <c r="B16"/>
  <c r="B20"/>
  <c r="B24"/>
  <c r="B28"/>
  <c r="B32"/>
  <c r="B36"/>
  <c r="B40"/>
  <c r="G13"/>
  <c r="G17"/>
  <c r="G21"/>
  <c r="G25"/>
  <c r="G29"/>
  <c r="G33"/>
  <c r="G37"/>
  <c r="G9"/>
  <c r="F107" i="117" s="1"/>
  <c r="F12" i="110"/>
  <c r="F16"/>
  <c r="F20"/>
  <c r="F24"/>
  <c r="F28"/>
  <c r="F32"/>
  <c r="F36"/>
  <c r="F40"/>
  <c r="E15"/>
  <c r="E19"/>
  <c r="E23"/>
  <c r="E27"/>
  <c r="E31"/>
  <c r="E35"/>
  <c r="E39"/>
  <c r="D11"/>
  <c r="C109" i="117" s="1"/>
  <c r="D14" i="110"/>
  <c r="D18"/>
  <c r="D22"/>
  <c r="D26"/>
  <c r="D30"/>
  <c r="D34"/>
  <c r="D38"/>
  <c r="C10"/>
  <c r="C14"/>
  <c r="C18"/>
  <c r="C22"/>
  <c r="C26"/>
  <c r="C30"/>
  <c r="C34"/>
  <c r="C38"/>
  <c r="B10"/>
  <c r="B108" i="117" s="1"/>
  <c r="B13" i="110"/>
  <c r="B17"/>
  <c r="B21"/>
  <c r="B25"/>
  <c r="B29"/>
  <c r="B33"/>
  <c r="B37"/>
  <c r="B9"/>
  <c r="B107" i="117" s="1"/>
  <c r="G10" i="110"/>
  <c r="F108" i="117" s="1"/>
  <c r="G14" i="110"/>
  <c r="G18"/>
  <c r="G22"/>
  <c r="G26"/>
  <c r="G30"/>
  <c r="G34"/>
  <c r="G38"/>
  <c r="F10"/>
  <c r="E108" i="117" s="1"/>
  <c r="F13" i="110"/>
  <c r="F17"/>
  <c r="F21"/>
  <c r="F25"/>
  <c r="F29"/>
  <c r="F33"/>
  <c r="F37"/>
  <c r="F9"/>
  <c r="E107" i="117" s="1"/>
  <c r="E12" i="110"/>
  <c r="E16"/>
  <c r="E20"/>
  <c r="E24"/>
  <c r="E28"/>
  <c r="E32"/>
  <c r="E36"/>
  <c r="E40"/>
  <c r="D15"/>
  <c r="D19"/>
  <c r="D23"/>
  <c r="D27"/>
  <c r="D31"/>
  <c r="D35"/>
  <c r="D39"/>
  <c r="C11"/>
  <c r="C15"/>
  <c r="C19"/>
  <c r="C23"/>
  <c r="C27"/>
  <c r="C31"/>
  <c r="C35"/>
  <c r="C39"/>
  <c r="B11"/>
  <c r="B109" i="117" s="1"/>
  <c r="B14" i="110"/>
  <c r="B18"/>
  <c r="B22"/>
  <c r="B26"/>
  <c r="B30"/>
  <c r="B34"/>
  <c r="B38"/>
  <c r="T23" i="115"/>
  <c r="AL23"/>
  <c r="E23" i="118" s="1"/>
  <c r="I23" s="1"/>
  <c r="T20" i="115"/>
  <c r="T32"/>
  <c r="AL16"/>
  <c r="E16" i="118" s="1"/>
  <c r="I16" s="1"/>
  <c r="J16" s="1"/>
  <c r="G11" i="108"/>
  <c r="F60" i="117" s="1"/>
  <c r="G14" i="108"/>
  <c r="G18"/>
  <c r="G22"/>
  <c r="G26"/>
  <c r="G30"/>
  <c r="G34"/>
  <c r="G38"/>
  <c r="F10"/>
  <c r="E59" i="117" s="1"/>
  <c r="F13" i="108"/>
  <c r="F17"/>
  <c r="F21"/>
  <c r="F25"/>
  <c r="F29"/>
  <c r="F33"/>
  <c r="F37"/>
  <c r="F9"/>
  <c r="E58" i="117" s="1"/>
  <c r="E12" i="108"/>
  <c r="E16"/>
  <c r="E20"/>
  <c r="E24"/>
  <c r="E28"/>
  <c r="E32"/>
  <c r="E36"/>
  <c r="E40"/>
  <c r="D15"/>
  <c r="D19"/>
  <c r="D23"/>
  <c r="D27"/>
  <c r="D31"/>
  <c r="D35"/>
  <c r="D39"/>
  <c r="C11"/>
  <c r="C15"/>
  <c r="C19"/>
  <c r="C23"/>
  <c r="C27"/>
  <c r="C31"/>
  <c r="C35"/>
  <c r="C39"/>
  <c r="B11"/>
  <c r="B60" i="117" s="1"/>
  <c r="B14" i="108"/>
  <c r="B18"/>
  <c r="B22"/>
  <c r="B26"/>
  <c r="B30"/>
  <c r="B34"/>
  <c r="B38"/>
  <c r="G15"/>
  <c r="G19"/>
  <c r="G23"/>
  <c r="G27"/>
  <c r="G31"/>
  <c r="G35"/>
  <c r="G39"/>
  <c r="F11"/>
  <c r="E60" i="117" s="1"/>
  <c r="F14" i="108"/>
  <c r="F18"/>
  <c r="F22"/>
  <c r="F26"/>
  <c r="F30"/>
  <c r="F34"/>
  <c r="F38"/>
  <c r="E10"/>
  <c r="D59" i="117" s="1"/>
  <c r="E13" i="108"/>
  <c r="E17"/>
  <c r="E21"/>
  <c r="E25"/>
  <c r="E29"/>
  <c r="E33"/>
  <c r="E37"/>
  <c r="E9"/>
  <c r="D58" i="117" s="1"/>
  <c r="D12" i="108"/>
  <c r="D16"/>
  <c r="D20"/>
  <c r="D24"/>
  <c r="D28"/>
  <c r="D32"/>
  <c r="D36"/>
  <c r="D40"/>
  <c r="C12"/>
  <c r="C16"/>
  <c r="C20"/>
  <c r="C24"/>
  <c r="C28"/>
  <c r="C32"/>
  <c r="C36"/>
  <c r="C40"/>
  <c r="B15"/>
  <c r="B19"/>
  <c r="B23"/>
  <c r="B27"/>
  <c r="B31"/>
  <c r="B35"/>
  <c r="B39"/>
  <c r="G12"/>
  <c r="G16"/>
  <c r="G20"/>
  <c r="G24"/>
  <c r="G28"/>
  <c r="G32"/>
  <c r="G36"/>
  <c r="G40"/>
  <c r="F15"/>
  <c r="F19"/>
  <c r="F23"/>
  <c r="F27"/>
  <c r="F31"/>
  <c r="F35"/>
  <c r="F39"/>
  <c r="E11"/>
  <c r="D60" i="117" s="1"/>
  <c r="E14" i="108"/>
  <c r="E18"/>
  <c r="E22"/>
  <c r="E26"/>
  <c r="E30"/>
  <c r="E34"/>
  <c r="E38"/>
  <c r="D10"/>
  <c r="C59" i="117" s="1"/>
  <c r="D13" i="108"/>
  <c r="D17"/>
  <c r="D21"/>
  <c r="D25"/>
  <c r="D29"/>
  <c r="D33"/>
  <c r="D37"/>
  <c r="D9"/>
  <c r="C58" i="117" s="1"/>
  <c r="C13" i="108"/>
  <c r="C17"/>
  <c r="C21"/>
  <c r="C25"/>
  <c r="C29"/>
  <c r="C33"/>
  <c r="C37"/>
  <c r="C9"/>
  <c r="B12"/>
  <c r="B16"/>
  <c r="B20"/>
  <c r="B24"/>
  <c r="B28"/>
  <c r="B32"/>
  <c r="B36"/>
  <c r="B40"/>
  <c r="G13"/>
  <c r="G29"/>
  <c r="F12"/>
  <c r="F28"/>
  <c r="E27"/>
  <c r="D11"/>
  <c r="C60" i="117" s="1"/>
  <c r="D26" i="108"/>
  <c r="C10"/>
  <c r="C26"/>
  <c r="B10"/>
  <c r="B59" i="117" s="1"/>
  <c r="B25" i="108"/>
  <c r="B9"/>
  <c r="B58" i="117" s="1"/>
  <c r="G17" i="108"/>
  <c r="G33"/>
  <c r="F16"/>
  <c r="F32"/>
  <c r="E15"/>
  <c r="E31"/>
  <c r="D14"/>
  <c r="D30"/>
  <c r="C14"/>
  <c r="C30"/>
  <c r="B13"/>
  <c r="B29"/>
  <c r="G21"/>
  <c r="G37"/>
  <c r="F20"/>
  <c r="F36"/>
  <c r="E19"/>
  <c r="E35"/>
  <c r="D18"/>
  <c r="D34"/>
  <c r="C18"/>
  <c r="C34"/>
  <c r="B17"/>
  <c r="B33"/>
  <c r="G10"/>
  <c r="F59" i="117" s="1"/>
  <c r="G25" i="108"/>
  <c r="G9"/>
  <c r="F58" i="117" s="1"/>
  <c r="F24" i="108"/>
  <c r="F40"/>
  <c r="E23"/>
  <c r="E39"/>
  <c r="D22"/>
  <c r="D38"/>
  <c r="C22"/>
  <c r="C38"/>
  <c r="B21"/>
  <c r="B37"/>
  <c r="T12" i="115"/>
  <c r="AL19"/>
  <c r="E19" i="118" s="1"/>
  <c r="I19" s="1"/>
  <c r="J19" s="1"/>
  <c r="AL36" i="115"/>
  <c r="E36" i="118" s="1"/>
  <c r="I36" s="1"/>
  <c r="AK36" i="115"/>
  <c r="G10" i="106"/>
  <c r="F87" i="117" s="1"/>
  <c r="G14" i="106"/>
  <c r="G18"/>
  <c r="G22"/>
  <c r="G26"/>
  <c r="G30"/>
  <c r="G34"/>
  <c r="G38"/>
  <c r="F10"/>
  <c r="E87" i="117" s="1"/>
  <c r="F13" i="106"/>
  <c r="F17"/>
  <c r="F21"/>
  <c r="F25"/>
  <c r="F29"/>
  <c r="F33"/>
  <c r="F37"/>
  <c r="F9"/>
  <c r="E86" i="117" s="1"/>
  <c r="E12" i="106"/>
  <c r="E16"/>
  <c r="E20"/>
  <c r="E24"/>
  <c r="E28"/>
  <c r="E32"/>
  <c r="E36"/>
  <c r="E40"/>
  <c r="D15"/>
  <c r="D19"/>
  <c r="D23"/>
  <c r="D27"/>
  <c r="D31"/>
  <c r="D35"/>
  <c r="D39"/>
  <c r="C11"/>
  <c r="C15"/>
  <c r="C19"/>
  <c r="C23"/>
  <c r="C27"/>
  <c r="C31"/>
  <c r="C35"/>
  <c r="C39"/>
  <c r="B11"/>
  <c r="B88" i="117" s="1"/>
  <c r="B15" i="106"/>
  <c r="B19"/>
  <c r="B23"/>
  <c r="B27"/>
  <c r="B31"/>
  <c r="B35"/>
  <c r="B39"/>
  <c r="G12"/>
  <c r="G16"/>
  <c r="G20"/>
  <c r="G24"/>
  <c r="G28"/>
  <c r="G32"/>
  <c r="G36"/>
  <c r="G40"/>
  <c r="F15"/>
  <c r="F19"/>
  <c r="F23"/>
  <c r="F27"/>
  <c r="F31"/>
  <c r="F35"/>
  <c r="F39"/>
  <c r="E11"/>
  <c r="D88" i="117" s="1"/>
  <c r="E14" i="106"/>
  <c r="E18"/>
  <c r="E22"/>
  <c r="E26"/>
  <c r="E30"/>
  <c r="E34"/>
  <c r="E38"/>
  <c r="D10"/>
  <c r="C87" i="117" s="1"/>
  <c r="D13" i="106"/>
  <c r="D17"/>
  <c r="D21"/>
  <c r="D25"/>
  <c r="D29"/>
  <c r="D33"/>
  <c r="D37"/>
  <c r="D9"/>
  <c r="C86" i="117" s="1"/>
  <c r="C13" i="106"/>
  <c r="C17"/>
  <c r="C21"/>
  <c r="C25"/>
  <c r="C29"/>
  <c r="C33"/>
  <c r="C37"/>
  <c r="C9"/>
  <c r="B13"/>
  <c r="B17"/>
  <c r="B21"/>
  <c r="B25"/>
  <c r="B29"/>
  <c r="B33"/>
  <c r="B37"/>
  <c r="B9"/>
  <c r="B86" i="117" s="1"/>
  <c r="G11" i="106"/>
  <c r="F88" i="117" s="1"/>
  <c r="G19" i="106"/>
  <c r="G27"/>
  <c r="G35"/>
  <c r="F11"/>
  <c r="E88" i="117" s="1"/>
  <c r="F18" i="106"/>
  <c r="F26"/>
  <c r="F34"/>
  <c r="E10"/>
  <c r="D87" i="117" s="1"/>
  <c r="E17" i="106"/>
  <c r="E25"/>
  <c r="E33"/>
  <c r="E9"/>
  <c r="D86" i="117" s="1"/>
  <c r="D16" i="106"/>
  <c r="D24"/>
  <c r="D32"/>
  <c r="D40"/>
  <c r="C16"/>
  <c r="C24"/>
  <c r="C32"/>
  <c r="C40"/>
  <c r="B16"/>
  <c r="B24"/>
  <c r="B32"/>
  <c r="B40"/>
  <c r="G13"/>
  <c r="G21"/>
  <c r="G29"/>
  <c r="G37"/>
  <c r="F12"/>
  <c r="F20"/>
  <c r="F28"/>
  <c r="F36"/>
  <c r="E19"/>
  <c r="E27"/>
  <c r="E35"/>
  <c r="D11"/>
  <c r="C88" i="117" s="1"/>
  <c r="D18" i="106"/>
  <c r="D26"/>
  <c r="D34"/>
  <c r="C10"/>
  <c r="C18"/>
  <c r="C26"/>
  <c r="C34"/>
  <c r="B10"/>
  <c r="B87" i="117" s="1"/>
  <c r="B18" i="106"/>
  <c r="B26"/>
  <c r="B34"/>
  <c r="G15"/>
  <c r="G23"/>
  <c r="G31"/>
  <c r="G39"/>
  <c r="F14"/>
  <c r="F22"/>
  <c r="F30"/>
  <c r="F38"/>
  <c r="E13"/>
  <c r="E21"/>
  <c r="E29"/>
  <c r="E37"/>
  <c r="D12"/>
  <c r="D20"/>
  <c r="D28"/>
  <c r="D36"/>
  <c r="C12"/>
  <c r="C20"/>
  <c r="C28"/>
  <c r="C36"/>
  <c r="B12"/>
  <c r="B20"/>
  <c r="B28"/>
  <c r="B36"/>
  <c r="G17"/>
  <c r="G25"/>
  <c r="G33"/>
  <c r="G9"/>
  <c r="F86" i="117" s="1"/>
  <c r="F16" i="106"/>
  <c r="F24"/>
  <c r="F32"/>
  <c r="F40"/>
  <c r="E15"/>
  <c r="E23"/>
  <c r="E31"/>
  <c r="E39"/>
  <c r="D14"/>
  <c r="C14"/>
  <c r="B14"/>
  <c r="D22"/>
  <c r="C22"/>
  <c r="B22"/>
  <c r="D30"/>
  <c r="C30"/>
  <c r="B30"/>
  <c r="D38"/>
  <c r="C38"/>
  <c r="B38"/>
  <c r="G11" i="104"/>
  <c r="F53" i="117" s="1"/>
  <c r="G14" i="104"/>
  <c r="G18"/>
  <c r="G22"/>
  <c r="G26"/>
  <c r="G30"/>
  <c r="G34"/>
  <c r="G38"/>
  <c r="F10"/>
  <c r="E52" i="117" s="1"/>
  <c r="F13" i="104"/>
  <c r="F17"/>
  <c r="F21"/>
  <c r="F25"/>
  <c r="F29"/>
  <c r="F33"/>
  <c r="F37"/>
  <c r="F9"/>
  <c r="E51" i="117" s="1"/>
  <c r="E13" i="104"/>
  <c r="E17"/>
  <c r="E21"/>
  <c r="E25"/>
  <c r="E29"/>
  <c r="E33"/>
  <c r="E37"/>
  <c r="E9"/>
  <c r="D51" i="117" s="1"/>
  <c r="D13" i="104"/>
  <c r="D17"/>
  <c r="D21"/>
  <c r="D25"/>
  <c r="D29"/>
  <c r="D33"/>
  <c r="D37"/>
  <c r="D9"/>
  <c r="C51" i="117" s="1"/>
  <c r="C13" i="104"/>
  <c r="C17"/>
  <c r="C21"/>
  <c r="C25"/>
  <c r="C29"/>
  <c r="C33"/>
  <c r="C37"/>
  <c r="C9"/>
  <c r="B12"/>
  <c r="B16"/>
  <c r="B20"/>
  <c r="B24"/>
  <c r="B28"/>
  <c r="B32"/>
  <c r="B36"/>
  <c r="B40"/>
  <c r="G15"/>
  <c r="G19"/>
  <c r="G23"/>
  <c r="G27"/>
  <c r="G31"/>
  <c r="G35"/>
  <c r="G39"/>
  <c r="F11"/>
  <c r="E53" i="117" s="1"/>
  <c r="F14" i="104"/>
  <c r="F18"/>
  <c r="F22"/>
  <c r="F26"/>
  <c r="F30"/>
  <c r="F34"/>
  <c r="F38"/>
  <c r="E10"/>
  <c r="D52" i="117" s="1"/>
  <c r="E14" i="104"/>
  <c r="E18"/>
  <c r="E22"/>
  <c r="E26"/>
  <c r="E30"/>
  <c r="E34"/>
  <c r="E38"/>
  <c r="D10"/>
  <c r="C52" i="117" s="1"/>
  <c r="D14" i="104"/>
  <c r="D18"/>
  <c r="D22"/>
  <c r="D26"/>
  <c r="D30"/>
  <c r="D34"/>
  <c r="D38"/>
  <c r="C10"/>
  <c r="C14"/>
  <c r="C18"/>
  <c r="C22"/>
  <c r="C26"/>
  <c r="C30"/>
  <c r="C34"/>
  <c r="C38"/>
  <c r="B10"/>
  <c r="B52" i="117" s="1"/>
  <c r="B13" i="104"/>
  <c r="B17"/>
  <c r="B21"/>
  <c r="B25"/>
  <c r="B29"/>
  <c r="B33"/>
  <c r="B37"/>
  <c r="B9"/>
  <c r="B51" i="117" s="1"/>
  <c r="G12" i="104"/>
  <c r="G16"/>
  <c r="G20"/>
  <c r="G24"/>
  <c r="G28"/>
  <c r="G32"/>
  <c r="G36"/>
  <c r="G40"/>
  <c r="F15"/>
  <c r="F19"/>
  <c r="F23"/>
  <c r="F27"/>
  <c r="F31"/>
  <c r="F35"/>
  <c r="F39"/>
  <c r="E11"/>
  <c r="D53" i="117" s="1"/>
  <c r="E15" i="104"/>
  <c r="E19"/>
  <c r="E23"/>
  <c r="E27"/>
  <c r="E31"/>
  <c r="E35"/>
  <c r="E39"/>
  <c r="D11"/>
  <c r="C53" i="117" s="1"/>
  <c r="D15" i="104"/>
  <c r="D19"/>
  <c r="D23"/>
  <c r="D27"/>
  <c r="D31"/>
  <c r="D35"/>
  <c r="D39"/>
  <c r="C11"/>
  <c r="C15"/>
  <c r="C19"/>
  <c r="C23"/>
  <c r="C27"/>
  <c r="C31"/>
  <c r="C35"/>
  <c r="C39"/>
  <c r="B11"/>
  <c r="B53" i="117" s="1"/>
  <c r="B14" i="104"/>
  <c r="B18"/>
  <c r="B22"/>
  <c r="B26"/>
  <c r="B30"/>
  <c r="B34"/>
  <c r="B38"/>
  <c r="G13"/>
  <c r="G29"/>
  <c r="F12"/>
  <c r="F28"/>
  <c r="E12"/>
  <c r="E28"/>
  <c r="D12"/>
  <c r="D28"/>
  <c r="C12"/>
  <c r="C28"/>
  <c r="B27"/>
  <c r="G17"/>
  <c r="G33"/>
  <c r="F16"/>
  <c r="F32"/>
  <c r="E16"/>
  <c r="E32"/>
  <c r="D16"/>
  <c r="D32"/>
  <c r="C16"/>
  <c r="C32"/>
  <c r="B15"/>
  <c r="B31"/>
  <c r="G21"/>
  <c r="G37"/>
  <c r="F20"/>
  <c r="F36"/>
  <c r="E20"/>
  <c r="E36"/>
  <c r="D20"/>
  <c r="D36"/>
  <c r="C20"/>
  <c r="C36"/>
  <c r="B19"/>
  <c r="B35"/>
  <c r="G10"/>
  <c r="F52" i="117" s="1"/>
  <c r="G25" i="104"/>
  <c r="G9"/>
  <c r="F51" i="117" s="1"/>
  <c r="F24" i="104"/>
  <c r="F40"/>
  <c r="E24"/>
  <c r="E40"/>
  <c r="D24"/>
  <c r="D40"/>
  <c r="C24"/>
  <c r="C40"/>
  <c r="B23"/>
  <c r="B39"/>
  <c r="T38" i="115"/>
  <c r="AL38"/>
  <c r="E38" i="118" s="1"/>
  <c r="I38" s="1"/>
  <c r="AL24" i="115"/>
  <c r="E24" i="118" s="1"/>
  <c r="I24" s="1"/>
  <c r="B24" s="1"/>
  <c r="B25"/>
  <c r="AL29" i="115"/>
  <c r="E29" i="118" s="1"/>
  <c r="I29" s="1"/>
  <c r="B29" s="1"/>
  <c r="J40"/>
  <c r="B21"/>
  <c r="J21"/>
  <c r="J34"/>
  <c r="B34"/>
  <c r="J11"/>
  <c r="J32" l="1"/>
  <c r="B35"/>
  <c r="J18"/>
  <c r="J17"/>
  <c r="J39"/>
  <c r="J26"/>
  <c r="J20"/>
  <c r="B31"/>
  <c r="B28"/>
  <c r="J27"/>
  <c r="B30"/>
  <c r="B33"/>
  <c r="B22"/>
  <c r="J29"/>
  <c r="J23"/>
  <c r="B23"/>
  <c r="B19"/>
  <c r="B36"/>
  <c r="J36"/>
  <c r="B12"/>
  <c r="B13"/>
  <c r="B15"/>
  <c r="B9"/>
  <c r="J38"/>
  <c r="B38"/>
  <c r="J24"/>
  <c r="B16"/>
  <c r="B14"/>
  <c r="B11"/>
  <c r="B10"/>
  <c r="B14" i="116" l="1"/>
  <c r="C15"/>
  <c r="C27"/>
  <c r="C31"/>
  <c r="E13"/>
  <c r="B13"/>
  <c r="C13"/>
  <c r="B36"/>
  <c r="B23"/>
  <c r="E40"/>
  <c r="E27"/>
  <c r="B34"/>
  <c r="B29"/>
  <c r="E30"/>
  <c r="C38"/>
  <c r="C37"/>
  <c r="E15"/>
  <c r="B25"/>
  <c r="C40"/>
  <c r="C30"/>
  <c r="B16"/>
  <c r="B22"/>
  <c r="E16"/>
  <c r="C9"/>
  <c r="E18"/>
  <c r="C33"/>
  <c r="B30"/>
  <c r="C19"/>
  <c r="E21"/>
  <c r="E37"/>
  <c r="E9"/>
  <c r="B15"/>
  <c r="E34"/>
  <c r="E28"/>
  <c r="E24"/>
  <c r="B11"/>
  <c r="E22"/>
  <c r="B35"/>
  <c r="C28"/>
  <c r="C26"/>
  <c r="C25"/>
  <c r="B19"/>
  <c r="B38"/>
  <c r="C29"/>
  <c r="C18"/>
  <c r="B20"/>
  <c r="C22"/>
  <c r="C34"/>
  <c r="C11"/>
  <c r="C39"/>
  <c r="B31"/>
  <c r="E17"/>
  <c r="B10"/>
  <c r="E23"/>
  <c r="E12"/>
  <c r="E35"/>
  <c r="E32"/>
  <c r="B33"/>
  <c r="C24"/>
  <c r="C21"/>
  <c r="C36"/>
  <c r="B27"/>
  <c r="B21"/>
  <c r="B17"/>
  <c r="E38"/>
  <c r="E26"/>
  <c r="B12"/>
  <c r="E33"/>
  <c r="E31"/>
  <c r="C35"/>
  <c r="E19"/>
  <c r="E25"/>
  <c r="E29"/>
  <c r="C12"/>
  <c r="C10"/>
  <c r="B9"/>
  <c r="C17"/>
  <c r="B18"/>
  <c r="E11"/>
  <c r="E20"/>
  <c r="C32"/>
  <c r="B26"/>
  <c r="B24"/>
  <c r="B37"/>
  <c r="E39"/>
  <c r="C16"/>
  <c r="B32"/>
  <c r="C23"/>
  <c r="C20"/>
  <c r="E10"/>
  <c r="C14"/>
  <c r="E14"/>
  <c r="B39"/>
  <c r="E36"/>
  <c r="B28"/>
  <c r="B40"/>
</calcChain>
</file>

<file path=xl/sharedStrings.xml><?xml version="1.0" encoding="utf-8"?>
<sst xmlns="http://schemas.openxmlformats.org/spreadsheetml/2006/main" count="2476" uniqueCount="551">
  <si>
    <t>DNS</t>
  </si>
  <si>
    <t>DNF</t>
  </si>
  <si>
    <t>NM</t>
  </si>
  <si>
    <t>ATATÜRK STADYUMU</t>
  </si>
  <si>
    <t>(-)  : PAS</t>
  </si>
  <si>
    <t>(O) : BAŞARILI ATLAYIŞ</t>
  </si>
  <si>
    <t>(X) : BAŞARISIZ ATLAYIŞ</t>
  </si>
  <si>
    <t>(R) : RÜZGAR (m/s)</t>
  </si>
  <si>
    <t>Sekreter</t>
  </si>
  <si>
    <t>300 m ENGELLİ</t>
  </si>
  <si>
    <t>GENÇ ERKEK</t>
  </si>
  <si>
    <t>Rüzgar:</t>
  </si>
  <si>
    <t>YARIŞMAYA KATILAN OKULLAR</t>
  </si>
  <si>
    <t>Bakanlığın Adı:</t>
  </si>
  <si>
    <t>Yarışmanın Adı:</t>
  </si>
  <si>
    <t>Müsabaka Cinsi:</t>
  </si>
  <si>
    <t>Kategori:</t>
  </si>
  <si>
    <t>Yer:</t>
  </si>
  <si>
    <t>Gün:</t>
  </si>
  <si>
    <t>Branş:</t>
  </si>
  <si>
    <t>Göğüs No</t>
  </si>
  <si>
    <t>Okulun Adı</t>
  </si>
  <si>
    <t>Derece</t>
  </si>
  <si>
    <t>Puan</t>
  </si>
  <si>
    <t>Direktör</t>
  </si>
  <si>
    <t>Hakem</t>
  </si>
  <si>
    <t>Sıra No</t>
  </si>
  <si>
    <t>110 m ENGELLİ</t>
  </si>
  <si>
    <t>3000 m</t>
  </si>
  <si>
    <t>3000m</t>
  </si>
  <si>
    <t>800m</t>
  </si>
  <si>
    <t>1500m</t>
  </si>
  <si>
    <t xml:space="preserve">Sıra </t>
  </si>
  <si>
    <t>Başhakem</t>
  </si>
  <si>
    <t>Lider</t>
  </si>
  <si>
    <t>100 m</t>
  </si>
  <si>
    <t>TÜM OKULLARIN GÖĞÜS NUMARALARI</t>
  </si>
  <si>
    <t>100m</t>
  </si>
  <si>
    <t>200m</t>
  </si>
  <si>
    <t>400m</t>
  </si>
  <si>
    <t>200 m</t>
  </si>
  <si>
    <t>800 m</t>
  </si>
  <si>
    <t>400 m</t>
  </si>
  <si>
    <t>İSVEÇ BAYRAK</t>
  </si>
  <si>
    <t>1500 m</t>
  </si>
  <si>
    <t>Sonuç</t>
  </si>
  <si>
    <t>Sıralama</t>
  </si>
  <si>
    <t>ÜÇ ADIM ATLAMA</t>
  </si>
  <si>
    <t>ATLAMA</t>
  </si>
  <si>
    <t>UZUN ATLAMA</t>
  </si>
  <si>
    <t>ATMA</t>
  </si>
  <si>
    <t>GÜLLE ATMA</t>
  </si>
  <si>
    <t>CİRİT ATMA</t>
  </si>
  <si>
    <t>YÜKSEK ATLAMA</t>
  </si>
  <si>
    <t>YÜKSEKLİK</t>
  </si>
  <si>
    <t>Adı Soyadı</t>
  </si>
  <si>
    <t>4.SERİ</t>
  </si>
  <si>
    <t>3.SERİ</t>
  </si>
  <si>
    <t>2.SERİ</t>
  </si>
  <si>
    <t>1.SERİ</t>
  </si>
  <si>
    <t xml:space="preserve">Rekor: </t>
  </si>
  <si>
    <t>Saat:</t>
  </si>
  <si>
    <t>Doğum Tarihi</t>
  </si>
  <si>
    <t>19 MAYIS TMK</t>
  </si>
  <si>
    <t>20 TEMMUZ FEN LİSESİ</t>
  </si>
  <si>
    <t>ATATÜRK MESLEK LİSESİ</t>
  </si>
  <si>
    <t>DOĞU AKDENİZ DOĞA KOLEJİ</t>
  </si>
  <si>
    <t>GÜZELYURT TMK</t>
  </si>
  <si>
    <t>HASPOLAT MESLEK LİSESİ</t>
  </si>
  <si>
    <t>HAYDARPAŞA TİCARET LİSESİ</t>
  </si>
  <si>
    <t>İSKELE TİCARET LİSESİ</t>
  </si>
  <si>
    <t>KARPAZ MESLEK LİSESİ</t>
  </si>
  <si>
    <t>KURTULUŞ LİSESİ</t>
  </si>
  <si>
    <t>LEFKOŞA TÜRK LİSESİ</t>
  </si>
  <si>
    <t>LEVENT KOLEJ</t>
  </si>
  <si>
    <t>NAMIK KEMAL LİSESİ</t>
  </si>
  <si>
    <t>TÜRK MAARİF KOLEJİ</t>
  </si>
  <si>
    <t>GÜZELYURT  TİCARET LİSESİ</t>
  </si>
  <si>
    <t>HALA SULTAN İLAHİYAT KOLEJİ</t>
  </si>
  <si>
    <t>GAZİMAĞUSA MESLEK LİSESİ</t>
  </si>
  <si>
    <t>PUAN</t>
  </si>
  <si>
    <t>ATLAMALAR</t>
  </si>
  <si>
    <t>ATMALAR</t>
  </si>
  <si>
    <t>Yüksek</t>
  </si>
  <si>
    <t>Uzun</t>
  </si>
  <si>
    <t>Üçadım</t>
  </si>
  <si>
    <t>Sırık</t>
  </si>
  <si>
    <t>Gülle</t>
  </si>
  <si>
    <t>Disk</t>
  </si>
  <si>
    <t>Cirit</t>
  </si>
  <si>
    <t>DERECE</t>
  </si>
  <si>
    <t>DQ</t>
  </si>
  <si>
    <t>SIRIKLA ATLAMA</t>
  </si>
  <si>
    <t>Tarih:</t>
  </si>
  <si>
    <t>SIRA NO</t>
  </si>
  <si>
    <t>OKUL</t>
  </si>
  <si>
    <t>GÖĞÜS NO</t>
  </si>
  <si>
    <t>Üç Adım Atlama</t>
  </si>
  <si>
    <t>İsveç Bayrak</t>
  </si>
  <si>
    <t>GENEL TOPLAM PUANLAR</t>
  </si>
  <si>
    <t>TOPLAM PUANLAR</t>
  </si>
  <si>
    <t>ANAFARTALAR LİSESİ</t>
  </si>
  <si>
    <t>BEKİRPAŞA LİSESİ</t>
  </si>
  <si>
    <t>BÜLENT ECEVİT ANADOLU LİSESİ</t>
  </si>
  <si>
    <t>CENGİZ TOPEL E. M .LİSESİ</t>
  </si>
  <si>
    <t>CUMHURİYET LİSESİ</t>
  </si>
  <si>
    <t>DEĞİRMENLİK LİSESİ</t>
  </si>
  <si>
    <t>Dr. FAZIL KÜÇÜK E.M.L</t>
  </si>
  <si>
    <t>ERENKÖY LİSESİ</t>
  </si>
  <si>
    <t>GÜZELYURT MESLEK LİSESİ</t>
  </si>
  <si>
    <t>LEFKE GAZİ LİSESİ</t>
  </si>
  <si>
    <t>LAPTA YAVUZLAR LİSESİ</t>
  </si>
  <si>
    <t>POLATPAŞA LİSESİ</t>
  </si>
  <si>
    <t>SEDAT SİMAVİ E.M.LİSESİ</t>
  </si>
  <si>
    <t>NECAT BRITISH SCHOOL</t>
  </si>
  <si>
    <t>YAKIN DOĞU KOLEJİ</t>
  </si>
  <si>
    <t>GAZİMAĞUSA TİCARET LİSESİ</t>
  </si>
  <si>
    <t>GAZİMAĞUSA TMK</t>
  </si>
  <si>
    <t>THE ENGLISH SCHOOL OF KYRENIA</t>
  </si>
  <si>
    <t>TED KOLEJİ</t>
  </si>
  <si>
    <t>Branş</t>
  </si>
  <si>
    <t>100M</t>
  </si>
  <si>
    <t>YİĞİTCAN HEKİMOĞLU</t>
  </si>
  <si>
    <t>19 MAYIS TMK 8/05/2010 LEFKOŞA</t>
  </si>
  <si>
    <t>200M</t>
  </si>
  <si>
    <t>19 MAYIS TMK 2010-LEFKOŞA</t>
  </si>
  <si>
    <t>400M</t>
  </si>
  <si>
    <t>SERHAN GÜNEYLİ</t>
  </si>
  <si>
    <t>LTL-1998-İZMİR</t>
  </si>
  <si>
    <t>800M</t>
  </si>
  <si>
    <t>SALİH KEMANECİLER</t>
  </si>
  <si>
    <t>NKL-2004-İZMİR</t>
  </si>
  <si>
    <t>1500M</t>
  </si>
  <si>
    <t>3000M</t>
  </si>
  <si>
    <t>ASIM KESER</t>
  </si>
  <si>
    <t>HTL-1988-İZMİR</t>
  </si>
  <si>
    <t>NKL-2004-MAGOSA</t>
  </si>
  <si>
    <t>5000M</t>
  </si>
  <si>
    <t>HTL-1989-</t>
  </si>
  <si>
    <t>110M ENG (107cm)</t>
  </si>
  <si>
    <t>MEHMET TOPALCIK</t>
  </si>
  <si>
    <t>HTL-1989</t>
  </si>
  <si>
    <t>110M ENG (100cm)</t>
  </si>
  <si>
    <t>FERHAT SAKALLI</t>
  </si>
  <si>
    <t>NKL-2002-İZMİR</t>
  </si>
  <si>
    <t>110M ENG(91.4cm)</t>
  </si>
  <si>
    <t>300M ENGEL (84CM)</t>
  </si>
  <si>
    <t>KAAN SAVAŞKAN</t>
  </si>
  <si>
    <t>400M ENG(91.4cm)</t>
  </si>
  <si>
    <t>HASAN LEYLA İÇER</t>
  </si>
  <si>
    <t>LGL-1999-ANKARA</t>
  </si>
  <si>
    <t>400m ENG(84cm)</t>
  </si>
  <si>
    <t>CAFER ŞENKAN</t>
  </si>
  <si>
    <t>DR.FKEML-2005-</t>
  </si>
  <si>
    <t>1500M ENG</t>
  </si>
  <si>
    <t>ZAFER SUKUŞU</t>
  </si>
  <si>
    <t>LTL-2000-İZMİR</t>
  </si>
  <si>
    <t>2000M ENG</t>
  </si>
  <si>
    <t>İBRAHİM ÇELİK</t>
  </si>
  <si>
    <t>C.L-2007-LEFKOŞA</t>
  </si>
  <si>
    <t>3000M ENG</t>
  </si>
  <si>
    <t>TARIK SAĞDIÇ</t>
  </si>
  <si>
    <t>KL-2009-BURSA</t>
  </si>
  <si>
    <t>MEHMET ODUNCU</t>
  </si>
  <si>
    <t>K.L-1991-GİRNE</t>
  </si>
  <si>
    <t>MEHMET BAYKENT</t>
  </si>
  <si>
    <t>LEVENT K.-2011 L/ŞA</t>
  </si>
  <si>
    <t>UMUT AYBAY</t>
  </si>
  <si>
    <t>DAK-2004-MAGOSA</t>
  </si>
  <si>
    <t>ÖZCAN KÜDENLER</t>
  </si>
  <si>
    <t>GÜLLE ATMA(7.257Kg)</t>
  </si>
  <si>
    <t>ORHAN DEMİRCAN</t>
  </si>
  <si>
    <t>KL-1976- GİRNE</t>
  </si>
  <si>
    <t>GÜLLE ATMA(6 Kg)</t>
  </si>
  <si>
    <t>CEMİL TÜM</t>
  </si>
  <si>
    <t>KL-2002-MAGOSA</t>
  </si>
  <si>
    <t>GÜLLE ATMA(5 Kg)</t>
  </si>
  <si>
    <t>KUTAY KIRMIZI</t>
  </si>
  <si>
    <t>SSEML-2004-MAGOSA</t>
  </si>
  <si>
    <t>DİSK ATMA(2Kg)</t>
  </si>
  <si>
    <t>SALİH KAFA</t>
  </si>
  <si>
    <t>B.L-1979</t>
  </si>
  <si>
    <t>DİSK ATMA(1.750Kg)</t>
  </si>
  <si>
    <t>ÖZDAŞ TÜM</t>
  </si>
  <si>
    <t>DİSK ATMA(1.5Kg)</t>
  </si>
  <si>
    <t>CİRİT ATMA(800Gr)</t>
  </si>
  <si>
    <t>İBRAHİM DEMİRTÜRK</t>
  </si>
  <si>
    <t>E.L-1992-</t>
  </si>
  <si>
    <t>CİRİT ATMA(700Gr)</t>
  </si>
  <si>
    <t>ÇEKİÇ ATMA(7.257Kg)</t>
  </si>
  <si>
    <t>HALİL KARSLI</t>
  </si>
  <si>
    <t>K.L-1998-LEFKOŞA</t>
  </si>
  <si>
    <t>ÇEKİÇ ATMA(6 Kg)</t>
  </si>
  <si>
    <t>HALİL SAMANİ</t>
  </si>
  <si>
    <t>ÇEKİÇ ATMA(5 Kg)</t>
  </si>
  <si>
    <t>OZAN DİZMAN</t>
  </si>
  <si>
    <t>4x100M</t>
  </si>
  <si>
    <t>1984-İZMİR</t>
  </si>
  <si>
    <t>1993-İZMİR</t>
  </si>
  <si>
    <t>Doğum Yılı</t>
  </si>
  <si>
    <t>Okulu-Yılı - Yeri</t>
  </si>
  <si>
    <t>110 m ENGELLİ(91.4cm)</t>
  </si>
  <si>
    <t>300 m ENGELLİ(84cm)</t>
  </si>
  <si>
    <t>1.50m</t>
  </si>
  <si>
    <t>1.55m</t>
  </si>
  <si>
    <t>1.60m</t>
  </si>
  <si>
    <t>1.65m</t>
  </si>
  <si>
    <t>1.70m</t>
  </si>
  <si>
    <t>1.73m</t>
  </si>
  <si>
    <t>1.76m</t>
  </si>
  <si>
    <t>2.20m</t>
  </si>
  <si>
    <t>2.40m</t>
  </si>
  <si>
    <t>2.80m</t>
  </si>
  <si>
    <t>3.00m</t>
  </si>
  <si>
    <t>3.20m</t>
  </si>
  <si>
    <t>3.40m</t>
  </si>
  <si>
    <t>GÜLLE ATMA(5kg)</t>
  </si>
  <si>
    <t>CİRİT ATMA(700gr)</t>
  </si>
  <si>
    <t>DİSK ATMA(1.5kg)</t>
  </si>
  <si>
    <t>15.45 m</t>
  </si>
  <si>
    <t>14.14 m</t>
  </si>
  <si>
    <t>6.72 m</t>
  </si>
  <si>
    <t>3.80 m</t>
  </si>
  <si>
    <t>2.02 m</t>
  </si>
  <si>
    <t>22.09 sn</t>
  </si>
  <si>
    <t>10.65 sn</t>
  </si>
  <si>
    <t>110M ENG</t>
  </si>
  <si>
    <t>300M ENGEL</t>
  </si>
  <si>
    <t>DİSK ATMA</t>
  </si>
  <si>
    <t>Yarışma Günü</t>
  </si>
  <si>
    <t>Yarışma Saati</t>
  </si>
  <si>
    <t>1. Gün</t>
  </si>
  <si>
    <t>2. Gün</t>
  </si>
  <si>
    <t>Gün ve Saat</t>
  </si>
  <si>
    <t>ADEM ÇAVUŞOĞLU</t>
  </si>
  <si>
    <t xml:space="preserve">CUMHURİYET L- 19.03.2015 GENÇLER ELEME </t>
  </si>
  <si>
    <t>Atlama Sırası</t>
  </si>
  <si>
    <t>-</t>
  </si>
  <si>
    <t>Atma Sırası</t>
  </si>
  <si>
    <t>F</t>
  </si>
  <si>
    <t>FERDİ</t>
  </si>
  <si>
    <t>ÜÇ ADIM ATLAMA (9-11m)</t>
  </si>
  <si>
    <t>ATLAMA(RÜZGAR)</t>
  </si>
  <si>
    <t>MİLLİ EĞİTİM ve KÜLTÜR BAKANLIĞI</t>
  </si>
  <si>
    <t>KUBİLAY TOK</t>
  </si>
  <si>
    <t>MİHAİ MUSTAFA</t>
  </si>
  <si>
    <t>KURTULUŞ LİSESİ-06/05/2015-ANKARA</t>
  </si>
  <si>
    <t>KURTULUŞ LİSESİ-10/05/2008-İZMİR</t>
  </si>
  <si>
    <t>2.60m</t>
  </si>
  <si>
    <t>50.09 sn</t>
  </si>
  <si>
    <t>1:58.7 sn</t>
  </si>
  <si>
    <t>4:05.4 sn</t>
  </si>
  <si>
    <t>9:08.2 sn</t>
  </si>
  <si>
    <t>9:08.2sn</t>
  </si>
  <si>
    <t>15:57.92 sn</t>
  </si>
  <si>
    <t>15.30 sn</t>
  </si>
  <si>
    <t>15.1 sn</t>
  </si>
  <si>
    <t>39.50 sn</t>
  </si>
  <si>
    <t>56.44 sn</t>
  </si>
  <si>
    <t>57.50 sn</t>
  </si>
  <si>
    <t>4:27.4 sn</t>
  </si>
  <si>
    <t>6:45.9 sn</t>
  </si>
  <si>
    <t>10:37.11 sn</t>
  </si>
  <si>
    <t>13.25 m</t>
  </si>
  <si>
    <t>13.34 m</t>
  </si>
  <si>
    <t>39.00 m</t>
  </si>
  <si>
    <t>40.48 m</t>
  </si>
  <si>
    <t>55.43 m</t>
  </si>
  <si>
    <t>54.34 m</t>
  </si>
  <si>
    <t>38.58 m</t>
  </si>
  <si>
    <t>44.23 m</t>
  </si>
  <si>
    <t>45.87 m</t>
  </si>
  <si>
    <t>44.32 sn</t>
  </si>
  <si>
    <t>3:28.53 sn</t>
  </si>
  <si>
    <t>4x400M</t>
  </si>
  <si>
    <t>YAKIN DOĞU KOLEJİ-27/04/2017-GENÇLER FİNAL YARIŞMALARI</t>
  </si>
  <si>
    <t>14.71 sn</t>
  </si>
  <si>
    <t>KURTULUŞ LİSESİ-28/04/2017-GENÇLER FİNALLERİ LEFKOŞA</t>
  </si>
  <si>
    <t>45.52 m</t>
  </si>
  <si>
    <t>28/04/2017 GENÇLER LEFKOŞA ELEMELERİ</t>
  </si>
  <si>
    <t>2:03.14 sn</t>
  </si>
  <si>
    <t>ÇEKİÇ ATMA(5kg)</t>
  </si>
  <si>
    <t>1.85m</t>
  </si>
  <si>
    <t>1.90m</t>
  </si>
  <si>
    <t>THE AMERİCAN COLLEGE</t>
  </si>
  <si>
    <t>12-13 MART 2018</t>
  </si>
  <si>
    <t>11:10</t>
  </si>
  <si>
    <t>13:10</t>
  </si>
  <si>
    <t>1.80m</t>
  </si>
  <si>
    <t>3.64m</t>
  </si>
  <si>
    <t>3.81m</t>
  </si>
  <si>
    <t>1. GÜN YARIŞMA SONUÇLARI</t>
  </si>
  <si>
    <t>1. GÜN TOPLAM PUANLAR</t>
  </si>
  <si>
    <t>2. GÜN YARIŞMA SONUÇLARI</t>
  </si>
  <si>
    <t>2. GÜN TOPLAM PUANLAR</t>
  </si>
  <si>
    <t>Yarışma Adı :</t>
  </si>
  <si>
    <t>Kategori :</t>
  </si>
  <si>
    <t>Tarih :</t>
  </si>
  <si>
    <t>Yarışmanın Yapıldığı Yer:</t>
  </si>
  <si>
    <t>YARIŞMA BİLGİLERİ</t>
  </si>
  <si>
    <t>Rüzgar</t>
  </si>
  <si>
    <t>NM/DQ/ DNS</t>
  </si>
  <si>
    <t>Puanlamada eşitlik varsa sıralama buradan düzeltilebilir.</t>
  </si>
  <si>
    <t>Sıralama için</t>
  </si>
  <si>
    <t>Açıklama</t>
  </si>
  <si>
    <t>GENEL PUAN DURUMU</t>
  </si>
  <si>
    <t>GENÇ ERKEKLER PUAN TAPLOSU</t>
  </si>
  <si>
    <t>KOŞULAR</t>
  </si>
  <si>
    <t>110mH</t>
  </si>
  <si>
    <t>300mH</t>
  </si>
  <si>
    <t xml:space="preserve">2018-2019 ÖĞRETİM YILI GENÇLER ATLETİZM </t>
  </si>
  <si>
    <t>ELEME YARIŞMALARI</t>
  </si>
  <si>
    <t>11-12 MART 2019</t>
  </si>
  <si>
    <t>ÇAĞRI ÖZTÜRK</t>
  </si>
  <si>
    <t>TUNCAY KURT</t>
  </si>
  <si>
    <t>ERKAN KIR</t>
  </si>
  <si>
    <t>MAXİM TEN</t>
  </si>
  <si>
    <t>HÜSEYİN BOLAT</t>
  </si>
  <si>
    <t>BURAK TOPAL</t>
  </si>
  <si>
    <t>BERAT ŞANVERDİ</t>
  </si>
  <si>
    <t>YİĞİT ÖZYÜREKLİLER</t>
  </si>
  <si>
    <t>KAYA BULDUK</t>
  </si>
  <si>
    <t>04.03.2001</t>
  </si>
  <si>
    <t>SAFFET GÜNAY ÖZMENEK</t>
  </si>
  <si>
    <t>09.02.2003</t>
  </si>
  <si>
    <t>BATU ŞAHDUR</t>
  </si>
  <si>
    <t>YÜKSEL GÜNEŞ</t>
  </si>
  <si>
    <t>HASAN BUCAK</t>
  </si>
  <si>
    <t>TUĞRA YEŞER</t>
  </si>
  <si>
    <t>ALİ HARDALDALI</t>
  </si>
  <si>
    <t>BORAN ÖZKÖK</t>
  </si>
  <si>
    <t>METİN SERDAR</t>
  </si>
  <si>
    <t>ALPEREN GÜLMEZ</t>
  </si>
  <si>
    <t>MEHMET TÜRELLER</t>
  </si>
  <si>
    <t>ERAN KABİDAN</t>
  </si>
  <si>
    <t>29.04.2002</t>
  </si>
  <si>
    <t>KAAN CELIK</t>
  </si>
  <si>
    <t>BERKEM ERENGİL</t>
  </si>
  <si>
    <t>CEMAL REYHAN</t>
  </si>
  <si>
    <t>İSMAİL HAKKI KORKMAZ</t>
  </si>
  <si>
    <t>EMRE DEMİRKAYA</t>
  </si>
  <si>
    <t>UĞUR YAĞCI</t>
  </si>
  <si>
    <t>METE ÇELİK</t>
  </si>
  <si>
    <t>KADİR GÖK</t>
  </si>
  <si>
    <t>HÜSEYİN ARSLAN</t>
  </si>
  <si>
    <t>ŞÜKRÜ HİLMİ ERDOĞAN</t>
  </si>
  <si>
    <t>16.04.2002</t>
  </si>
  <si>
    <t>ERŞEN ÜNVERDİ</t>
  </si>
  <si>
    <t>HALİL İBRAHİM YANIK</t>
  </si>
  <si>
    <t>UMUT CAN TOSBAY</t>
  </si>
  <si>
    <t>ERSAN ÖZTÜRK</t>
  </si>
  <si>
    <t>EBAY CAN YÜCEDAĞ</t>
  </si>
  <si>
    <t>ENIS LOKUMCU</t>
  </si>
  <si>
    <t>AHMET GÜRSEN</t>
  </si>
  <si>
    <t>HASAN KAFFAOĞLU</t>
  </si>
  <si>
    <t>AZAT ETKÜ</t>
  </si>
  <si>
    <t>HALİL BEYAZ YÜRÜK</t>
  </si>
  <si>
    <t>HANNAN HORUS</t>
  </si>
  <si>
    <t>TUĞBERK KARATAŞ</t>
  </si>
  <si>
    <t>HÜSEYİN MİLLİ</t>
  </si>
  <si>
    <t>12..07.2001</t>
  </si>
  <si>
    <t>EYÜP ENSAR MENEKŞE</t>
  </si>
  <si>
    <t>EMRE CAN OLUR</t>
  </si>
  <si>
    <t>14.02.2004</t>
  </si>
  <si>
    <t>TAYGUN ARTAN DERVISH</t>
  </si>
  <si>
    <t>İZZET FURKAN SÖNMEZ</t>
  </si>
  <si>
    <t>HASAN EMRE AKDENİZ</t>
  </si>
  <si>
    <t>AKTAN NAIM BIRKAYA</t>
  </si>
  <si>
    <t>MUHAMMET MUSTAFA ÇİL</t>
  </si>
  <si>
    <t>ARDA GECE</t>
  </si>
  <si>
    <t>OĞUZ SONAN DAVUTOĞLU</t>
  </si>
  <si>
    <t>İBRAHİM UÇAK</t>
  </si>
  <si>
    <t>EGE TÜRKER VAR</t>
  </si>
  <si>
    <t>MUHAMMED TEYARECİOĞLU</t>
  </si>
  <si>
    <t>ENİS LOKUMCU</t>
  </si>
  <si>
    <t>METİN MELDA</t>
  </si>
  <si>
    <t>ORAZGELDİ DOLKANOV</t>
  </si>
  <si>
    <t>ONUR ÇELEN</t>
  </si>
  <si>
    <t>ZAFER GÖKSU</t>
  </si>
  <si>
    <t>KAAN ERİŞİK</t>
  </si>
  <si>
    <t>KEREM ŞENER</t>
  </si>
  <si>
    <t>SERHAN KILIÇ</t>
  </si>
  <si>
    <t>CASİM HEKİMOĞLU</t>
  </si>
  <si>
    <t>MUSTAFA ATİKOĞLU</t>
  </si>
  <si>
    <t>BATUHAN ŞANVERDİ</t>
  </si>
  <si>
    <t>15.02.2001</t>
  </si>
  <si>
    <t>EMRE NAZİK</t>
  </si>
  <si>
    <t>18.06.2002</t>
  </si>
  <si>
    <t>MUSTAFA HACI</t>
  </si>
  <si>
    <t>METE ÖZÖZGÜR</t>
  </si>
  <si>
    <t>MELİH DENİZCİ</t>
  </si>
  <si>
    <t>ALİ BEDENSEL</t>
  </si>
  <si>
    <t>KAAN DURAN</t>
  </si>
  <si>
    <t>MEHMETALİ İLKBAHAR</t>
  </si>
  <si>
    <t>İSMET GÜNEŞ</t>
  </si>
  <si>
    <t>MUHAMMED KURT</t>
  </si>
  <si>
    <t>MUSTAFA SOYTÜRK</t>
  </si>
  <si>
    <t>TAYLAN AĞIRTAŞ</t>
  </si>
  <si>
    <t>MAHMUT ŞEN</t>
  </si>
  <si>
    <t>TAHA TEMEL</t>
  </si>
  <si>
    <t>BARIŞ BASAN</t>
  </si>
  <si>
    <t>FERDİ GÜZEL</t>
  </si>
  <si>
    <t>KARTAL DOLUNAY</t>
  </si>
  <si>
    <t>20.12.2001</t>
  </si>
  <si>
    <t>AHMET YAKAR</t>
  </si>
  <si>
    <t>07.01.2002</t>
  </si>
  <si>
    <t>GÖKDENİZ TEK</t>
  </si>
  <si>
    <t>MUSACAN TURGUT</t>
  </si>
  <si>
    <t>DOĞUKAN MERT KURT</t>
  </si>
  <si>
    <t>YASİN TUNAHAN ÖZKAN</t>
  </si>
  <si>
    <t>OSMAN KONYA</t>
  </si>
  <si>
    <t>İSMAİL UYGAR</t>
  </si>
  <si>
    <t>BORA ALTUN</t>
  </si>
  <si>
    <t>ALİ GÖK</t>
  </si>
  <si>
    <t>TAMAY GÖRGÜN FENERCİOĞLU</t>
  </si>
  <si>
    <t>İLYAS BUCAK</t>
  </si>
  <si>
    <t xml:space="preserve">ÖMER GÖK </t>
  </si>
  <si>
    <t>EMRE MENEKŞE</t>
  </si>
  <si>
    <t>İBRAHİM SAFA</t>
  </si>
  <si>
    <t>MEHMET ALİ TANIR</t>
  </si>
  <si>
    <t>30.12.2002</t>
  </si>
  <si>
    <t>SERHAN ZÜLKADİROĞLU</t>
  </si>
  <si>
    <t>BARIŞ KAYA</t>
  </si>
  <si>
    <t>YUSUF KARAKUŞ</t>
  </si>
  <si>
    <t>LİSANİ DARBAZ</t>
  </si>
  <si>
    <t>19.03.2002</t>
  </si>
  <si>
    <t>MEHMET FATİH PARLAK</t>
  </si>
  <si>
    <t>06.06.2003</t>
  </si>
  <si>
    <t>DMITRIY DELIS</t>
  </si>
  <si>
    <t>YÜKSEL ERSİN</t>
  </si>
  <si>
    <t>KEMAL ÖZBEYİT</t>
  </si>
  <si>
    <t>MEHMET ALKIŞ</t>
  </si>
  <si>
    <t>UĞUR BİLİN</t>
  </si>
  <si>
    <t>REŞAT SAVAŞ YAVUZ</t>
  </si>
  <si>
    <t>MURAT TEKGÖZ</t>
  </si>
  <si>
    <t>CEVDET HASDAĞ</t>
  </si>
  <si>
    <t>ÖMER ÖZYILDIRIMLAR</t>
  </si>
  <si>
    <t>MUHAMMED HASAN ÇİRKİN</t>
  </si>
  <si>
    <t>EGEMEN SEYHAN</t>
  </si>
  <si>
    <t>OSMAN YILDIZ</t>
  </si>
  <si>
    <t>ERSİN SENCER ONUK</t>
  </si>
  <si>
    <t>HASAN YÖNLÜER</t>
  </si>
  <si>
    <t>SULTAN KINANER</t>
  </si>
  <si>
    <t>EMRECAN  TOHUMSERPER</t>
  </si>
  <si>
    <t>ÖMER MELİH ER</t>
  </si>
  <si>
    <t>19.05.2001</t>
  </si>
  <si>
    <t>CEMRE PİRO</t>
  </si>
  <si>
    <t>02.01.2001</t>
  </si>
  <si>
    <t>MÜNÜR GÜRLER</t>
  </si>
  <si>
    <t>OSMAN SELİM HAYTA</t>
  </si>
  <si>
    <t>MUSTAFA ÖZERENLER</t>
  </si>
  <si>
    <t>MERTCAN AVCİL</t>
  </si>
  <si>
    <t>ADEN DAVİD ARCA</t>
  </si>
  <si>
    <t>TEZER TAYANÇ</t>
  </si>
  <si>
    <t>23.12.2003</t>
  </si>
  <si>
    <t>EMRE KARACA</t>
  </si>
  <si>
    <t>ENES SAİT</t>
  </si>
  <si>
    <t>MUSA ÇELEBİ KILIÇ</t>
  </si>
  <si>
    <t>RİFAT KASIM</t>
  </si>
  <si>
    <t>BERKANT TİP</t>
  </si>
  <si>
    <t>İSMAİL KAFFAOĞLU</t>
  </si>
  <si>
    <t>HASAN SADRAZAM AVKAT</t>
  </si>
  <si>
    <t>KEMAL HORDAN</t>
  </si>
  <si>
    <t>BATUHAN TEMEL</t>
  </si>
  <si>
    <t>KENAN ERDEM</t>
  </si>
  <si>
    <t>27.03.2002</t>
  </si>
  <si>
    <t>MEHMET GÜRKAN DEMİR</t>
  </si>
  <si>
    <t>FIRTINA AHMET MELGEŞEK</t>
  </si>
  <si>
    <t>İSMAİL ARCAN</t>
  </si>
  <si>
    <t>HÜSEYİN ARKAN</t>
  </si>
  <si>
    <t>BAHATTİN ZAİM</t>
  </si>
  <si>
    <t>İBRAHİM HALİL SİVRİ</t>
  </si>
  <si>
    <t>TUGAY ALTUNTAŞ</t>
  </si>
  <si>
    <t>ORAZGELDİ DALKANOV</t>
  </si>
  <si>
    <t>GÖKBERK ÇAĞIL</t>
  </si>
  <si>
    <t>HASAN AYDIN</t>
  </si>
  <si>
    <t>MERT BAYKENT</t>
  </si>
  <si>
    <t>05.12.2001</t>
  </si>
  <si>
    <t>ARDA EREN METİN</t>
  </si>
  <si>
    <t>ÖZTAŞ TÜM</t>
  </si>
  <si>
    <t>AYKUT FİDANSOY</t>
  </si>
  <si>
    <t>SALİH KAYNAK</t>
  </si>
  <si>
    <t>HASAN KAVUZKOZ</t>
  </si>
  <si>
    <t>ERİNÇ KURANER</t>
  </si>
  <si>
    <t>RECEP TAYYİP ERDURAN</t>
  </si>
  <si>
    <t>İSMAİL BEKTAŞ</t>
  </si>
  <si>
    <t>ÖMER KILIÇ</t>
  </si>
  <si>
    <t>MEHMET KOCAMAN</t>
  </si>
  <si>
    <t>CELAL EMRE TUNÇ</t>
  </si>
  <si>
    <t>06.09.2001</t>
  </si>
  <si>
    <t>ALİ KORKMAZ</t>
  </si>
  <si>
    <t>03.08.2003</t>
  </si>
  <si>
    <t>ŞÜKRÜ YİĞİT BAL</t>
  </si>
  <si>
    <t>ÖZVER ŞENÇAĞLI</t>
  </si>
  <si>
    <t>METE ERKEKOĞLU</t>
  </si>
  <si>
    <t>EROL KORKMAZ</t>
  </si>
  <si>
    <t>ALİ KİREÇÇİ</t>
  </si>
  <si>
    <t>HÜSEYİN GÜNDÜZ</t>
  </si>
  <si>
    <t>TURGUT TAKALİ</t>
  </si>
  <si>
    <t>HÜSEYİN TURAN YEŞİL</t>
  </si>
  <si>
    <t>İBRAHİM OKUR</t>
  </si>
  <si>
    <t>ATAKAN KIRMIZI</t>
  </si>
  <si>
    <t>BERKAN AKGÜÇ</t>
  </si>
  <si>
    <t>METE BAHÇECİ</t>
  </si>
  <si>
    <t>ERDOĞAN SUSUZ</t>
  </si>
  <si>
    <t>MEHMET ÖZYAY</t>
  </si>
  <si>
    <t>DOĞUKAN TOPRAK</t>
  </si>
  <si>
    <t>ÖMER  KILIÇ</t>
  </si>
  <si>
    <t>EFE ERDEM KARAKAŞ</t>
  </si>
  <si>
    <t>UĞUR YEŞİLYÜZ</t>
  </si>
  <si>
    <t>01.05.2002</t>
  </si>
  <si>
    <t>REFET GÜÇLÜSOY</t>
  </si>
  <si>
    <t>06.08.2003</t>
  </si>
  <si>
    <t>ULAŞ İLBEYİ</t>
  </si>
  <si>
    <t>ÇAĞAKAN VURAL ATAMTÜRK</t>
  </si>
  <si>
    <t>MEHMET MUSTAFA ÖZTÜRK</t>
  </si>
  <si>
    <t>FERDİ CAN KÖSE</t>
  </si>
  <si>
    <t>ATİLLAHAN ATEŞ</t>
  </si>
  <si>
    <t>YUNUS EMRE KARADAŞ</t>
  </si>
  <si>
    <t>EMRE GAZİ BOYBAY</t>
  </si>
  <si>
    <t>MEHHMET KALMA</t>
  </si>
  <si>
    <t>EGE CAN AÇIKPORTALI</t>
  </si>
  <si>
    <t>AHMET SEZER ARTAN</t>
  </si>
  <si>
    <t>ERALP DİNÇ</t>
  </si>
  <si>
    <t>HASAN ADA AKSOY</t>
  </si>
  <si>
    <t>GÜKAY GÜLER</t>
  </si>
  <si>
    <t>ÇAĞRI ÖZTÜRK-HALİL BEYAZ YÜRÜK-ONUR ÇELEN-EMRECAN  TOHUMSERPER</t>
  </si>
  <si>
    <t>TUNCAY KURT-OĞUZ SONAN DAVUTOĞLU-METE BAHÇECİ-EMRE DEMİRKAYA</t>
  </si>
  <si>
    <t>ERKAN KIR-BERKANT DEMİR-İLYAS BUCAK-KÜRŞAT ÖZDİNÇ</t>
  </si>
  <si>
    <t>TAYLAN AĞIRTAŞ-TUĞBERK KARATAŞ-METE ÇELİK-KAAN ERİŞİK</t>
  </si>
  <si>
    <t>-------</t>
  </si>
  <si>
    <t>EYÜP MENEKŞE-EMRE MENEKŞE-TAHA TEMEL-SERHAN KILIÇ</t>
  </si>
  <si>
    <t>BERAT ŞANVERDİ-HÜSEYİN ARSLAN-CASİM HEKİMOĞLU-BARIŞ BASAN</t>
  </si>
  <si>
    <t>KAYA BULDUK-KARTAL DOLUNAY-BATUHAN ŞANVERDİ-ŞÜKRÜ HİLMİ ERDOĞAN</t>
  </si>
  <si>
    <t>SAFFET GÜNAY ÖZMENEK-TAYGUN ARTAN DERVISH-ERŞEN ÜNVERDİ-EMRE NAZİK</t>
  </si>
  <si>
    <t>YÜKSEL GÜNEŞ-HALİL İBRAHİM YANIK-İZZET FURKAN SÖNMEZ-İBRAHİM UÇAK</t>
  </si>
  <si>
    <t>TUĞRA YEŞER-ERSAN ÖZTÜRK-EGEMEN SEYHAN-HASAN EMRE AKDENİZ</t>
  </si>
  <si>
    <t>ADEN DAVİD ARCA-BORAN ÖZKÖK-METE ÖZÖZGÜR-AKTAN NAIM BIRKAYA</t>
  </si>
  <si>
    <t>METİN SERDAR-OSMAN KONYA-METİN MELDA-MELİH DENİZCİ</t>
  </si>
  <si>
    <t>MEHMET TÜRELLER-ARDA GECE-FEVZİ DEMİR-HASAN KAFFAOĞLU</t>
  </si>
  <si>
    <t>AZAT ETKÜ-ERAN KABİDAN-ORAZGELDİ DOLKANOV-KAAN DURAN</t>
  </si>
  <si>
    <t>CEMAL REYHAN-KEMAL ÖZBEYİT-ALİ GÖK-SULTAN KINANER</t>
  </si>
  <si>
    <t>10:40</t>
  </si>
  <si>
    <t>11:25</t>
  </si>
  <si>
    <t>11:45</t>
  </si>
  <si>
    <t>12:35</t>
  </si>
  <si>
    <t>13:25</t>
  </si>
  <si>
    <t>11:55</t>
  </si>
  <si>
    <t>12:10</t>
  </si>
  <si>
    <t>13:40</t>
  </si>
  <si>
    <t>14:15</t>
  </si>
</sst>
</file>

<file path=xl/styles.xml><?xml version="1.0" encoding="utf-8"?>
<styleSheet xmlns="http://schemas.openxmlformats.org/spreadsheetml/2006/main">
  <numFmts count="6">
    <numFmt numFmtId="164" formatCode="dese\rm\l"/>
    <numFmt numFmtId="165" formatCode="0\.00"/>
    <numFmt numFmtId="166" formatCode="00\.00"/>
    <numFmt numFmtId="167" formatCode="0\:00\.00"/>
    <numFmt numFmtId="168" formatCode="00\:00"/>
    <numFmt numFmtId="169" formatCode="[$-41F]d\ mmmm\ yyyy;@"/>
  </numFmts>
  <fonts count="39">
    <font>
      <sz val="11"/>
      <name val="Times New Roman"/>
      <charset val="162"/>
    </font>
    <font>
      <sz val="8"/>
      <name val="Times New Roman"/>
      <family val="1"/>
      <charset val="162"/>
    </font>
    <font>
      <b/>
      <sz val="14"/>
      <name val="Century Gothic"/>
      <family val="2"/>
      <charset val="162"/>
    </font>
    <font>
      <sz val="14"/>
      <name val="Century Gothic"/>
      <family val="2"/>
      <charset val="162"/>
    </font>
    <font>
      <b/>
      <sz val="10"/>
      <name val="Century Gothic"/>
      <family val="2"/>
      <charset val="162"/>
    </font>
    <font>
      <sz val="10"/>
      <name val="Century Gothic"/>
      <family val="2"/>
      <charset val="162"/>
    </font>
    <font>
      <b/>
      <sz val="10"/>
      <color indexed="10"/>
      <name val="Century Gothic"/>
      <family val="2"/>
      <charset val="162"/>
    </font>
    <font>
      <b/>
      <sz val="11"/>
      <name val="Times New Roman"/>
      <family val="1"/>
      <charset val="162"/>
    </font>
    <font>
      <sz val="10"/>
      <name val="Arial"/>
      <family val="2"/>
      <charset val="162"/>
    </font>
    <font>
      <b/>
      <sz val="16"/>
      <name val="Century Gothic"/>
      <family val="2"/>
      <charset val="162"/>
    </font>
    <font>
      <b/>
      <sz val="12"/>
      <name val="Century Gothic"/>
      <family val="2"/>
      <charset val="162"/>
    </font>
    <font>
      <b/>
      <sz val="11"/>
      <color indexed="8"/>
      <name val="Century Gothic"/>
      <family val="2"/>
      <charset val="162"/>
    </font>
    <font>
      <b/>
      <sz val="11"/>
      <name val="Century Gothic"/>
      <family val="2"/>
      <charset val="162"/>
    </font>
    <font>
      <b/>
      <sz val="11"/>
      <color indexed="10"/>
      <name val="Century Gothic"/>
      <family val="2"/>
      <charset val="162"/>
    </font>
    <font>
      <b/>
      <sz val="12"/>
      <color indexed="10"/>
      <name val="Century Gothic"/>
      <family val="2"/>
      <charset val="162"/>
    </font>
    <font>
      <b/>
      <sz val="8"/>
      <name val="Century Gothic"/>
      <family val="2"/>
      <charset val="162"/>
    </font>
    <font>
      <sz val="11"/>
      <name val="Century Gothic"/>
      <family val="2"/>
      <charset val="162"/>
    </font>
    <font>
      <b/>
      <sz val="12"/>
      <name val="Times New Roman"/>
      <family val="1"/>
      <charset val="162"/>
    </font>
    <font>
      <b/>
      <sz val="12"/>
      <color indexed="8"/>
      <name val="Century Gothic"/>
      <family val="2"/>
      <charset val="162"/>
    </font>
    <font>
      <sz val="8"/>
      <name val="Century Gothic"/>
      <family val="2"/>
      <charset val="162"/>
    </font>
    <font>
      <b/>
      <sz val="20"/>
      <name val="Century Gothic"/>
      <family val="2"/>
      <charset val="162"/>
    </font>
    <font>
      <b/>
      <sz val="22"/>
      <name val="Century Gothic"/>
      <family val="2"/>
      <charset val="162"/>
    </font>
    <font>
      <sz val="11"/>
      <color indexed="10"/>
      <name val="Century Gothic"/>
      <family val="2"/>
      <charset val="162"/>
    </font>
    <font>
      <b/>
      <sz val="12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1"/>
      <color rgb="FFFF0000"/>
      <name val="Cambria"/>
      <family val="1"/>
      <charset val="162"/>
    </font>
    <font>
      <b/>
      <sz val="11"/>
      <color rgb="FFFF0000"/>
      <name val="Cambria"/>
      <family val="1"/>
      <charset val="162"/>
      <scheme val="major"/>
    </font>
    <font>
      <b/>
      <sz val="12"/>
      <color rgb="FFFF0000"/>
      <name val="Century Gothic"/>
      <family val="2"/>
      <charset val="162"/>
    </font>
    <font>
      <b/>
      <sz val="14"/>
      <color rgb="FF002060"/>
      <name val="Century Gothic"/>
      <family val="2"/>
      <charset val="162"/>
    </font>
    <font>
      <b/>
      <sz val="11"/>
      <color theme="1"/>
      <name val="Century Gothic"/>
      <family val="2"/>
      <charset val="162"/>
    </font>
    <font>
      <b/>
      <sz val="12"/>
      <color rgb="FF0070C0"/>
      <name val="Century Gothic"/>
      <family val="2"/>
      <charset val="162"/>
    </font>
    <font>
      <b/>
      <sz val="20"/>
      <color rgb="FF0070C0"/>
      <name val="Century Gothic"/>
      <family val="2"/>
      <charset val="162"/>
    </font>
    <font>
      <b/>
      <sz val="22"/>
      <color rgb="FF0070C0"/>
      <name val="Century Gothic"/>
      <family val="2"/>
      <charset val="162"/>
    </font>
    <font>
      <b/>
      <sz val="11"/>
      <color rgb="FFFF0000"/>
      <name val="Century Gothic"/>
      <family val="2"/>
      <charset val="162"/>
    </font>
    <font>
      <b/>
      <sz val="22"/>
      <name val="Cambria"/>
      <family val="1"/>
      <charset val="162"/>
      <scheme val="major"/>
    </font>
    <font>
      <sz val="11"/>
      <name val="Times New Roman"/>
      <family val="1"/>
      <charset val="162"/>
    </font>
    <font>
      <b/>
      <sz val="14"/>
      <name val="Cambria"/>
      <family val="1"/>
      <charset val="162"/>
      <scheme val="major"/>
    </font>
    <font>
      <b/>
      <sz val="14"/>
      <name val="Times New Roman"/>
      <family val="1"/>
      <charset val="162"/>
    </font>
    <font>
      <b/>
      <sz val="14"/>
      <name val="Cambria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auto="1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Dot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dashDotDot">
        <color indexed="64"/>
      </right>
      <top/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9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 applyProtection="1">
      <alignment vertical="center"/>
      <protection locked="0" hidden="1"/>
    </xf>
    <xf numFmtId="0" fontId="7" fillId="0" borderId="0" xfId="0" applyFont="1"/>
    <xf numFmtId="2" fontId="4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 hidden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 hidden="1"/>
    </xf>
    <xf numFmtId="1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 applyProtection="1">
      <alignment horizontal="center" vertical="center"/>
      <protection locked="0" hidden="1"/>
    </xf>
    <xf numFmtId="0" fontId="12" fillId="0" borderId="4" xfId="0" applyFont="1" applyBorder="1" applyAlignment="1" applyProtection="1">
      <alignment horizontal="left" vertical="center" wrapText="1"/>
      <protection locked="0" hidden="1"/>
    </xf>
    <xf numFmtId="165" fontId="12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" fontId="12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166" fontId="16" fillId="0" borderId="1" xfId="0" applyNumberFormat="1" applyFont="1" applyBorder="1" applyAlignment="1" applyProtection="1">
      <alignment horizontal="center" vertical="center"/>
      <protection locked="0" hidden="1"/>
    </xf>
    <xf numFmtId="165" fontId="16" fillId="0" borderId="1" xfId="0" applyNumberFormat="1" applyFont="1" applyBorder="1" applyAlignment="1" applyProtection="1">
      <alignment horizontal="center" vertical="center"/>
      <protection locked="0" hidden="1"/>
    </xf>
    <xf numFmtId="167" fontId="16" fillId="0" borderId="1" xfId="0" applyNumberFormat="1" applyFont="1" applyBorder="1" applyAlignment="1" applyProtection="1">
      <alignment horizontal="center" vertical="center"/>
      <protection locked="0" hidden="1"/>
    </xf>
    <xf numFmtId="167" fontId="12" fillId="0" borderId="1" xfId="0" applyNumberFormat="1" applyFont="1" applyBorder="1" applyAlignment="1" applyProtection="1">
      <alignment horizontal="center" vertical="center"/>
      <protection locked="0" hidden="1"/>
    </xf>
    <xf numFmtId="0" fontId="10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2" fontId="10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 applyProtection="1">
      <alignment horizontal="center" vertical="center" wrapText="1"/>
      <protection locked="0" hidden="1"/>
    </xf>
    <xf numFmtId="2" fontId="4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2" xfId="0" applyFont="1" applyBorder="1" applyAlignment="1" applyProtection="1">
      <alignment horizontal="center" vertical="center" wrapText="1"/>
      <protection locked="0" hidden="1"/>
    </xf>
    <xf numFmtId="167" fontId="4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 applyProtection="1">
      <alignment horizontal="center" vertical="center" wrapText="1"/>
      <protection locked="0" hidden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vertical="center" wrapText="1"/>
    </xf>
    <xf numFmtId="1" fontId="18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  <protection locked="0" hidden="1"/>
    </xf>
    <xf numFmtId="1" fontId="10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 applyProtection="1">
      <alignment horizontal="center" vertical="center"/>
      <protection locked="0" hidden="1"/>
    </xf>
    <xf numFmtId="0" fontId="10" fillId="0" borderId="14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168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 hidden="1"/>
    </xf>
    <xf numFmtId="49" fontId="12" fillId="0" borderId="1" xfId="0" applyNumberFormat="1" applyFont="1" applyBorder="1" applyAlignment="1" applyProtection="1">
      <alignment horizontal="center" vertical="center" wrapText="1"/>
      <protection locked="0" hidden="1"/>
    </xf>
    <xf numFmtId="1" fontId="10" fillId="0" borderId="3" xfId="0" applyNumberFormat="1" applyFont="1" applyBorder="1" applyAlignment="1">
      <alignment vertical="center"/>
    </xf>
    <xf numFmtId="0" fontId="2" fillId="4" borderId="0" xfId="0" applyFont="1" applyFill="1" applyAlignment="1" applyProtection="1">
      <alignment vertical="center"/>
      <protection locked="0" hidden="1"/>
    </xf>
    <xf numFmtId="49" fontId="2" fillId="4" borderId="0" xfId="0" applyNumberFormat="1" applyFont="1" applyFill="1" applyAlignment="1" applyProtection="1">
      <alignment vertical="center"/>
      <protection locked="0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 hidden="1"/>
    </xf>
    <xf numFmtId="0" fontId="2" fillId="4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 hidden="1"/>
    </xf>
    <xf numFmtId="0" fontId="2" fillId="3" borderId="1" xfId="0" applyFont="1" applyFill="1" applyBorder="1" applyAlignment="1">
      <alignment horizontal="left"/>
    </xf>
    <xf numFmtId="0" fontId="19" fillId="0" borderId="4" xfId="0" applyFont="1" applyBorder="1" applyAlignment="1" applyProtection="1">
      <alignment horizontal="center" vertical="center" wrapText="1"/>
      <protection locked="0" hidden="1"/>
    </xf>
    <xf numFmtId="0" fontId="19" fillId="0" borderId="1" xfId="0" applyFont="1" applyBorder="1" applyAlignment="1">
      <alignment horizontal="center" vertical="center" wrapText="1"/>
    </xf>
    <xf numFmtId="14" fontId="19" fillId="0" borderId="4" xfId="0" applyNumberFormat="1" applyFont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>
      <alignment vertical="center" wrapText="1"/>
    </xf>
    <xf numFmtId="0" fontId="12" fillId="3" borderId="0" xfId="0" applyFont="1" applyFill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6" borderId="1" xfId="0" applyNumberFormat="1" applyFont="1" applyFill="1" applyBorder="1" applyAlignment="1">
      <alignment horizontal="center" vertical="center" wrapText="1"/>
    </xf>
    <xf numFmtId="0" fontId="5" fillId="7" borderId="15" xfId="0" applyFont="1" applyFill="1" applyBorder="1"/>
    <xf numFmtId="0" fontId="5" fillId="7" borderId="16" xfId="0" applyFont="1" applyFill="1" applyBorder="1"/>
    <xf numFmtId="0" fontId="5" fillId="7" borderId="17" xfId="0" applyFont="1" applyFill="1" applyBorder="1"/>
    <xf numFmtId="0" fontId="5" fillId="0" borderId="0" xfId="0" applyFont="1"/>
    <xf numFmtId="0" fontId="16" fillId="7" borderId="18" xfId="0" applyFont="1" applyFill="1" applyBorder="1"/>
    <xf numFmtId="0" fontId="16" fillId="7" borderId="0" xfId="0" applyFont="1" applyFill="1"/>
    <xf numFmtId="0" fontId="16" fillId="7" borderId="19" xfId="0" applyFont="1" applyFill="1" applyBorder="1"/>
    <xf numFmtId="0" fontId="5" fillId="7" borderId="18" xfId="0" applyFont="1" applyFill="1" applyBorder="1"/>
    <xf numFmtId="0" fontId="5" fillId="7" borderId="0" xfId="0" applyFont="1" applyFill="1"/>
    <xf numFmtId="0" fontId="5" fillId="7" borderId="19" xfId="0" applyFont="1" applyFill="1" applyBorder="1"/>
    <xf numFmtId="0" fontId="5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6" fontId="16" fillId="0" borderId="3" xfId="0" applyNumberFormat="1" applyFont="1" applyBorder="1" applyAlignment="1" applyProtection="1">
      <alignment horizontal="center" vertical="center"/>
      <protection locked="0" hidden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 hidden="1"/>
    </xf>
    <xf numFmtId="0" fontId="16" fillId="0" borderId="1" xfId="0" applyFont="1" applyBorder="1" applyAlignment="1">
      <alignment horizontal="center" vertical="center"/>
    </xf>
    <xf numFmtId="14" fontId="16" fillId="0" borderId="4" xfId="0" applyNumberFormat="1" applyFont="1" applyBorder="1" applyAlignment="1" applyProtection="1">
      <alignment horizontal="center" vertical="center"/>
      <protection locked="0" hidden="1"/>
    </xf>
    <xf numFmtId="0" fontId="16" fillId="0" borderId="4" xfId="0" applyFont="1" applyBorder="1" applyAlignment="1" applyProtection="1">
      <alignment horizontal="center" vertical="center" wrapText="1"/>
      <protection locked="0" hidden="1"/>
    </xf>
    <xf numFmtId="0" fontId="16" fillId="0" borderId="4" xfId="0" applyFont="1" applyBorder="1" applyAlignment="1">
      <alignment horizontal="center" vertical="center" wrapText="1"/>
    </xf>
    <xf numFmtId="166" fontId="12" fillId="0" borderId="1" xfId="0" applyNumberFormat="1" applyFont="1" applyBorder="1" applyAlignment="1" applyProtection="1">
      <alignment horizontal="center" vertical="center"/>
      <protection locked="0" hidden="1"/>
    </xf>
    <xf numFmtId="166" fontId="16" fillId="0" borderId="1" xfId="0" applyNumberFormat="1" applyFont="1" applyBorder="1" applyAlignment="1" applyProtection="1">
      <alignment horizontal="center" vertical="center" wrapText="1"/>
      <protection locked="0" hidden="1"/>
    </xf>
    <xf numFmtId="1" fontId="25" fillId="0" borderId="1" xfId="1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166" fontId="12" fillId="0" borderId="1" xfId="0" applyNumberFormat="1" applyFont="1" applyBorder="1" applyAlignment="1" applyProtection="1">
      <alignment horizontal="center" vertical="center" wrapText="1"/>
      <protection locked="0" hidden="1"/>
    </xf>
    <xf numFmtId="0" fontId="16" fillId="0" borderId="4" xfId="0" applyFont="1" applyBorder="1" applyAlignment="1" applyProtection="1">
      <alignment horizontal="center" vertical="center"/>
      <protection locked="0"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6" fillId="0" borderId="0" xfId="0" applyFont="1" applyAlignment="1" applyProtection="1">
      <alignment horizontal="center" vertical="center" wrapText="1"/>
      <protection locked="0" hidden="1"/>
    </xf>
    <xf numFmtId="0" fontId="16" fillId="0" borderId="13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12" fillId="0" borderId="0" xfId="0" applyNumberFormat="1" applyFont="1" applyAlignment="1" applyProtection="1">
      <alignment horizontal="center" vertical="center"/>
      <protection locked="0" hidden="1"/>
    </xf>
    <xf numFmtId="0" fontId="13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12" fillId="0" borderId="20" xfId="0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 applyProtection="1">
      <alignment horizontal="center" vertical="center" wrapText="1"/>
      <protection locked="0" hidden="1"/>
    </xf>
    <xf numFmtId="0" fontId="16" fillId="0" borderId="3" xfId="0" applyFont="1" applyBorder="1" applyAlignment="1" applyProtection="1">
      <alignment horizontal="center" vertical="center"/>
      <protection locked="0" hidden="1"/>
    </xf>
    <xf numFmtId="14" fontId="16" fillId="0" borderId="4" xfId="0" applyNumberFormat="1" applyFont="1" applyBorder="1" applyAlignment="1" applyProtection="1">
      <alignment horizontal="center" vertical="center" wrapText="1"/>
      <protection locked="0" hidden="1"/>
    </xf>
    <xf numFmtId="49" fontId="16" fillId="0" borderId="1" xfId="0" applyNumberFormat="1" applyFont="1" applyBorder="1" applyAlignment="1" applyProtection="1">
      <alignment horizontal="center" vertical="center"/>
      <protection locked="0" hidden="1"/>
    </xf>
    <xf numFmtId="49" fontId="16" fillId="0" borderId="1" xfId="0" applyNumberFormat="1" applyFont="1" applyBorder="1" applyAlignment="1" applyProtection="1">
      <alignment horizontal="center" vertical="center" wrapText="1"/>
      <protection locked="0" hidden="1"/>
    </xf>
    <xf numFmtId="49" fontId="16" fillId="0" borderId="1" xfId="0" applyNumberFormat="1" applyFont="1" applyBorder="1" applyAlignment="1" applyProtection="1">
      <alignment vertical="center"/>
      <protection locked="0" hidden="1"/>
    </xf>
    <xf numFmtId="49" fontId="12" fillId="0" borderId="8" xfId="0" applyNumberFormat="1" applyFont="1" applyBorder="1" applyAlignment="1">
      <alignment horizontal="center" vertical="center" wrapText="1"/>
    </xf>
    <xf numFmtId="165" fontId="16" fillId="0" borderId="21" xfId="0" applyNumberFormat="1" applyFont="1" applyBorder="1" applyAlignment="1" applyProtection="1">
      <alignment horizontal="center" vertical="center" wrapText="1"/>
      <protection locked="0" hidden="1"/>
    </xf>
    <xf numFmtId="165" fontId="16" fillId="0" borderId="22" xfId="0" applyNumberFormat="1" applyFont="1" applyBorder="1" applyAlignment="1" applyProtection="1">
      <alignment horizontal="center" vertical="center" wrapText="1"/>
      <protection locked="0" hidden="1"/>
    </xf>
    <xf numFmtId="165" fontId="16" fillId="0" borderId="23" xfId="0" applyNumberFormat="1" applyFont="1" applyBorder="1" applyAlignment="1" applyProtection="1">
      <alignment horizontal="center" vertical="center" wrapText="1"/>
      <protection locked="0" hidden="1"/>
    </xf>
    <xf numFmtId="165" fontId="16" fillId="0" borderId="24" xfId="0" applyNumberFormat="1" applyFont="1" applyBorder="1" applyAlignment="1" applyProtection="1">
      <alignment horizontal="center" vertical="center" wrapText="1"/>
      <protection locked="0" hidden="1"/>
    </xf>
    <xf numFmtId="165" fontId="16" fillId="0" borderId="25" xfId="0" applyNumberFormat="1" applyFont="1" applyBorder="1" applyAlignment="1" applyProtection="1">
      <alignment horizontal="center" vertical="center" wrapText="1"/>
      <protection locked="0" hidden="1"/>
    </xf>
    <xf numFmtId="165" fontId="12" fillId="0" borderId="8" xfId="0" applyNumberFormat="1" applyFont="1" applyBorder="1" applyAlignment="1" applyProtection="1">
      <alignment horizontal="center" vertical="center"/>
      <protection locked="0" hidden="1"/>
    </xf>
    <xf numFmtId="165" fontId="16" fillId="0" borderId="26" xfId="0" applyNumberFormat="1" applyFont="1" applyBorder="1" applyAlignment="1" applyProtection="1">
      <alignment horizontal="center" vertical="center" wrapText="1"/>
      <protection locked="0" hidden="1"/>
    </xf>
    <xf numFmtId="165" fontId="16" fillId="0" borderId="4" xfId="0" applyNumberFormat="1" applyFont="1" applyBorder="1" applyAlignment="1" applyProtection="1">
      <alignment horizontal="center" vertical="center" wrapText="1"/>
      <protection locked="0" hidden="1"/>
    </xf>
    <xf numFmtId="165" fontId="16" fillId="0" borderId="7" xfId="0" applyNumberFormat="1" applyFont="1" applyBorder="1" applyAlignment="1" applyProtection="1">
      <alignment horizontal="center" vertical="center" wrapText="1"/>
      <protection locked="0" hidden="1"/>
    </xf>
    <xf numFmtId="165" fontId="16" fillId="0" borderId="12" xfId="0" applyNumberFormat="1" applyFont="1" applyBorder="1" applyAlignment="1" applyProtection="1">
      <alignment horizontal="center" vertical="center" wrapText="1"/>
      <protection locked="0" hidden="1"/>
    </xf>
    <xf numFmtId="165" fontId="12" fillId="0" borderId="8" xfId="0" applyNumberFormat="1" applyFont="1" applyBorder="1" applyAlignment="1" applyProtection="1">
      <alignment horizontal="center" vertical="center" wrapText="1"/>
      <protection locked="0" hidden="1"/>
    </xf>
    <xf numFmtId="165" fontId="16" fillId="0" borderId="27" xfId="0" applyNumberFormat="1" applyFont="1" applyBorder="1" applyAlignment="1" applyProtection="1">
      <alignment horizontal="center" vertical="center" wrapText="1"/>
      <protection locked="0" hidden="1"/>
    </xf>
    <xf numFmtId="165" fontId="16" fillId="0" borderId="28" xfId="0" applyNumberFormat="1" applyFont="1" applyBorder="1" applyAlignment="1" applyProtection="1">
      <alignment horizontal="center" vertical="center" wrapText="1"/>
      <protection locked="0" hidden="1"/>
    </xf>
    <xf numFmtId="165" fontId="16" fillId="0" borderId="20" xfId="0" applyNumberFormat="1" applyFont="1" applyBorder="1" applyAlignment="1" applyProtection="1">
      <alignment horizontal="center" vertical="center"/>
      <protection locked="0" hidden="1"/>
    </xf>
    <xf numFmtId="165" fontId="16" fillId="0" borderId="29" xfId="0" applyNumberFormat="1" applyFont="1" applyBorder="1" applyAlignment="1" applyProtection="1">
      <alignment horizontal="center" vertical="center"/>
      <protection locked="0" hidden="1"/>
    </xf>
    <xf numFmtId="165" fontId="16" fillId="0" borderId="24" xfId="0" applyNumberFormat="1" applyFont="1" applyBorder="1" applyAlignment="1" applyProtection="1">
      <alignment horizontal="center" vertical="center"/>
      <protection locked="0" hidden="1"/>
    </xf>
    <xf numFmtId="165" fontId="16" fillId="0" borderId="30" xfId="0" applyNumberFormat="1" applyFont="1" applyBorder="1" applyAlignment="1" applyProtection="1">
      <alignment horizontal="center" vertical="center"/>
      <protection locked="0" hidden="1"/>
    </xf>
    <xf numFmtId="165" fontId="16" fillId="0" borderId="28" xfId="0" applyNumberFormat="1" applyFont="1" applyBorder="1" applyAlignment="1" applyProtection="1">
      <alignment horizontal="center" vertical="center"/>
      <protection locked="0" hidden="1"/>
    </xf>
    <xf numFmtId="165" fontId="16" fillId="0" borderId="31" xfId="0" applyNumberFormat="1" applyFont="1" applyBorder="1" applyAlignment="1" applyProtection="1">
      <alignment horizontal="center" vertical="center"/>
      <protection locked="0" hidden="1"/>
    </xf>
    <xf numFmtId="165" fontId="16" fillId="0" borderId="32" xfId="0" applyNumberFormat="1" applyFont="1" applyBorder="1" applyAlignment="1" applyProtection="1">
      <alignment horizontal="center" vertical="center"/>
      <protection locked="0" hidden="1"/>
    </xf>
    <xf numFmtId="165" fontId="16" fillId="0" borderId="23" xfId="0" applyNumberFormat="1" applyFont="1" applyBorder="1" applyAlignment="1" applyProtection="1">
      <alignment horizontal="center" vertical="center"/>
      <protection locked="0" hidden="1"/>
    </xf>
    <xf numFmtId="165" fontId="16" fillId="0" borderId="29" xfId="0" applyNumberFormat="1" applyFont="1" applyBorder="1" applyAlignment="1" applyProtection="1">
      <alignment horizontal="center" vertical="center" wrapText="1"/>
      <protection locked="0" hidden="1"/>
    </xf>
    <xf numFmtId="165" fontId="16" fillId="0" borderId="8" xfId="0" applyNumberFormat="1" applyFont="1" applyBorder="1" applyAlignment="1" applyProtection="1">
      <alignment horizontal="center" vertical="center"/>
      <protection locked="0" hidden="1"/>
    </xf>
    <xf numFmtId="165" fontId="16" fillId="0" borderId="4" xfId="0" applyNumberFormat="1" applyFont="1" applyBorder="1" applyAlignment="1" applyProtection="1">
      <alignment horizontal="center" vertical="center"/>
      <protection locked="0" hidden="1"/>
    </xf>
    <xf numFmtId="165" fontId="16" fillId="0" borderId="6" xfId="0" applyNumberFormat="1" applyFont="1" applyBorder="1" applyAlignment="1" applyProtection="1">
      <alignment horizontal="center" vertical="center"/>
      <protection locked="0" hidden="1"/>
    </xf>
    <xf numFmtId="165" fontId="16" fillId="0" borderId="7" xfId="0" applyNumberFormat="1" applyFont="1" applyBorder="1" applyAlignment="1" applyProtection="1">
      <alignment horizontal="center" vertical="center"/>
      <protection locked="0" hidden="1"/>
    </xf>
    <xf numFmtId="165" fontId="16" fillId="0" borderId="6" xfId="0" applyNumberFormat="1" applyFont="1" applyBorder="1" applyAlignment="1" applyProtection="1">
      <alignment horizontal="center" vertical="center" wrapText="1"/>
      <protection locked="0" hidden="1"/>
    </xf>
    <xf numFmtId="165" fontId="16" fillId="0" borderId="8" xfId="0" applyNumberFormat="1" applyFont="1" applyBorder="1" applyAlignment="1" applyProtection="1">
      <alignment horizontal="center" vertical="center" wrapText="1"/>
      <protection locked="0" hidden="1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14" fontId="16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1" fontId="12" fillId="0" borderId="0" xfId="0" applyNumberFormat="1" applyFont="1" applyAlignment="1">
      <alignment horizontal="left" vertical="center"/>
    </xf>
    <xf numFmtId="2" fontId="12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166" fontId="12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3" xfId="0" applyFont="1" applyBorder="1" applyAlignment="1" applyProtection="1">
      <alignment horizontal="center" vertical="center"/>
      <protection locked="0" hidden="1"/>
    </xf>
    <xf numFmtId="0" fontId="16" fillId="0" borderId="33" xfId="0" applyFont="1" applyBorder="1" applyAlignment="1" applyProtection="1">
      <alignment horizontal="center" vertical="center" wrapText="1"/>
      <protection locked="0" hidden="1"/>
    </xf>
    <xf numFmtId="0" fontId="16" fillId="0" borderId="33" xfId="0" applyFont="1" applyBorder="1" applyAlignment="1">
      <alignment horizontal="center" vertical="center" wrapText="1"/>
    </xf>
    <xf numFmtId="166" fontId="12" fillId="0" borderId="5" xfId="0" applyNumberFormat="1" applyFont="1" applyBorder="1" applyAlignment="1" applyProtection="1">
      <alignment horizontal="center" vertical="center"/>
      <protection locked="0" hidden="1"/>
    </xf>
    <xf numFmtId="0" fontId="16" fillId="0" borderId="13" xfId="0" applyFont="1" applyBorder="1" applyAlignment="1">
      <alignment horizontal="center" vertical="center"/>
    </xf>
    <xf numFmtId="0" fontId="16" fillId="0" borderId="13" xfId="0" applyFont="1" applyBorder="1" applyAlignment="1" applyProtection="1">
      <alignment horizontal="center" vertical="center"/>
      <protection locked="0" hidden="1"/>
    </xf>
    <xf numFmtId="0" fontId="16" fillId="0" borderId="13" xfId="0" applyFont="1" applyBorder="1" applyAlignment="1" applyProtection="1">
      <alignment horizontal="center" vertical="center" wrapText="1"/>
      <protection locked="0" hidden="1"/>
    </xf>
    <xf numFmtId="166" fontId="16" fillId="0" borderId="13" xfId="0" applyNumberFormat="1" applyFont="1" applyBorder="1" applyAlignment="1">
      <alignment horizontal="center" vertical="center"/>
    </xf>
    <xf numFmtId="1" fontId="26" fillId="0" borderId="13" xfId="1" quotePrefix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 applyProtection="1">
      <alignment horizontal="center" vertical="center" wrapText="1"/>
      <protection locked="0" hidden="1"/>
    </xf>
    <xf numFmtId="0" fontId="13" fillId="0" borderId="1" xfId="0" applyFont="1" applyBorder="1" applyAlignment="1" applyProtection="1">
      <alignment horizontal="center" vertical="center" wrapText="1"/>
      <protection locked="0" hidden="1"/>
    </xf>
    <xf numFmtId="0" fontId="12" fillId="0" borderId="29" xfId="0" applyFont="1" applyBorder="1" applyAlignment="1">
      <alignment horizontal="center" vertical="center" wrapText="1"/>
    </xf>
    <xf numFmtId="167" fontId="12" fillId="0" borderId="12" xfId="0" applyNumberFormat="1" applyFont="1" applyBorder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167" fontId="12" fillId="0" borderId="0" xfId="0" applyNumberFormat="1" applyFont="1" applyAlignment="1">
      <alignment horizontal="center" vertical="center"/>
    </xf>
    <xf numFmtId="49" fontId="10" fillId="0" borderId="3" xfId="0" applyNumberFormat="1" applyFont="1" applyBorder="1" applyAlignment="1">
      <alignment vertical="center"/>
    </xf>
    <xf numFmtId="14" fontId="10" fillId="0" borderId="3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 shrinkToFit="1"/>
    </xf>
    <xf numFmtId="1" fontId="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1" fontId="33" fillId="0" borderId="1" xfId="1" applyNumberFormat="1" applyFont="1" applyBorder="1" applyAlignment="1">
      <alignment horizontal="center" vertical="center" wrapText="1"/>
    </xf>
    <xf numFmtId="1" fontId="33" fillId="0" borderId="1" xfId="1" applyNumberFormat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1" fontId="33" fillId="0" borderId="1" xfId="1" quotePrefix="1" applyNumberFormat="1" applyFont="1" applyBorder="1" applyAlignment="1">
      <alignment horizontal="center" vertical="center"/>
    </xf>
    <xf numFmtId="1" fontId="33" fillId="0" borderId="5" xfId="1" quotePrefix="1" applyNumberFormat="1" applyFont="1" applyBorder="1" applyAlignment="1">
      <alignment horizontal="center" vertical="center"/>
    </xf>
    <xf numFmtId="1" fontId="33" fillId="0" borderId="13" xfId="1" quotePrefix="1" applyNumberFormat="1" applyFont="1" applyBorder="1" applyAlignment="1">
      <alignment horizontal="center" vertical="center"/>
    </xf>
    <xf numFmtId="49" fontId="33" fillId="0" borderId="1" xfId="1" applyNumberFormat="1" applyFont="1" applyBorder="1" applyAlignment="1" applyProtection="1">
      <alignment horizontal="center" vertical="center" wrapText="1"/>
      <protection locked="0" hidden="1"/>
    </xf>
    <xf numFmtId="1" fontId="23" fillId="10" borderId="10" xfId="1" applyNumberFormat="1" applyFont="1" applyFill="1" applyBorder="1" applyAlignment="1" applyProtection="1">
      <alignment horizontal="center" vertical="center"/>
      <protection locked="0"/>
    </xf>
    <xf numFmtId="1" fontId="23" fillId="11" borderId="10" xfId="1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/>
    <xf numFmtId="1" fontId="23" fillId="11" borderId="11" xfId="1" applyNumberFormat="1" applyFont="1" applyFill="1" applyBorder="1" applyAlignment="1" applyProtection="1">
      <alignment horizontal="center" vertical="center"/>
      <protection locked="0"/>
    </xf>
    <xf numFmtId="165" fontId="24" fillId="0" borderId="10" xfId="1" applyNumberFormat="1" applyFont="1" applyBorder="1" applyAlignment="1">
      <alignment horizontal="center" vertical="center"/>
    </xf>
    <xf numFmtId="167" fontId="24" fillId="0" borderId="10" xfId="1" applyNumberFormat="1" applyFont="1" applyBorder="1" applyAlignment="1" applyProtection="1">
      <alignment horizontal="center" vertical="center"/>
      <protection locked="0"/>
    </xf>
    <xf numFmtId="165" fontId="24" fillId="0" borderId="10" xfId="1" applyNumberFormat="1" applyFont="1" applyBorder="1" applyAlignment="1" applyProtection="1">
      <alignment horizontal="center" vertical="center"/>
      <protection locked="0"/>
    </xf>
    <xf numFmtId="0" fontId="17" fillId="0" borderId="0" xfId="0" applyFont="1"/>
    <xf numFmtId="165" fontId="24" fillId="0" borderId="9" xfId="1" applyNumberFormat="1" applyFont="1" applyBorder="1" applyAlignment="1">
      <alignment horizontal="center" vertical="center"/>
    </xf>
    <xf numFmtId="166" fontId="24" fillId="0" borderId="9" xfId="1" applyNumberFormat="1" applyFont="1" applyBorder="1" applyAlignment="1" applyProtection="1">
      <alignment horizontal="center" vertical="center"/>
      <protection locked="0"/>
    </xf>
    <xf numFmtId="164" fontId="23" fillId="11" borderId="60" xfId="1" applyNumberFormat="1" applyFont="1" applyFill="1" applyBorder="1" applyAlignment="1" applyProtection="1">
      <alignment horizontal="center" vertical="center"/>
      <protection locked="0"/>
    </xf>
    <xf numFmtId="164" fontId="23" fillId="9" borderId="60" xfId="1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/>
    <xf numFmtId="1" fontId="23" fillId="11" borderId="9" xfId="1" applyNumberFormat="1" applyFont="1" applyFill="1" applyBorder="1" applyAlignment="1" applyProtection="1">
      <alignment horizontal="center" vertical="center"/>
      <protection locked="0"/>
    </xf>
    <xf numFmtId="166" fontId="23" fillId="0" borderId="10" xfId="1" applyNumberFormat="1" applyFont="1" applyBorder="1" applyAlignment="1" applyProtection="1">
      <alignment horizontal="center" vertical="center"/>
      <protection locked="0"/>
    </xf>
    <xf numFmtId="167" fontId="23" fillId="0" borderId="10" xfId="1" applyNumberFormat="1" applyFont="1" applyBorder="1" applyAlignment="1" applyProtection="1">
      <alignment horizontal="center" vertical="center"/>
      <protection locked="0"/>
    </xf>
    <xf numFmtId="0" fontId="23" fillId="11" borderId="10" xfId="1" applyFont="1" applyFill="1" applyBorder="1" applyAlignment="1" applyProtection="1">
      <alignment horizontal="center" vertical="center"/>
      <protection locked="0"/>
    </xf>
    <xf numFmtId="0" fontId="23" fillId="10" borderId="10" xfId="1" applyFont="1" applyFill="1" applyBorder="1" applyAlignment="1" applyProtection="1">
      <alignment horizontal="center" vertical="center"/>
      <protection locked="0"/>
    </xf>
    <xf numFmtId="0" fontId="23" fillId="10" borderId="11" xfId="1" applyFont="1" applyFill="1" applyBorder="1" applyAlignment="1" applyProtection="1">
      <alignment horizontal="center" vertical="center"/>
      <protection locked="0"/>
    </xf>
    <xf numFmtId="164" fontId="23" fillId="10" borderId="60" xfId="1" applyNumberFormat="1" applyFont="1" applyFill="1" applyBorder="1" applyAlignment="1" applyProtection="1">
      <alignment horizontal="center" vertical="center"/>
      <protection locked="0"/>
    </xf>
    <xf numFmtId="164" fontId="23" fillId="0" borderId="9" xfId="1" applyNumberFormat="1" applyFont="1" applyBorder="1" applyAlignment="1" applyProtection="1">
      <alignment horizontal="center" vertical="center"/>
      <protection locked="0"/>
    </xf>
    <xf numFmtId="164" fontId="23" fillId="11" borderId="9" xfId="1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/>
    <xf numFmtId="0" fontId="24" fillId="0" borderId="0" xfId="0" applyFont="1"/>
    <xf numFmtId="0" fontId="23" fillId="0" borderId="1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1" xfId="0" applyFont="1" applyBorder="1" applyAlignment="1">
      <alignment horizontal="center"/>
    </xf>
    <xf numFmtId="166" fontId="12" fillId="0" borderId="3" xfId="0" applyNumberFormat="1" applyFont="1" applyBorder="1" applyAlignment="1" applyProtection="1">
      <alignment horizontal="center" vertical="center" wrapText="1"/>
      <protection locked="0" hidden="1"/>
    </xf>
    <xf numFmtId="167" fontId="12" fillId="0" borderId="3" xfId="0" applyNumberFormat="1" applyFont="1" applyBorder="1" applyAlignment="1" applyProtection="1">
      <alignment horizontal="center" vertical="center" wrapText="1"/>
      <protection locked="0" hidden="1"/>
    </xf>
    <xf numFmtId="165" fontId="12" fillId="0" borderId="3" xfId="0" applyNumberFormat="1" applyFont="1" applyBorder="1" applyAlignment="1" applyProtection="1">
      <alignment horizontal="center" vertical="center"/>
      <protection locked="0" hidden="1"/>
    </xf>
    <xf numFmtId="166" fontId="12" fillId="0" borderId="3" xfId="0" applyNumberFormat="1" applyFont="1" applyBorder="1" applyAlignment="1" applyProtection="1">
      <alignment horizontal="center" vertical="center"/>
      <protection locked="0" hidden="1"/>
    </xf>
    <xf numFmtId="169" fontId="20" fillId="7" borderId="18" xfId="0" applyNumberFormat="1" applyFont="1" applyFill="1" applyBorder="1" applyAlignment="1">
      <alignment horizontal="center"/>
    </xf>
    <xf numFmtId="169" fontId="20" fillId="7" borderId="0" xfId="0" applyNumberFormat="1" applyFont="1" applyFill="1" applyAlignment="1">
      <alignment horizontal="center"/>
    </xf>
    <xf numFmtId="169" fontId="20" fillId="7" borderId="19" xfId="0" applyNumberFormat="1" applyFont="1" applyFill="1" applyBorder="1" applyAlignment="1">
      <alignment horizontal="center"/>
    </xf>
    <xf numFmtId="49" fontId="29" fillId="7" borderId="40" xfId="0" applyNumberFormat="1" applyFont="1" applyFill="1" applyBorder="1" applyAlignment="1" applyProtection="1">
      <alignment horizontal="left" vertical="center" wrapText="1"/>
      <protection locked="0" hidden="1"/>
    </xf>
    <xf numFmtId="49" fontId="29" fillId="7" borderId="41" xfId="0" applyNumberFormat="1" applyFont="1" applyFill="1" applyBorder="1" applyAlignment="1" applyProtection="1">
      <alignment horizontal="left" vertical="center" wrapText="1"/>
      <protection locked="0" hidden="1"/>
    </xf>
    <xf numFmtId="49" fontId="29" fillId="7" borderId="42" xfId="0" applyNumberFormat="1" applyFont="1" applyFill="1" applyBorder="1" applyAlignment="1" applyProtection="1">
      <alignment horizontal="left" vertical="center" wrapText="1"/>
      <protection locked="0" hidden="1"/>
    </xf>
    <xf numFmtId="0" fontId="31" fillId="7" borderId="18" xfId="0" applyFont="1" applyFill="1" applyBorder="1" applyAlignment="1" applyProtection="1">
      <alignment horizontal="center" vertical="center" wrapText="1"/>
      <protection locked="0" hidden="1"/>
    </xf>
    <xf numFmtId="0" fontId="31" fillId="7" borderId="0" xfId="0" applyFont="1" applyFill="1" applyAlignment="1" applyProtection="1">
      <alignment horizontal="center" vertical="center" wrapText="1"/>
      <protection locked="0" hidden="1"/>
    </xf>
    <xf numFmtId="0" fontId="31" fillId="7" borderId="19" xfId="0" applyFont="1" applyFill="1" applyBorder="1" applyAlignment="1" applyProtection="1">
      <alignment horizontal="center" vertical="center" wrapText="1"/>
      <protection locked="0" hidden="1"/>
    </xf>
    <xf numFmtId="0" fontId="20" fillId="7" borderId="18" xfId="0" applyFont="1" applyFill="1" applyBorder="1" applyAlignment="1">
      <alignment horizontal="center"/>
    </xf>
    <xf numFmtId="0" fontId="20" fillId="7" borderId="0" xfId="0" applyFont="1" applyFill="1" applyAlignment="1">
      <alignment horizontal="center"/>
    </xf>
    <xf numFmtId="0" fontId="20" fillId="7" borderId="19" xfId="0" applyFont="1" applyFill="1" applyBorder="1" applyAlignment="1">
      <alignment horizontal="center"/>
    </xf>
    <xf numFmtId="0" fontId="21" fillId="7" borderId="18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1" fillId="7" borderId="19" xfId="0" applyFont="1" applyFill="1" applyBorder="1" applyAlignment="1">
      <alignment horizontal="center" vertical="center" wrapText="1"/>
    </xf>
    <xf numFmtId="169" fontId="32" fillId="7" borderId="18" xfId="0" applyNumberFormat="1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 vertical="center" wrapText="1"/>
    </xf>
    <xf numFmtId="0" fontId="32" fillId="7" borderId="19" xfId="0" applyFont="1" applyFill="1" applyBorder="1" applyAlignment="1">
      <alignment horizontal="center" vertical="center" wrapText="1"/>
    </xf>
    <xf numFmtId="169" fontId="10" fillId="7" borderId="18" xfId="0" applyNumberFormat="1" applyFont="1" applyFill="1" applyBorder="1" applyAlignment="1">
      <alignment horizontal="center" vertical="center" wrapText="1"/>
    </xf>
    <xf numFmtId="169" fontId="10" fillId="7" borderId="0" xfId="0" applyNumberFormat="1" applyFont="1" applyFill="1" applyAlignment="1">
      <alignment horizontal="center" vertical="center"/>
    </xf>
    <xf numFmtId="169" fontId="10" fillId="7" borderId="19" xfId="0" applyNumberFormat="1" applyFont="1" applyFill="1" applyBorder="1" applyAlignment="1">
      <alignment horizontal="center" vertical="center"/>
    </xf>
    <xf numFmtId="169" fontId="27" fillId="7" borderId="18" xfId="0" applyNumberFormat="1" applyFont="1" applyFill="1" applyBorder="1" applyAlignment="1">
      <alignment horizontal="right"/>
    </xf>
    <xf numFmtId="169" fontId="27" fillId="7" borderId="0" xfId="0" applyNumberFormat="1" applyFont="1" applyFill="1" applyAlignment="1">
      <alignment horizontal="right"/>
    </xf>
    <xf numFmtId="169" fontId="10" fillId="7" borderId="0" xfId="0" applyNumberFormat="1" applyFont="1" applyFill="1"/>
    <xf numFmtId="169" fontId="10" fillId="7" borderId="19" xfId="0" applyNumberFormat="1" applyFont="1" applyFill="1" applyBorder="1"/>
    <xf numFmtId="0" fontId="9" fillId="7" borderId="34" xfId="0" applyFont="1" applyFill="1" applyBorder="1" applyAlignment="1">
      <alignment horizontal="center"/>
    </xf>
    <xf numFmtId="0" fontId="9" fillId="7" borderId="35" xfId="0" applyFont="1" applyFill="1" applyBorder="1" applyAlignment="1">
      <alignment horizontal="center"/>
    </xf>
    <xf numFmtId="0" fontId="9" fillId="7" borderId="36" xfId="0" applyFont="1" applyFill="1" applyBorder="1" applyAlignment="1">
      <alignment horizontal="center"/>
    </xf>
    <xf numFmtId="169" fontId="28" fillId="8" borderId="37" xfId="0" applyNumberFormat="1" applyFont="1" applyFill="1" applyBorder="1" applyAlignment="1">
      <alignment horizontal="center" vertical="center"/>
    </xf>
    <xf numFmtId="169" fontId="28" fillId="8" borderId="38" xfId="0" applyNumberFormat="1" applyFont="1" applyFill="1" applyBorder="1" applyAlignment="1">
      <alignment horizontal="center" vertical="center"/>
    </xf>
    <xf numFmtId="169" fontId="28" fillId="8" borderId="39" xfId="0" applyNumberFormat="1" applyFont="1" applyFill="1" applyBorder="1" applyAlignment="1">
      <alignment horizontal="center" vertical="center"/>
    </xf>
    <xf numFmtId="169" fontId="29" fillId="7" borderId="40" xfId="0" applyNumberFormat="1" applyFont="1" applyFill="1" applyBorder="1" applyAlignment="1" applyProtection="1">
      <alignment horizontal="left" vertical="center" wrapText="1"/>
      <protection locked="0" hidden="1"/>
    </xf>
    <xf numFmtId="169" fontId="29" fillId="7" borderId="41" xfId="0" applyNumberFormat="1" applyFont="1" applyFill="1" applyBorder="1" applyAlignment="1" applyProtection="1">
      <alignment horizontal="left" vertical="center" wrapText="1"/>
      <protection locked="0" hidden="1"/>
    </xf>
    <xf numFmtId="169" fontId="29" fillId="7" borderId="42" xfId="0" applyNumberFormat="1" applyFont="1" applyFill="1" applyBorder="1" applyAlignment="1" applyProtection="1">
      <alignment horizontal="left" vertical="center" wrapText="1"/>
      <protection locked="0" hidden="1"/>
    </xf>
    <xf numFmtId="169" fontId="30" fillId="7" borderId="18" xfId="0" applyNumberFormat="1" applyFont="1" applyFill="1" applyBorder="1" applyAlignment="1">
      <alignment horizontal="right" vertical="center"/>
    </xf>
    <xf numFmtId="169" fontId="30" fillId="7" borderId="0" xfId="0" applyNumberFormat="1" applyFont="1" applyFill="1" applyAlignment="1">
      <alignment horizontal="right" vertical="center"/>
    </xf>
    <xf numFmtId="169" fontId="30" fillId="7" borderId="43" xfId="0" applyNumberFormat="1" applyFont="1" applyFill="1" applyBorder="1" applyAlignment="1">
      <alignment horizontal="right" vertical="center"/>
    </xf>
    <xf numFmtId="169" fontId="30" fillId="7" borderId="44" xfId="0" applyNumberFormat="1" applyFont="1" applyFill="1" applyBorder="1" applyAlignment="1">
      <alignment horizontal="right" vertical="center"/>
    </xf>
    <xf numFmtId="169" fontId="30" fillId="7" borderId="45" xfId="0" applyNumberFormat="1" applyFont="1" applyFill="1" applyBorder="1" applyAlignment="1">
      <alignment horizontal="right" vertical="center"/>
    </xf>
    <xf numFmtId="169" fontId="30" fillId="7" borderId="46" xfId="0" applyNumberFormat="1" applyFont="1" applyFill="1" applyBorder="1" applyAlignment="1">
      <alignment horizontal="right" vertical="center"/>
    </xf>
    <xf numFmtId="169" fontId="30" fillId="7" borderId="47" xfId="0" applyNumberFormat="1" applyFont="1" applyFill="1" applyBorder="1" applyAlignment="1">
      <alignment horizontal="right" vertical="center"/>
    </xf>
    <xf numFmtId="169" fontId="30" fillId="7" borderId="48" xfId="0" applyNumberFormat="1" applyFont="1" applyFill="1" applyBorder="1" applyAlignment="1">
      <alignment horizontal="right" vertical="center"/>
    </xf>
    <xf numFmtId="169" fontId="30" fillId="7" borderId="49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4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164" fontId="36" fillId="11" borderId="50" xfId="1" applyNumberFormat="1" applyFont="1" applyFill="1" applyBorder="1" applyAlignment="1" applyProtection="1">
      <alignment horizontal="center" vertical="center" wrapText="1"/>
      <protection locked="0"/>
    </xf>
    <xf numFmtId="164" fontId="36" fillId="11" borderId="52" xfId="1" applyNumberFormat="1" applyFont="1" applyFill="1" applyBorder="1" applyAlignment="1" applyProtection="1">
      <alignment horizontal="center" vertical="center" wrapText="1"/>
      <protection locked="0"/>
    </xf>
    <xf numFmtId="164" fontId="36" fillId="11" borderId="50" xfId="1" applyNumberFormat="1" applyFont="1" applyFill="1" applyBorder="1" applyAlignment="1" applyProtection="1">
      <alignment horizontal="center" vertical="center"/>
      <protection locked="0"/>
    </xf>
    <xf numFmtId="164" fontId="36" fillId="11" borderId="52" xfId="1" applyNumberFormat="1" applyFont="1" applyFill="1" applyBorder="1" applyAlignment="1" applyProtection="1">
      <alignment horizontal="center" vertical="center"/>
      <protection locked="0"/>
    </xf>
    <xf numFmtId="0" fontId="36" fillId="11" borderId="50" xfId="0" applyFont="1" applyFill="1" applyBorder="1" applyAlignment="1">
      <alignment horizontal="center" vertical="center"/>
    </xf>
    <xf numFmtId="0" fontId="36" fillId="11" borderId="51" xfId="0" applyFont="1" applyFill="1" applyBorder="1" applyAlignment="1">
      <alignment horizontal="center" vertical="center"/>
    </xf>
    <xf numFmtId="0" fontId="36" fillId="11" borderId="52" xfId="0" applyFont="1" applyFill="1" applyBorder="1" applyAlignment="1">
      <alignment horizontal="center" vertical="center"/>
    </xf>
    <xf numFmtId="0" fontId="34" fillId="9" borderId="51" xfId="0" applyFont="1" applyFill="1" applyBorder="1" applyAlignment="1">
      <alignment horizontal="center" vertical="center"/>
    </xf>
    <xf numFmtId="0" fontId="34" fillId="9" borderId="52" xfId="0" applyFont="1" applyFill="1" applyBorder="1" applyAlignment="1">
      <alignment horizontal="center" vertical="center"/>
    </xf>
    <xf numFmtId="164" fontId="36" fillId="9" borderId="60" xfId="1" applyNumberFormat="1" applyFont="1" applyFill="1" applyBorder="1" applyAlignment="1" applyProtection="1">
      <alignment horizontal="center" vertical="center"/>
      <protection locked="0"/>
    </xf>
    <xf numFmtId="0" fontId="36" fillId="9" borderId="60" xfId="0" applyFont="1" applyFill="1" applyBorder="1" applyAlignment="1">
      <alignment horizontal="center" vertical="center" wrapText="1"/>
    </xf>
    <xf numFmtId="164" fontId="38" fillId="9" borderId="6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14" fontId="16" fillId="0" borderId="3" xfId="0" applyNumberFormat="1" applyFont="1" applyBorder="1" applyAlignment="1">
      <alignment horizontal="left" vertical="center"/>
    </xf>
    <xf numFmtId="14" fontId="16" fillId="0" borderId="54" xfId="0" applyNumberFormat="1" applyFont="1" applyBorder="1" applyAlignment="1">
      <alignment horizontal="left" vertical="center"/>
    </xf>
    <xf numFmtId="0" fontId="16" fillId="0" borderId="3" xfId="0" applyFont="1" applyBorder="1" applyAlignment="1" applyProtection="1">
      <alignment vertical="center" wrapText="1"/>
      <protection locked="0" hidden="1"/>
    </xf>
    <xf numFmtId="0" fontId="16" fillId="0" borderId="54" xfId="0" applyFont="1" applyBorder="1" applyAlignment="1" applyProtection="1">
      <alignment vertical="center" wrapText="1"/>
      <protection locked="0" hidden="1"/>
    </xf>
    <xf numFmtId="0" fontId="12" fillId="0" borderId="25" xfId="0" applyFont="1" applyBorder="1" applyAlignment="1">
      <alignment horizontal="center" vertical="center"/>
    </xf>
    <xf numFmtId="1" fontId="12" fillId="0" borderId="0" xfId="0" applyNumberFormat="1" applyFont="1" applyAlignment="1">
      <alignment horizontal="right" vertical="center"/>
    </xf>
    <xf numFmtId="1" fontId="12" fillId="0" borderId="53" xfId="0" applyNumberFormat="1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textRotation="90" wrapText="1"/>
    </xf>
    <xf numFmtId="0" fontId="16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2" fillId="0" borderId="50" xfId="0" applyFont="1" applyBorder="1" applyAlignment="1" applyProtection="1">
      <alignment horizontal="center" vertical="center" wrapText="1"/>
      <protection locked="0" hidden="1"/>
    </xf>
    <xf numFmtId="0" fontId="12" fillId="0" borderId="51" xfId="0" applyFont="1" applyBorder="1" applyAlignment="1" applyProtection="1">
      <alignment horizontal="center" vertical="center" wrapText="1"/>
      <protection locked="0" hidden="1"/>
    </xf>
    <xf numFmtId="0" fontId="12" fillId="0" borderId="52" xfId="0" applyFont="1" applyBorder="1" applyAlignment="1" applyProtection="1">
      <alignment horizontal="center" vertical="center" wrapText="1"/>
      <protection locked="0" hidden="1"/>
    </xf>
    <xf numFmtId="0" fontId="16" fillId="0" borderId="3" xfId="0" applyFont="1" applyBorder="1" applyAlignment="1" applyProtection="1">
      <alignment horizontal="left" vertical="center"/>
      <protection locked="0" hidden="1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6" fillId="0" borderId="3" xfId="0" applyFont="1" applyBorder="1" applyAlignment="1" applyProtection="1">
      <alignment horizontal="left" vertical="center" wrapText="1"/>
      <protection locked="0" hidden="1"/>
    </xf>
    <xf numFmtId="0" fontId="16" fillId="0" borderId="54" xfId="0" applyFont="1" applyBorder="1" applyAlignment="1" applyProtection="1">
      <alignment horizontal="left" vertical="center" wrapText="1"/>
      <protection locked="0" hidden="1"/>
    </xf>
    <xf numFmtId="1" fontId="9" fillId="0" borderId="0" xfId="0" applyNumberFormat="1" applyFont="1" applyAlignment="1">
      <alignment horizontal="center" vertical="center"/>
    </xf>
    <xf numFmtId="1" fontId="4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3" borderId="1" xfId="0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right" vertical="center"/>
    </xf>
    <xf numFmtId="1" fontId="12" fillId="0" borderId="1" xfId="0" applyNumberFormat="1" applyFont="1" applyBorder="1" applyAlignment="1">
      <alignment horizontal="center" vertical="center" wrapText="1"/>
    </xf>
    <xf numFmtId="1" fontId="4" fillId="6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10" fillId="6" borderId="5" xfId="0" applyNumberFormat="1" applyFont="1" applyFill="1" applyBorder="1" applyAlignment="1" applyProtection="1">
      <alignment horizontal="center" vertical="center" wrapText="1"/>
      <protection locked="0" hidden="1"/>
    </xf>
    <xf numFmtId="49" fontId="10" fillId="6" borderId="29" xfId="0" applyNumberFormat="1" applyFont="1" applyFill="1" applyBorder="1" applyAlignment="1" applyProtection="1">
      <alignment horizontal="center" vertical="center" wrapText="1"/>
      <protection locked="0" hidden="1"/>
    </xf>
    <xf numFmtId="0" fontId="2" fillId="6" borderId="25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49" fontId="10" fillId="5" borderId="5" xfId="0" applyNumberFormat="1" applyFont="1" applyFill="1" applyBorder="1" applyAlignment="1" applyProtection="1">
      <alignment horizontal="center" vertical="center" wrapText="1"/>
      <protection locked="0" hidden="1"/>
    </xf>
    <xf numFmtId="49" fontId="10" fillId="5" borderId="29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  <fill>
        <patternFill>
          <bgColor theme="0" tint="-0.24994659260841701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theme="0" tint="-0.24994659260841701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  <fill>
        <patternFill>
          <bgColor theme="0" tint="-0.24994659260841701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  <fill>
        <patternFill>
          <bgColor theme="0" tint="-0.24994659260841701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  <fill>
        <patternFill>
          <bgColor theme="0" tint="-0.24994659260841701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  <fill>
        <patternFill>
          <bgColor theme="0" tint="-0.24994659260841701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  <fill>
        <patternFill>
          <bgColor theme="0" tint="-0.24994659260841701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  <fill>
        <patternFill>
          <bgColor theme="0" tint="-0.24994659260841701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theme="0" tint="-0.24994659260841701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theme="0" tint="-0.24994659260841701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1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304800</xdr:rowOff>
    </xdr:from>
    <xdr:to>
      <xdr:col>1</xdr:col>
      <xdr:colOff>251460</xdr:colOff>
      <xdr:row>1</xdr:row>
      <xdr:rowOff>1188720</xdr:rowOff>
    </xdr:to>
    <xdr:pic>
      <xdr:nvPicPr>
        <xdr:cNvPr id="66679" name="Resim 1">
          <a:extLst>
            <a:ext uri="{FF2B5EF4-FFF2-40B4-BE49-F238E27FC236}">
              <a16:creationId xmlns:a16="http://schemas.microsoft.com/office/drawing/2014/main" xmlns="" id="{00000000-0008-0000-0000-0000770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9060" y="472440"/>
          <a:ext cx="92964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266700</xdr:colOff>
      <xdr:row>1</xdr:row>
      <xdr:rowOff>350520</xdr:rowOff>
    </xdr:from>
    <xdr:to>
      <xdr:col>10</xdr:col>
      <xdr:colOff>624840</xdr:colOff>
      <xdr:row>1</xdr:row>
      <xdr:rowOff>1234440</xdr:rowOff>
    </xdr:to>
    <xdr:pic>
      <xdr:nvPicPr>
        <xdr:cNvPr id="66680" name="Resim 2">
          <a:extLst>
            <a:ext uri="{FF2B5EF4-FFF2-40B4-BE49-F238E27FC236}">
              <a16:creationId xmlns:a16="http://schemas.microsoft.com/office/drawing/2014/main" xmlns="" id="{00000000-0008-0000-0000-0000780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5940" y="518160"/>
          <a:ext cx="92964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38100</xdr:rowOff>
    </xdr:from>
    <xdr:to>
      <xdr:col>2</xdr:col>
      <xdr:colOff>548640</xdr:colOff>
      <xdr:row>3</xdr:row>
      <xdr:rowOff>312420</xdr:rowOff>
    </xdr:to>
    <xdr:pic>
      <xdr:nvPicPr>
        <xdr:cNvPr id="76842" name="Resim 1">
          <a:extLst>
            <a:ext uri="{FF2B5EF4-FFF2-40B4-BE49-F238E27FC236}">
              <a16:creationId xmlns:a16="http://schemas.microsoft.com/office/drawing/2014/main" xmlns="" id="{00000000-0008-0000-1B00-00002A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2440" y="38100"/>
          <a:ext cx="114300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</xdr:colOff>
      <xdr:row>0</xdr:row>
      <xdr:rowOff>60960</xdr:rowOff>
    </xdr:from>
    <xdr:to>
      <xdr:col>7</xdr:col>
      <xdr:colOff>586740</xdr:colOff>
      <xdr:row>4</xdr:row>
      <xdr:rowOff>22860</xdr:rowOff>
    </xdr:to>
    <xdr:pic>
      <xdr:nvPicPr>
        <xdr:cNvPr id="76843" name="Resim 4">
          <a:extLst>
            <a:ext uri="{FF2B5EF4-FFF2-40B4-BE49-F238E27FC236}">
              <a16:creationId xmlns:a16="http://schemas.microsoft.com/office/drawing/2014/main" xmlns="" id="{00000000-0008-0000-1B00-00002B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069580" y="6096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38100</xdr:rowOff>
    </xdr:from>
    <xdr:to>
      <xdr:col>2</xdr:col>
      <xdr:colOff>548640</xdr:colOff>
      <xdr:row>3</xdr:row>
      <xdr:rowOff>312420</xdr:rowOff>
    </xdr:to>
    <xdr:pic>
      <xdr:nvPicPr>
        <xdr:cNvPr id="77866" name="Resim 1">
          <a:extLst>
            <a:ext uri="{FF2B5EF4-FFF2-40B4-BE49-F238E27FC236}">
              <a16:creationId xmlns:a16="http://schemas.microsoft.com/office/drawing/2014/main" xmlns="" id="{00000000-0008-0000-1E00-00002A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2440" y="38100"/>
          <a:ext cx="114300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</xdr:colOff>
      <xdr:row>0</xdr:row>
      <xdr:rowOff>60960</xdr:rowOff>
    </xdr:from>
    <xdr:to>
      <xdr:col>7</xdr:col>
      <xdr:colOff>586740</xdr:colOff>
      <xdr:row>4</xdr:row>
      <xdr:rowOff>22860</xdr:rowOff>
    </xdr:to>
    <xdr:pic>
      <xdr:nvPicPr>
        <xdr:cNvPr id="77867" name="Resim 4">
          <a:extLst>
            <a:ext uri="{FF2B5EF4-FFF2-40B4-BE49-F238E27FC236}">
              <a16:creationId xmlns:a16="http://schemas.microsoft.com/office/drawing/2014/main" xmlns="" id="{00000000-0008-0000-1E00-00002B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069580" y="6096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38100</xdr:rowOff>
    </xdr:from>
    <xdr:to>
      <xdr:col>2</xdr:col>
      <xdr:colOff>548640</xdr:colOff>
      <xdr:row>3</xdr:row>
      <xdr:rowOff>312420</xdr:rowOff>
    </xdr:to>
    <xdr:pic>
      <xdr:nvPicPr>
        <xdr:cNvPr id="78890" name="Resim 1">
          <a:extLst>
            <a:ext uri="{FF2B5EF4-FFF2-40B4-BE49-F238E27FC236}">
              <a16:creationId xmlns:a16="http://schemas.microsoft.com/office/drawing/2014/main" xmlns="" id="{00000000-0008-0000-2100-00002A3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2440" y="38100"/>
          <a:ext cx="114300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</xdr:colOff>
      <xdr:row>0</xdr:row>
      <xdr:rowOff>60960</xdr:rowOff>
    </xdr:from>
    <xdr:to>
      <xdr:col>7</xdr:col>
      <xdr:colOff>586740</xdr:colOff>
      <xdr:row>4</xdr:row>
      <xdr:rowOff>22860</xdr:rowOff>
    </xdr:to>
    <xdr:pic>
      <xdr:nvPicPr>
        <xdr:cNvPr id="78891" name="Resim 4">
          <a:extLst>
            <a:ext uri="{FF2B5EF4-FFF2-40B4-BE49-F238E27FC236}">
              <a16:creationId xmlns:a16="http://schemas.microsoft.com/office/drawing/2014/main" xmlns="" id="{00000000-0008-0000-2100-00002B3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069580" y="6096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38100</xdr:rowOff>
    </xdr:from>
    <xdr:to>
      <xdr:col>2</xdr:col>
      <xdr:colOff>548640</xdr:colOff>
      <xdr:row>3</xdr:row>
      <xdr:rowOff>312420</xdr:rowOff>
    </xdr:to>
    <xdr:pic>
      <xdr:nvPicPr>
        <xdr:cNvPr id="79914" name="Resim 1">
          <a:extLst>
            <a:ext uri="{FF2B5EF4-FFF2-40B4-BE49-F238E27FC236}">
              <a16:creationId xmlns:a16="http://schemas.microsoft.com/office/drawing/2014/main" xmlns="" id="{00000000-0008-0000-2400-00002A3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2440" y="38100"/>
          <a:ext cx="114300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</xdr:colOff>
      <xdr:row>0</xdr:row>
      <xdr:rowOff>60960</xdr:rowOff>
    </xdr:from>
    <xdr:to>
      <xdr:col>7</xdr:col>
      <xdr:colOff>586740</xdr:colOff>
      <xdr:row>4</xdr:row>
      <xdr:rowOff>22860</xdr:rowOff>
    </xdr:to>
    <xdr:pic>
      <xdr:nvPicPr>
        <xdr:cNvPr id="79915" name="Resim 4">
          <a:extLst>
            <a:ext uri="{FF2B5EF4-FFF2-40B4-BE49-F238E27FC236}">
              <a16:creationId xmlns:a16="http://schemas.microsoft.com/office/drawing/2014/main" xmlns="" id="{00000000-0008-0000-2400-00002B3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069580" y="6096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38100</xdr:rowOff>
    </xdr:from>
    <xdr:to>
      <xdr:col>2</xdr:col>
      <xdr:colOff>548640</xdr:colOff>
      <xdr:row>3</xdr:row>
      <xdr:rowOff>312420</xdr:rowOff>
    </xdr:to>
    <xdr:pic>
      <xdr:nvPicPr>
        <xdr:cNvPr id="80938" name="Resim 1">
          <a:extLst>
            <a:ext uri="{FF2B5EF4-FFF2-40B4-BE49-F238E27FC236}">
              <a16:creationId xmlns:a16="http://schemas.microsoft.com/office/drawing/2014/main" xmlns="" id="{00000000-0008-0000-2800-00002A3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2440" y="38100"/>
          <a:ext cx="114300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</xdr:colOff>
      <xdr:row>0</xdr:row>
      <xdr:rowOff>60960</xdr:rowOff>
    </xdr:from>
    <xdr:to>
      <xdr:col>7</xdr:col>
      <xdr:colOff>586740</xdr:colOff>
      <xdr:row>4</xdr:row>
      <xdr:rowOff>22860</xdr:rowOff>
    </xdr:to>
    <xdr:pic>
      <xdr:nvPicPr>
        <xdr:cNvPr id="80939" name="Resim 4">
          <a:extLst>
            <a:ext uri="{FF2B5EF4-FFF2-40B4-BE49-F238E27FC236}">
              <a16:creationId xmlns:a16="http://schemas.microsoft.com/office/drawing/2014/main" xmlns="" id="{00000000-0008-0000-2800-00002B3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069580" y="6096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38100</xdr:rowOff>
    </xdr:from>
    <xdr:to>
      <xdr:col>2</xdr:col>
      <xdr:colOff>548640</xdr:colOff>
      <xdr:row>3</xdr:row>
      <xdr:rowOff>312420</xdr:rowOff>
    </xdr:to>
    <xdr:pic>
      <xdr:nvPicPr>
        <xdr:cNvPr id="81962" name="Resim 1">
          <a:extLst>
            <a:ext uri="{FF2B5EF4-FFF2-40B4-BE49-F238E27FC236}">
              <a16:creationId xmlns:a16="http://schemas.microsoft.com/office/drawing/2014/main" xmlns="" id="{00000000-0008-0000-2C00-00002A4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2440" y="38100"/>
          <a:ext cx="114300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</xdr:colOff>
      <xdr:row>0</xdr:row>
      <xdr:rowOff>60960</xdr:rowOff>
    </xdr:from>
    <xdr:to>
      <xdr:col>7</xdr:col>
      <xdr:colOff>586740</xdr:colOff>
      <xdr:row>4</xdr:row>
      <xdr:rowOff>22860</xdr:rowOff>
    </xdr:to>
    <xdr:pic>
      <xdr:nvPicPr>
        <xdr:cNvPr id="81963" name="Resim 4">
          <a:extLst>
            <a:ext uri="{FF2B5EF4-FFF2-40B4-BE49-F238E27FC236}">
              <a16:creationId xmlns:a16="http://schemas.microsoft.com/office/drawing/2014/main" xmlns="" id="{00000000-0008-0000-2C00-00002B4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069580" y="6096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38100</xdr:rowOff>
    </xdr:from>
    <xdr:to>
      <xdr:col>2</xdr:col>
      <xdr:colOff>548640</xdr:colOff>
      <xdr:row>3</xdr:row>
      <xdr:rowOff>312420</xdr:rowOff>
    </xdr:to>
    <xdr:pic>
      <xdr:nvPicPr>
        <xdr:cNvPr id="82986" name="Resim 1">
          <a:extLst>
            <a:ext uri="{FF2B5EF4-FFF2-40B4-BE49-F238E27FC236}">
              <a16:creationId xmlns:a16="http://schemas.microsoft.com/office/drawing/2014/main" xmlns="" id="{00000000-0008-0000-2F00-00002A4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2440" y="38100"/>
          <a:ext cx="114300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</xdr:colOff>
      <xdr:row>0</xdr:row>
      <xdr:rowOff>60960</xdr:rowOff>
    </xdr:from>
    <xdr:to>
      <xdr:col>7</xdr:col>
      <xdr:colOff>586740</xdr:colOff>
      <xdr:row>4</xdr:row>
      <xdr:rowOff>22860</xdr:rowOff>
    </xdr:to>
    <xdr:pic>
      <xdr:nvPicPr>
        <xdr:cNvPr id="82987" name="Resim 4">
          <a:extLst>
            <a:ext uri="{FF2B5EF4-FFF2-40B4-BE49-F238E27FC236}">
              <a16:creationId xmlns:a16="http://schemas.microsoft.com/office/drawing/2014/main" xmlns="" id="{00000000-0008-0000-2F00-00002B4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069580" y="6096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38100</xdr:rowOff>
    </xdr:from>
    <xdr:to>
      <xdr:col>2</xdr:col>
      <xdr:colOff>548640</xdr:colOff>
      <xdr:row>3</xdr:row>
      <xdr:rowOff>312420</xdr:rowOff>
    </xdr:to>
    <xdr:pic>
      <xdr:nvPicPr>
        <xdr:cNvPr id="84010" name="Resim 1">
          <a:extLst>
            <a:ext uri="{FF2B5EF4-FFF2-40B4-BE49-F238E27FC236}">
              <a16:creationId xmlns:a16="http://schemas.microsoft.com/office/drawing/2014/main" xmlns="" id="{00000000-0008-0000-3200-00002A4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2440" y="38100"/>
          <a:ext cx="114300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</xdr:colOff>
      <xdr:row>0</xdr:row>
      <xdr:rowOff>60960</xdr:rowOff>
    </xdr:from>
    <xdr:to>
      <xdr:col>7</xdr:col>
      <xdr:colOff>586740</xdr:colOff>
      <xdr:row>4</xdr:row>
      <xdr:rowOff>22860</xdr:rowOff>
    </xdr:to>
    <xdr:pic>
      <xdr:nvPicPr>
        <xdr:cNvPr id="84011" name="Resim 4">
          <a:extLst>
            <a:ext uri="{FF2B5EF4-FFF2-40B4-BE49-F238E27FC236}">
              <a16:creationId xmlns:a16="http://schemas.microsoft.com/office/drawing/2014/main" xmlns="" id="{00000000-0008-0000-3200-00002B4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069580" y="6096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38100</xdr:rowOff>
    </xdr:from>
    <xdr:to>
      <xdr:col>2</xdr:col>
      <xdr:colOff>548640</xdr:colOff>
      <xdr:row>3</xdr:row>
      <xdr:rowOff>312420</xdr:rowOff>
    </xdr:to>
    <xdr:pic>
      <xdr:nvPicPr>
        <xdr:cNvPr id="85034" name="Resim 1">
          <a:extLst>
            <a:ext uri="{FF2B5EF4-FFF2-40B4-BE49-F238E27FC236}">
              <a16:creationId xmlns:a16="http://schemas.microsoft.com/office/drawing/2014/main" xmlns="" id="{00000000-0008-0000-3500-00002A4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2440" y="38100"/>
          <a:ext cx="114300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</xdr:colOff>
      <xdr:row>0</xdr:row>
      <xdr:rowOff>60960</xdr:rowOff>
    </xdr:from>
    <xdr:to>
      <xdr:col>7</xdr:col>
      <xdr:colOff>586740</xdr:colOff>
      <xdr:row>4</xdr:row>
      <xdr:rowOff>22860</xdr:rowOff>
    </xdr:to>
    <xdr:pic>
      <xdr:nvPicPr>
        <xdr:cNvPr id="85035" name="Resim 4">
          <a:extLst>
            <a:ext uri="{FF2B5EF4-FFF2-40B4-BE49-F238E27FC236}">
              <a16:creationId xmlns:a16="http://schemas.microsoft.com/office/drawing/2014/main" xmlns="" id="{00000000-0008-0000-3500-00002B4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069580" y="6096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38100</xdr:rowOff>
    </xdr:from>
    <xdr:to>
      <xdr:col>2</xdr:col>
      <xdr:colOff>548640</xdr:colOff>
      <xdr:row>3</xdr:row>
      <xdr:rowOff>312420</xdr:rowOff>
    </xdr:to>
    <xdr:pic>
      <xdr:nvPicPr>
        <xdr:cNvPr id="67646" name="Resim 1">
          <a:extLst>
            <a:ext uri="{FF2B5EF4-FFF2-40B4-BE49-F238E27FC236}">
              <a16:creationId xmlns:a16="http://schemas.microsoft.com/office/drawing/2014/main" xmlns="" id="{00000000-0008-0000-3900-00003E0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2440" y="38100"/>
          <a:ext cx="114300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</xdr:colOff>
      <xdr:row>0</xdr:row>
      <xdr:rowOff>60960</xdr:rowOff>
    </xdr:from>
    <xdr:to>
      <xdr:col>7</xdr:col>
      <xdr:colOff>586740</xdr:colOff>
      <xdr:row>4</xdr:row>
      <xdr:rowOff>22860</xdr:rowOff>
    </xdr:to>
    <xdr:pic>
      <xdr:nvPicPr>
        <xdr:cNvPr id="67647" name="Resim 4">
          <a:extLst>
            <a:ext uri="{FF2B5EF4-FFF2-40B4-BE49-F238E27FC236}">
              <a16:creationId xmlns:a16="http://schemas.microsoft.com/office/drawing/2014/main" xmlns="" id="{00000000-0008-0000-3900-00003F0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069580" y="6096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45720</xdr:rowOff>
    </xdr:from>
    <xdr:to>
      <xdr:col>1</xdr:col>
      <xdr:colOff>861060</xdr:colOff>
      <xdr:row>4</xdr:row>
      <xdr:rowOff>7620</xdr:rowOff>
    </xdr:to>
    <xdr:pic>
      <xdr:nvPicPr>
        <xdr:cNvPr id="59373" name="Picture 21">
          <a:extLst>
            <a:ext uri="{FF2B5EF4-FFF2-40B4-BE49-F238E27FC236}">
              <a16:creationId xmlns:a16="http://schemas.microsoft.com/office/drawing/2014/main" xmlns="" id="{00000000-0008-0000-0400-0000EDE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9540" y="45720"/>
          <a:ext cx="112014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</xdr:colOff>
      <xdr:row>0</xdr:row>
      <xdr:rowOff>68580</xdr:rowOff>
    </xdr:from>
    <xdr:to>
      <xdr:col>1</xdr:col>
      <xdr:colOff>861060</xdr:colOff>
      <xdr:row>4</xdr:row>
      <xdr:rowOff>30480</xdr:rowOff>
    </xdr:to>
    <xdr:pic>
      <xdr:nvPicPr>
        <xdr:cNvPr id="59374" name="Resim 2">
          <a:extLst>
            <a:ext uri="{FF2B5EF4-FFF2-40B4-BE49-F238E27FC236}">
              <a16:creationId xmlns:a16="http://schemas.microsoft.com/office/drawing/2014/main" xmlns="" id="{00000000-0008-0000-0400-0000EEE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9540" y="68580"/>
          <a:ext cx="112014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403860</xdr:colOff>
      <xdr:row>0</xdr:row>
      <xdr:rowOff>152400</xdr:rowOff>
    </xdr:from>
    <xdr:to>
      <xdr:col>1</xdr:col>
      <xdr:colOff>1127760</xdr:colOff>
      <xdr:row>3</xdr:row>
      <xdr:rowOff>76200</xdr:rowOff>
    </xdr:to>
    <xdr:pic>
      <xdr:nvPicPr>
        <xdr:cNvPr id="56327" name="Resim 1">
          <a:extLst>
            <a:ext uri="{FF2B5EF4-FFF2-40B4-BE49-F238E27FC236}">
              <a16:creationId xmlns:a16="http://schemas.microsoft.com/office/drawing/2014/main" xmlns="" id="{00000000-0008-0000-3A00-000007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3860" y="152400"/>
          <a:ext cx="1143000" cy="1249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152400</xdr:colOff>
      <xdr:row>0</xdr:row>
      <xdr:rowOff>182880</xdr:rowOff>
    </xdr:from>
    <xdr:to>
      <xdr:col>37</xdr:col>
      <xdr:colOff>487680</xdr:colOff>
      <xdr:row>3</xdr:row>
      <xdr:rowOff>68580</xdr:rowOff>
    </xdr:to>
    <xdr:pic>
      <xdr:nvPicPr>
        <xdr:cNvPr id="56328" name="Resim 4">
          <a:extLst>
            <a:ext uri="{FF2B5EF4-FFF2-40B4-BE49-F238E27FC236}">
              <a16:creationId xmlns:a16="http://schemas.microsoft.com/office/drawing/2014/main" xmlns="" id="{00000000-0008-0000-3A00-000008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21023580" y="182880"/>
          <a:ext cx="118110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30480</xdr:rowOff>
    </xdr:from>
    <xdr:to>
      <xdr:col>1</xdr:col>
      <xdr:colOff>830580</xdr:colOff>
      <xdr:row>3</xdr:row>
      <xdr:rowOff>304800</xdr:rowOff>
    </xdr:to>
    <xdr:pic>
      <xdr:nvPicPr>
        <xdr:cNvPr id="86056" name="Resim 1">
          <a:extLst>
            <a:ext uri="{FF2B5EF4-FFF2-40B4-BE49-F238E27FC236}">
              <a16:creationId xmlns:a16="http://schemas.microsoft.com/office/drawing/2014/main" xmlns="" id="{00000000-0008-0000-3C00-0000285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113538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327660</xdr:colOff>
      <xdr:row>0</xdr:row>
      <xdr:rowOff>45720</xdr:rowOff>
    </xdr:from>
    <xdr:to>
      <xdr:col>4</xdr:col>
      <xdr:colOff>1516380</xdr:colOff>
      <xdr:row>4</xdr:row>
      <xdr:rowOff>7620</xdr:rowOff>
    </xdr:to>
    <xdr:pic>
      <xdr:nvPicPr>
        <xdr:cNvPr id="86057" name="Resim 4">
          <a:extLst>
            <a:ext uri="{FF2B5EF4-FFF2-40B4-BE49-F238E27FC236}">
              <a16:creationId xmlns:a16="http://schemas.microsoft.com/office/drawing/2014/main" xmlns="" id="{00000000-0008-0000-3C00-0000295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5836920" y="4572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297180</xdr:colOff>
      <xdr:row>0</xdr:row>
      <xdr:rowOff>53340</xdr:rowOff>
    </xdr:from>
    <xdr:to>
      <xdr:col>2</xdr:col>
      <xdr:colOff>312420</xdr:colOff>
      <xdr:row>3</xdr:row>
      <xdr:rowOff>304800</xdr:rowOff>
    </xdr:to>
    <xdr:pic>
      <xdr:nvPicPr>
        <xdr:cNvPr id="69676" name="Resim 1">
          <a:extLst>
            <a:ext uri="{FF2B5EF4-FFF2-40B4-BE49-F238E27FC236}">
              <a16:creationId xmlns:a16="http://schemas.microsoft.com/office/drawing/2014/main" xmlns="" id="{00000000-0008-0000-3D00-00002C1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7180" y="53340"/>
          <a:ext cx="113538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0</xdr:row>
      <xdr:rowOff>68580</xdr:rowOff>
    </xdr:from>
    <xdr:to>
      <xdr:col>5</xdr:col>
      <xdr:colOff>502920</xdr:colOff>
      <xdr:row>4</xdr:row>
      <xdr:rowOff>0</xdr:rowOff>
    </xdr:to>
    <xdr:pic>
      <xdr:nvPicPr>
        <xdr:cNvPr id="69677" name="Resim 4">
          <a:extLst>
            <a:ext uri="{FF2B5EF4-FFF2-40B4-BE49-F238E27FC236}">
              <a16:creationId xmlns:a16="http://schemas.microsoft.com/office/drawing/2014/main" xmlns="" id="{00000000-0008-0000-3D00-00002D1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6858000" y="6858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0</xdr:row>
      <xdr:rowOff>81280</xdr:rowOff>
    </xdr:from>
    <xdr:to>
      <xdr:col>1</xdr:col>
      <xdr:colOff>779780</xdr:colOff>
      <xdr:row>3</xdr:row>
      <xdr:rowOff>238760</xdr:rowOff>
    </xdr:to>
    <xdr:pic>
      <xdr:nvPicPr>
        <xdr:cNvPr id="4" name="Resim 1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1440" y="81280"/>
          <a:ext cx="1074420" cy="110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543560</xdr:colOff>
      <xdr:row>0</xdr:row>
      <xdr:rowOff>99060</xdr:rowOff>
    </xdr:from>
    <xdr:to>
      <xdr:col>5</xdr:col>
      <xdr:colOff>797560</xdr:colOff>
      <xdr:row>3</xdr:row>
      <xdr:rowOff>264160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7868920" y="99060"/>
          <a:ext cx="1076960" cy="110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38100</xdr:rowOff>
    </xdr:from>
    <xdr:to>
      <xdr:col>2</xdr:col>
      <xdr:colOff>548640</xdr:colOff>
      <xdr:row>3</xdr:row>
      <xdr:rowOff>312420</xdr:rowOff>
    </xdr:to>
    <xdr:pic>
      <xdr:nvPicPr>
        <xdr:cNvPr id="70698" name="Resim 1">
          <a:extLst>
            <a:ext uri="{FF2B5EF4-FFF2-40B4-BE49-F238E27FC236}">
              <a16:creationId xmlns:a16="http://schemas.microsoft.com/office/drawing/2014/main" xmlns="" id="{00000000-0008-0000-0900-00002A1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2440" y="38100"/>
          <a:ext cx="114300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</xdr:colOff>
      <xdr:row>0</xdr:row>
      <xdr:rowOff>60960</xdr:rowOff>
    </xdr:from>
    <xdr:to>
      <xdr:col>7</xdr:col>
      <xdr:colOff>586740</xdr:colOff>
      <xdr:row>4</xdr:row>
      <xdr:rowOff>22860</xdr:rowOff>
    </xdr:to>
    <xdr:pic>
      <xdr:nvPicPr>
        <xdr:cNvPr id="70699" name="Resim 4">
          <a:extLst>
            <a:ext uri="{FF2B5EF4-FFF2-40B4-BE49-F238E27FC236}">
              <a16:creationId xmlns:a16="http://schemas.microsoft.com/office/drawing/2014/main" xmlns="" id="{00000000-0008-0000-0900-00002B1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069580" y="6096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38100</xdr:rowOff>
    </xdr:from>
    <xdr:to>
      <xdr:col>2</xdr:col>
      <xdr:colOff>548640</xdr:colOff>
      <xdr:row>3</xdr:row>
      <xdr:rowOff>312420</xdr:rowOff>
    </xdr:to>
    <xdr:pic>
      <xdr:nvPicPr>
        <xdr:cNvPr id="71722" name="Resim 1">
          <a:extLst>
            <a:ext uri="{FF2B5EF4-FFF2-40B4-BE49-F238E27FC236}">
              <a16:creationId xmlns:a16="http://schemas.microsoft.com/office/drawing/2014/main" xmlns="" id="{00000000-0008-0000-0C00-00002A1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2440" y="38100"/>
          <a:ext cx="114300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</xdr:colOff>
      <xdr:row>0</xdr:row>
      <xdr:rowOff>60960</xdr:rowOff>
    </xdr:from>
    <xdr:to>
      <xdr:col>7</xdr:col>
      <xdr:colOff>586740</xdr:colOff>
      <xdr:row>4</xdr:row>
      <xdr:rowOff>22860</xdr:rowOff>
    </xdr:to>
    <xdr:pic>
      <xdr:nvPicPr>
        <xdr:cNvPr id="71723" name="Resim 4">
          <a:extLst>
            <a:ext uri="{FF2B5EF4-FFF2-40B4-BE49-F238E27FC236}">
              <a16:creationId xmlns:a16="http://schemas.microsoft.com/office/drawing/2014/main" xmlns="" id="{00000000-0008-0000-0C00-00002B1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069580" y="6096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38100</xdr:rowOff>
    </xdr:from>
    <xdr:to>
      <xdr:col>2</xdr:col>
      <xdr:colOff>548640</xdr:colOff>
      <xdr:row>3</xdr:row>
      <xdr:rowOff>312420</xdr:rowOff>
    </xdr:to>
    <xdr:pic>
      <xdr:nvPicPr>
        <xdr:cNvPr id="72746" name="Resim 1">
          <a:extLst>
            <a:ext uri="{FF2B5EF4-FFF2-40B4-BE49-F238E27FC236}">
              <a16:creationId xmlns:a16="http://schemas.microsoft.com/office/drawing/2014/main" xmlns="" id="{00000000-0008-0000-0F00-00002A1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2440" y="38100"/>
          <a:ext cx="114300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</xdr:colOff>
      <xdr:row>0</xdr:row>
      <xdr:rowOff>60960</xdr:rowOff>
    </xdr:from>
    <xdr:to>
      <xdr:col>7</xdr:col>
      <xdr:colOff>586740</xdr:colOff>
      <xdr:row>4</xdr:row>
      <xdr:rowOff>22860</xdr:rowOff>
    </xdr:to>
    <xdr:pic>
      <xdr:nvPicPr>
        <xdr:cNvPr id="72747" name="Resim 4">
          <a:extLst>
            <a:ext uri="{FF2B5EF4-FFF2-40B4-BE49-F238E27FC236}">
              <a16:creationId xmlns:a16="http://schemas.microsoft.com/office/drawing/2014/main" xmlns="" id="{00000000-0008-0000-0F00-00002B1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069580" y="6096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38100</xdr:rowOff>
    </xdr:from>
    <xdr:to>
      <xdr:col>2</xdr:col>
      <xdr:colOff>548640</xdr:colOff>
      <xdr:row>3</xdr:row>
      <xdr:rowOff>312420</xdr:rowOff>
    </xdr:to>
    <xdr:pic>
      <xdr:nvPicPr>
        <xdr:cNvPr id="73770" name="Resim 1">
          <a:extLst>
            <a:ext uri="{FF2B5EF4-FFF2-40B4-BE49-F238E27FC236}">
              <a16:creationId xmlns:a16="http://schemas.microsoft.com/office/drawing/2014/main" xmlns="" id="{00000000-0008-0000-1200-00002A2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2440" y="38100"/>
          <a:ext cx="114300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</xdr:colOff>
      <xdr:row>0</xdr:row>
      <xdr:rowOff>60960</xdr:rowOff>
    </xdr:from>
    <xdr:to>
      <xdr:col>7</xdr:col>
      <xdr:colOff>586740</xdr:colOff>
      <xdr:row>4</xdr:row>
      <xdr:rowOff>22860</xdr:rowOff>
    </xdr:to>
    <xdr:pic>
      <xdr:nvPicPr>
        <xdr:cNvPr id="73771" name="Resim 4">
          <a:extLst>
            <a:ext uri="{FF2B5EF4-FFF2-40B4-BE49-F238E27FC236}">
              <a16:creationId xmlns:a16="http://schemas.microsoft.com/office/drawing/2014/main" xmlns="" id="{00000000-0008-0000-1200-00002B2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069580" y="6096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38100</xdr:rowOff>
    </xdr:from>
    <xdr:to>
      <xdr:col>2</xdr:col>
      <xdr:colOff>548640</xdr:colOff>
      <xdr:row>3</xdr:row>
      <xdr:rowOff>312420</xdr:rowOff>
    </xdr:to>
    <xdr:pic>
      <xdr:nvPicPr>
        <xdr:cNvPr id="74794" name="Resim 1">
          <a:extLst>
            <a:ext uri="{FF2B5EF4-FFF2-40B4-BE49-F238E27FC236}">
              <a16:creationId xmlns:a16="http://schemas.microsoft.com/office/drawing/2014/main" xmlns="" id="{00000000-0008-0000-1500-00002A2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2440" y="38100"/>
          <a:ext cx="114300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</xdr:colOff>
      <xdr:row>0</xdr:row>
      <xdr:rowOff>60960</xdr:rowOff>
    </xdr:from>
    <xdr:to>
      <xdr:col>7</xdr:col>
      <xdr:colOff>586740</xdr:colOff>
      <xdr:row>4</xdr:row>
      <xdr:rowOff>22860</xdr:rowOff>
    </xdr:to>
    <xdr:pic>
      <xdr:nvPicPr>
        <xdr:cNvPr id="74795" name="Resim 4">
          <a:extLst>
            <a:ext uri="{FF2B5EF4-FFF2-40B4-BE49-F238E27FC236}">
              <a16:creationId xmlns:a16="http://schemas.microsoft.com/office/drawing/2014/main" xmlns="" id="{00000000-0008-0000-1500-00002B2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069580" y="6096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38100</xdr:rowOff>
    </xdr:from>
    <xdr:to>
      <xdr:col>2</xdr:col>
      <xdr:colOff>548640</xdr:colOff>
      <xdr:row>3</xdr:row>
      <xdr:rowOff>312420</xdr:rowOff>
    </xdr:to>
    <xdr:pic>
      <xdr:nvPicPr>
        <xdr:cNvPr id="75818" name="Resim 1">
          <a:extLst>
            <a:ext uri="{FF2B5EF4-FFF2-40B4-BE49-F238E27FC236}">
              <a16:creationId xmlns:a16="http://schemas.microsoft.com/office/drawing/2014/main" xmlns="" id="{00000000-0008-0000-1800-00002A2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2440" y="38100"/>
          <a:ext cx="114300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</xdr:colOff>
      <xdr:row>0</xdr:row>
      <xdr:rowOff>60960</xdr:rowOff>
    </xdr:from>
    <xdr:to>
      <xdr:col>7</xdr:col>
      <xdr:colOff>586740</xdr:colOff>
      <xdr:row>4</xdr:row>
      <xdr:rowOff>22860</xdr:rowOff>
    </xdr:to>
    <xdr:pic>
      <xdr:nvPicPr>
        <xdr:cNvPr id="75819" name="Resim 4">
          <a:extLst>
            <a:ext uri="{FF2B5EF4-FFF2-40B4-BE49-F238E27FC236}">
              <a16:creationId xmlns:a16="http://schemas.microsoft.com/office/drawing/2014/main" xmlns="" id="{00000000-0008-0000-1800-00002B2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069580" y="6096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letizm\Yap&#305;lan%20yar&#305;&#351;malar\9.......14-15%20Mart%2012%20Lefko&#351;a%20Se&#231;meleri\&#304;lkokul%20bayan%20varakalar&#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letizm\Yap&#305;lan%20Yar&#305;&#351;malar(2017-2018)\35.........&#246;nemli%20kay&#305;t%20forumlar&#305;%20ve%20puanlama%20sistemi\Puanlama%20(Gen&#231;ler)%20-%20Kopya\Lise%20erkek%20s&#305;ralanm&#305;&#351;%20sonu&#231;l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el bilgi girişi"/>
      <sheetName val="okullar"/>
      <sheetName val="yarışmaya katılan okullar"/>
      <sheetName val="saatler"/>
      <sheetName val="100m"/>
      <sheetName val="800m"/>
      <sheetName val="4x100m"/>
      <sheetName val="yüksek"/>
      <sheetName val="uzun"/>
      <sheetName val="fırlat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el bilgi girişi"/>
      <sheetName val="yarışmaya katılan okullar"/>
      <sheetName val="toplam puan tablosu"/>
      <sheetName val="toplam puanlar"/>
      <sheetName val="toplam puan sonuçları"/>
      <sheetName val="yarışmalara göre dereceler"/>
    </sheetNames>
    <sheetDataSet>
      <sheetData sheetId="0" refreshError="1"/>
      <sheetData sheetId="1" refreshError="1">
        <row r="44">
          <cell r="B44">
            <v>0</v>
          </cell>
          <cell r="C44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K25"/>
  <sheetViews>
    <sheetView topLeftCell="A16" zoomScale="80" zoomScaleNormal="80" workbookViewId="0">
      <selection activeCell="F23" sqref="F23:K23"/>
    </sheetView>
  </sheetViews>
  <sheetFormatPr defaultColWidth="9.140625" defaultRowHeight="13.5"/>
  <cols>
    <col min="1" max="1" width="11.28515625" style="115" customWidth="1"/>
    <col min="2" max="10" width="8.28515625" style="115" customWidth="1"/>
    <col min="11" max="11" width="11.7109375" style="115" customWidth="1"/>
    <col min="12" max="12" width="3.5703125" style="115" customWidth="1"/>
    <col min="13" max="13" width="3.85546875" style="115" customWidth="1"/>
    <col min="14" max="16384" width="9.140625" style="115"/>
  </cols>
  <sheetData>
    <row r="1" spans="1:1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 ht="116.25" customHeight="1">
      <c r="A2" s="280" t="s">
        <v>243</v>
      </c>
      <c r="B2" s="281" t="s">
        <v>243</v>
      </c>
      <c r="C2" s="281" t="s">
        <v>243</v>
      </c>
      <c r="D2" s="281" t="s">
        <v>243</v>
      </c>
      <c r="E2" s="281" t="s">
        <v>243</v>
      </c>
      <c r="F2" s="281" t="s">
        <v>243</v>
      </c>
      <c r="G2" s="281" t="s">
        <v>243</v>
      </c>
      <c r="H2" s="281" t="s">
        <v>243</v>
      </c>
      <c r="I2" s="281" t="s">
        <v>243</v>
      </c>
      <c r="J2" s="281" t="s">
        <v>243</v>
      </c>
      <c r="K2" s="282" t="s">
        <v>243</v>
      </c>
    </row>
    <row r="3" spans="1:11" ht="16.5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8"/>
    </row>
    <row r="4" spans="1:11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1"/>
    </row>
    <row r="5" spans="1:11">
      <c r="A5" s="119"/>
      <c r="B5" s="120"/>
      <c r="C5" s="120"/>
      <c r="D5" s="120"/>
      <c r="E5" s="120"/>
      <c r="F5" s="120"/>
      <c r="G5" s="120"/>
      <c r="H5" s="120"/>
      <c r="I5" s="120"/>
      <c r="J5" s="120"/>
      <c r="K5" s="121"/>
    </row>
    <row r="6" spans="1:11">
      <c r="A6" s="119"/>
      <c r="B6" s="120"/>
      <c r="C6" s="120"/>
      <c r="D6" s="120"/>
      <c r="E6" s="120"/>
      <c r="F6" s="120"/>
      <c r="G6" s="120"/>
      <c r="H6" s="120"/>
      <c r="I6" s="120"/>
      <c r="J6" s="120"/>
      <c r="K6" s="121"/>
    </row>
    <row r="7" spans="1:11">
      <c r="A7" s="119"/>
      <c r="B7" s="120"/>
      <c r="C7" s="120"/>
      <c r="D7" s="120"/>
      <c r="E7" s="120"/>
      <c r="F7" s="120"/>
      <c r="G7" s="120"/>
      <c r="H7" s="120"/>
      <c r="I7" s="120"/>
      <c r="J7" s="120"/>
      <c r="K7" s="121"/>
    </row>
    <row r="8" spans="1:11">
      <c r="A8" s="119"/>
      <c r="B8" s="120"/>
      <c r="C8" s="120"/>
      <c r="D8" s="120"/>
      <c r="E8" s="120"/>
      <c r="F8" s="120"/>
      <c r="G8" s="120"/>
      <c r="H8" s="120"/>
      <c r="I8" s="120"/>
      <c r="J8" s="120"/>
      <c r="K8" s="121"/>
    </row>
    <row r="9" spans="1:11">
      <c r="A9" s="119"/>
      <c r="B9" s="120"/>
      <c r="C9" s="120"/>
      <c r="D9" s="120"/>
      <c r="E9" s="120"/>
      <c r="F9" s="120"/>
      <c r="G9" s="120"/>
      <c r="H9" s="120"/>
      <c r="I9" s="120"/>
      <c r="J9" s="120"/>
      <c r="K9" s="121"/>
    </row>
    <row r="10" spans="1:1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1"/>
    </row>
    <row r="11" spans="1:11">
      <c r="A11" s="119"/>
      <c r="B11" s="120"/>
      <c r="C11" s="120"/>
      <c r="D11" s="120"/>
      <c r="E11" s="120"/>
      <c r="F11" s="120"/>
      <c r="G11" s="120"/>
      <c r="H11" s="120"/>
      <c r="I11" s="120"/>
      <c r="J11" s="120"/>
      <c r="K11" s="121"/>
    </row>
    <row r="12" spans="1:11" ht="51.75" customHeight="1">
      <c r="A12" s="283"/>
      <c r="B12" s="284"/>
      <c r="C12" s="284"/>
      <c r="D12" s="284"/>
      <c r="E12" s="284"/>
      <c r="F12" s="284"/>
      <c r="G12" s="284"/>
      <c r="H12" s="284"/>
      <c r="I12" s="284"/>
      <c r="J12" s="284"/>
      <c r="K12" s="285"/>
    </row>
    <row r="13" spans="1:11" ht="71.25" customHeight="1">
      <c r="A13" s="286"/>
      <c r="B13" s="287"/>
      <c r="C13" s="287"/>
      <c r="D13" s="287"/>
      <c r="E13" s="287"/>
      <c r="F13" s="287"/>
      <c r="G13" s="287"/>
      <c r="H13" s="287"/>
      <c r="I13" s="287"/>
      <c r="J13" s="287"/>
      <c r="K13" s="288"/>
    </row>
    <row r="14" spans="1:11" ht="72" customHeight="1">
      <c r="A14" s="289" t="str">
        <f>CONCATENATE(F19," ",F20)</f>
        <v>2018-2019 ÖĞRETİM YILI GENÇLER ATLETİZM  ELEME YARIŞMALARI</v>
      </c>
      <c r="B14" s="290"/>
      <c r="C14" s="290"/>
      <c r="D14" s="290"/>
      <c r="E14" s="290"/>
      <c r="F14" s="290"/>
      <c r="G14" s="290"/>
      <c r="H14" s="290"/>
      <c r="I14" s="290"/>
      <c r="J14" s="290"/>
      <c r="K14" s="291"/>
    </row>
    <row r="15" spans="1:11" ht="51.75" customHeight="1">
      <c r="A15" s="292"/>
      <c r="B15" s="293"/>
      <c r="C15" s="293"/>
      <c r="D15" s="293"/>
      <c r="E15" s="293"/>
      <c r="F15" s="293"/>
      <c r="G15" s="293"/>
      <c r="H15" s="293"/>
      <c r="I15" s="293"/>
      <c r="J15" s="293"/>
      <c r="K15" s="294"/>
    </row>
    <row r="16" spans="1:11">
      <c r="A16" s="119"/>
      <c r="B16" s="120"/>
      <c r="C16" s="120"/>
      <c r="D16" s="120"/>
      <c r="E16" s="120"/>
      <c r="F16" s="120"/>
      <c r="G16" s="120"/>
      <c r="H16" s="120"/>
      <c r="I16" s="120"/>
      <c r="J16" s="120"/>
      <c r="K16" s="121"/>
    </row>
    <row r="17" spans="1:11" ht="25.5">
      <c r="A17" s="274"/>
      <c r="B17" s="275"/>
      <c r="C17" s="275"/>
      <c r="D17" s="275"/>
      <c r="E17" s="275"/>
      <c r="F17" s="275"/>
      <c r="G17" s="275"/>
      <c r="H17" s="275"/>
      <c r="I17" s="275"/>
      <c r="J17" s="275"/>
      <c r="K17" s="276"/>
    </row>
    <row r="18" spans="1:11" ht="24.75" customHeight="1">
      <c r="A18" s="302" t="s">
        <v>299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04"/>
    </row>
    <row r="19" spans="1:11" s="122" customFormat="1" ht="35.25" customHeight="1">
      <c r="A19" s="311" t="s">
        <v>295</v>
      </c>
      <c r="B19" s="312"/>
      <c r="C19" s="312"/>
      <c r="D19" s="312"/>
      <c r="E19" s="313"/>
      <c r="F19" s="305" t="s">
        <v>310</v>
      </c>
      <c r="G19" s="306"/>
      <c r="H19" s="306"/>
      <c r="I19" s="306"/>
      <c r="J19" s="306"/>
      <c r="K19" s="307"/>
    </row>
    <row r="20" spans="1:11" s="122" customFormat="1" ht="35.25" customHeight="1">
      <c r="A20" s="308"/>
      <c r="B20" s="309"/>
      <c r="C20" s="309"/>
      <c r="D20" s="309"/>
      <c r="E20" s="310"/>
      <c r="F20" s="305" t="s">
        <v>311</v>
      </c>
      <c r="G20" s="306"/>
      <c r="H20" s="306"/>
      <c r="I20" s="306"/>
      <c r="J20" s="306"/>
      <c r="K20" s="307"/>
    </row>
    <row r="21" spans="1:11" s="122" customFormat="1" ht="35.25" customHeight="1">
      <c r="A21" s="308" t="s">
        <v>298</v>
      </c>
      <c r="B21" s="309"/>
      <c r="C21" s="309"/>
      <c r="D21" s="309"/>
      <c r="E21" s="310"/>
      <c r="F21" s="305" t="s">
        <v>3</v>
      </c>
      <c r="G21" s="306"/>
      <c r="H21" s="306"/>
      <c r="I21" s="306"/>
      <c r="J21" s="306"/>
      <c r="K21" s="307"/>
    </row>
    <row r="22" spans="1:11" s="122" customFormat="1" ht="35.25" customHeight="1">
      <c r="A22" s="308" t="s">
        <v>296</v>
      </c>
      <c r="B22" s="309"/>
      <c r="C22" s="309"/>
      <c r="D22" s="309"/>
      <c r="E22" s="310"/>
      <c r="F22" s="305" t="s">
        <v>10</v>
      </c>
      <c r="G22" s="306"/>
      <c r="H22" s="306"/>
      <c r="I22" s="306"/>
      <c r="J22" s="306"/>
      <c r="K22" s="307"/>
    </row>
    <row r="23" spans="1:11" s="122" customFormat="1" ht="35.25" customHeight="1">
      <c r="A23" s="314" t="s">
        <v>297</v>
      </c>
      <c r="B23" s="315"/>
      <c r="C23" s="315"/>
      <c r="D23" s="315"/>
      <c r="E23" s="316"/>
      <c r="F23" s="277" t="s">
        <v>312</v>
      </c>
      <c r="G23" s="278" t="s">
        <v>285</v>
      </c>
      <c r="H23" s="278" t="s">
        <v>285</v>
      </c>
      <c r="I23" s="278" t="s">
        <v>285</v>
      </c>
      <c r="J23" s="278" t="s">
        <v>285</v>
      </c>
      <c r="K23" s="279" t="s">
        <v>285</v>
      </c>
    </row>
    <row r="24" spans="1:11" ht="15.75">
      <c r="A24" s="295"/>
      <c r="B24" s="296"/>
      <c r="C24" s="296"/>
      <c r="D24" s="296"/>
      <c r="E24" s="296"/>
      <c r="F24" s="297"/>
      <c r="G24" s="297"/>
      <c r="H24" s="297"/>
      <c r="I24" s="297"/>
      <c r="J24" s="297"/>
      <c r="K24" s="298"/>
    </row>
    <row r="25" spans="1:11" ht="21" thickBot="1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01"/>
    </row>
  </sheetData>
  <mergeCells count="19">
    <mergeCell ref="A24:E24"/>
    <mergeCell ref="F24:K24"/>
    <mergeCell ref="A25:K25"/>
    <mergeCell ref="A18:K18"/>
    <mergeCell ref="F19:K19"/>
    <mergeCell ref="A21:E21"/>
    <mergeCell ref="F21:K21"/>
    <mergeCell ref="A22:E22"/>
    <mergeCell ref="F22:K22"/>
    <mergeCell ref="A19:E20"/>
    <mergeCell ref="F20:K20"/>
    <mergeCell ref="A23:E23"/>
    <mergeCell ref="A17:K17"/>
    <mergeCell ref="F23:K23"/>
    <mergeCell ref="A2:K2"/>
    <mergeCell ref="A12:K12"/>
    <mergeCell ref="A13:K13"/>
    <mergeCell ref="A14:K14"/>
    <mergeCell ref="A15:K15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1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70"/>
  <sheetViews>
    <sheetView view="pageBreakPreview" zoomScale="60" zoomScaleNormal="75" workbookViewId="0">
      <selection activeCell="E6" sqref="E6:F6"/>
    </sheetView>
  </sheetViews>
  <sheetFormatPr defaultColWidth="9.140625" defaultRowHeight="24.95" customHeight="1"/>
  <cols>
    <col min="1" max="1" width="5.7109375" style="40" customWidth="1"/>
    <col min="2" max="2" width="9.7109375" style="40" customWidth="1"/>
    <col min="3" max="3" width="13.42578125" style="40" customWidth="1"/>
    <col min="4" max="4" width="36.7109375" style="40" customWidth="1"/>
    <col min="5" max="5" width="40.7109375" style="40" customWidth="1"/>
    <col min="6" max="6" width="11" style="40" customWidth="1"/>
    <col min="7" max="7" width="8.85546875" style="40" customWidth="1"/>
    <col min="8" max="8" width="11.7109375" style="40" customWidth="1"/>
    <col min="9" max="9" width="12.28515625" style="40" customWidth="1"/>
    <col min="10" max="16384" width="9.140625" style="40"/>
  </cols>
  <sheetData>
    <row r="1" spans="1:10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  <c r="I1" s="354" t="s">
        <v>302</v>
      </c>
    </row>
    <row r="2" spans="1:10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  <c r="I2" s="354"/>
    </row>
    <row r="3" spans="1:10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  <c r="I3" s="354"/>
    </row>
    <row r="4" spans="1:10" s="24" customFormat="1" ht="24.95" customHeight="1">
      <c r="C4" s="38"/>
      <c r="I4" s="354"/>
    </row>
    <row r="5" spans="1:10" s="24" customFormat="1" ht="24.95" customHeight="1">
      <c r="C5" s="25" t="s">
        <v>16</v>
      </c>
      <c r="D5" s="26" t="s">
        <v>10</v>
      </c>
      <c r="E5" s="25" t="s">
        <v>17</v>
      </c>
      <c r="F5" s="92" t="str">
        <f>'genel bilgi girişi'!B5</f>
        <v>ATATÜRK STADYUMU</v>
      </c>
      <c r="G5" s="92"/>
      <c r="H5" s="38"/>
      <c r="I5" s="354"/>
    </row>
    <row r="6" spans="1:10" s="24" customFormat="1" ht="24.95" customHeight="1">
      <c r="C6" s="25" t="s">
        <v>19</v>
      </c>
      <c r="D6" s="41" t="str">
        <f>'100m'!$D$6</f>
        <v>100 m</v>
      </c>
      <c r="E6" s="25" t="s">
        <v>18</v>
      </c>
      <c r="F6" s="227" t="str">
        <f>'genel bilgi girişi'!B6</f>
        <v>11-12 MART 2019</v>
      </c>
      <c r="G6" s="228"/>
      <c r="H6" s="219"/>
      <c r="I6" s="354"/>
    </row>
    <row r="7" spans="1:10" s="24" customFormat="1" ht="24.95" customHeight="1">
      <c r="I7" s="354"/>
    </row>
    <row r="8" spans="1:10" s="218" customFormat="1" ht="38.450000000000003" customHeight="1">
      <c r="A8" s="216" t="s">
        <v>32</v>
      </c>
      <c r="B8" s="216" t="s">
        <v>20</v>
      </c>
      <c r="C8" s="216" t="s">
        <v>62</v>
      </c>
      <c r="D8" s="217" t="s">
        <v>55</v>
      </c>
      <c r="E8" s="216" t="s">
        <v>21</v>
      </c>
      <c r="F8" s="216" t="s">
        <v>22</v>
      </c>
      <c r="G8" s="216" t="s">
        <v>23</v>
      </c>
      <c r="H8" s="217" t="s">
        <v>304</v>
      </c>
      <c r="I8" s="216" t="s">
        <v>303</v>
      </c>
    </row>
    <row r="9" spans="1:10" s="24" customFormat="1" ht="24.95" customHeight="1">
      <c r="A9" s="28">
        <v>1</v>
      </c>
      <c r="B9" s="42">
        <f>IF(ISERROR(VLOOKUP(I9,'100m'!$B$9:$H$40,7,FALSE)),0,(VLOOKUP(I9,'100m'!$B$9:$H$40,7,FALSE)))</f>
        <v>0</v>
      </c>
      <c r="C9" s="220">
        <f>IF(ISERROR(VLOOKUP(I9,'100m'!$B$9:$H$40,2,FALSE)),0,(VLOOKUP(I9,'100m'!$B$9:$H$40,2,FALSE)))</f>
        <v>0</v>
      </c>
      <c r="D9" s="229">
        <f>IF(ISERROR(VLOOKUP(I9,'100m'!$B$9:$H$40,3,FALSE)),0,(VLOOKUP(I9,'100m'!$B$9:$H$40,3,FALSE)))</f>
        <v>0</v>
      </c>
      <c r="E9" s="229">
        <f>IF(ISERROR(VLOOKUP(I9,'100m'!$B$9:$H$40,4,FALSE)),0,(VLOOKUP(I9,'100m'!$B$9:$H$40,4,FALSE)))</f>
        <v>0</v>
      </c>
      <c r="F9" s="33">
        <f>IF(ISERROR(VLOOKUP(I9,'100m'!$B$9:$H$40,5,FALSE)),0,(VLOOKUP(I9,'100m'!$B$9:$H$40,5,FALSE)))</f>
        <v>0</v>
      </c>
      <c r="G9" s="43">
        <f>IF(ISERROR(VLOOKUP(I9,'100m'!$B$9:$H$40,6,FALSE)),0,(VLOOKUP(I9,'100m'!$B$9:$H$40,6,FALSE)))</f>
        <v>0</v>
      </c>
      <c r="H9" s="222"/>
      <c r="I9" s="30">
        <v>1</v>
      </c>
      <c r="J9" s="44"/>
    </row>
    <row r="10" spans="1:10" s="24" customFormat="1" ht="24.95" customHeight="1">
      <c r="A10" s="28">
        <v>2</v>
      </c>
      <c r="B10" s="42">
        <f>IF(ISERROR(VLOOKUP(I10,'100m'!$B$9:$H$40,7,FALSE)),0,(VLOOKUP(I10,'100m'!$B$9:$H$40,7,FALSE)))</f>
        <v>0</v>
      </c>
      <c r="C10" s="220">
        <f>IF(ISERROR(VLOOKUP(I10,'100m'!$B$9:$H$40,2,FALSE)),0,(VLOOKUP(I10,'100m'!$B$9:$H$40,2,FALSE)))</f>
        <v>0</v>
      </c>
      <c r="D10" s="229">
        <f>IF(ISERROR(VLOOKUP(I10,'100m'!$B$9:$H$40,3,FALSE)),0,(VLOOKUP(I10,'100m'!$B$9:$H$40,3,FALSE)))</f>
        <v>0</v>
      </c>
      <c r="E10" s="229">
        <f>IF(ISERROR(VLOOKUP(I10,'100m'!$B$9:$H$40,4,FALSE)),0,(VLOOKUP(I10,'100m'!$B$9:$H$40,4,FALSE)))</f>
        <v>0</v>
      </c>
      <c r="F10" s="33">
        <f>IF(ISERROR(VLOOKUP(I10,'100m'!$B$9:$H$40,5,FALSE)),0,(VLOOKUP(I10,'100m'!$B$9:$H$40,5,FALSE)))</f>
        <v>0</v>
      </c>
      <c r="G10" s="43">
        <f>IF(ISERROR(VLOOKUP(I10,'100m'!$B$9:$H$40,6,FALSE)),0,(VLOOKUP(I10,'100m'!$B$9:$H$40,6,FALSE)))</f>
        <v>0</v>
      </c>
      <c r="H10" s="222"/>
      <c r="I10" s="30">
        <v>2</v>
      </c>
      <c r="J10" s="44"/>
    </row>
    <row r="11" spans="1:10" s="24" customFormat="1" ht="24.95" customHeight="1">
      <c r="A11" s="28">
        <v>3</v>
      </c>
      <c r="B11" s="42">
        <f>IF(ISERROR(VLOOKUP(I11,'100m'!$B$9:$H$40,7,FALSE)),0,(VLOOKUP(I11,'100m'!$B$9:$H$40,7,FALSE)))</f>
        <v>0</v>
      </c>
      <c r="C11" s="220">
        <f>IF(ISERROR(VLOOKUP(I11,'100m'!$B$9:$H$40,2,FALSE)),0,(VLOOKUP(I11,'100m'!$B$9:$H$40,2,FALSE)))</f>
        <v>0</v>
      </c>
      <c r="D11" s="229">
        <f>IF(ISERROR(VLOOKUP(I11,'100m'!$B$9:$H$40,3,FALSE)),0,(VLOOKUP(I11,'100m'!$B$9:$H$40,3,FALSE)))</f>
        <v>0</v>
      </c>
      <c r="E11" s="229">
        <f>IF(ISERROR(VLOOKUP(I11,'100m'!$B$9:$H$40,4,FALSE)),0,(VLOOKUP(I11,'100m'!$B$9:$H$40,4,FALSE)))</f>
        <v>0</v>
      </c>
      <c r="F11" s="33">
        <f>IF(ISERROR(VLOOKUP(I11,'100m'!$B$9:$H$40,5,FALSE)),0,(VLOOKUP(I11,'100m'!$B$9:$H$40,5,FALSE)))</f>
        <v>0</v>
      </c>
      <c r="G11" s="43">
        <f>IF(ISERROR(VLOOKUP(I11,'100m'!$B$9:$H$40,6,FALSE)),0,(VLOOKUP(I11,'100m'!$B$9:$H$40,6,FALSE)))</f>
        <v>0</v>
      </c>
      <c r="H11" s="222"/>
      <c r="I11" s="30">
        <v>3</v>
      </c>
      <c r="J11" s="44"/>
    </row>
    <row r="12" spans="1:10" s="24" customFormat="1" ht="24.95" customHeight="1">
      <c r="A12" s="28">
        <v>4</v>
      </c>
      <c r="B12" s="42">
        <f>IF(ISERROR(VLOOKUP(I12,'100m'!$B$9:$H$40,7,FALSE)),0,(VLOOKUP(I12,'100m'!$B$9:$H$40,7,FALSE)))</f>
        <v>0</v>
      </c>
      <c r="C12" s="220">
        <f>IF(ISERROR(VLOOKUP(I12,'100m'!$B$9:$H$40,2,FALSE)),0,(VLOOKUP(I12,'100m'!$B$9:$H$40,2,FALSE)))</f>
        <v>0</v>
      </c>
      <c r="D12" s="229">
        <f>IF(ISERROR(VLOOKUP(I12,'100m'!$B$9:$H$40,3,FALSE)),0,(VLOOKUP(I12,'100m'!$B$9:$H$40,3,FALSE)))</f>
        <v>0</v>
      </c>
      <c r="E12" s="229">
        <f>IF(ISERROR(VLOOKUP(I12,'100m'!$B$9:$H$40,4,FALSE)),0,(VLOOKUP(I12,'100m'!$B$9:$H$40,4,FALSE)))</f>
        <v>0</v>
      </c>
      <c r="F12" s="33">
        <f>IF(ISERROR(VLOOKUP(I12,'100m'!$B$9:$H$40,5,FALSE)),0,(VLOOKUP(I12,'100m'!$B$9:$H$40,5,FALSE)))</f>
        <v>0</v>
      </c>
      <c r="G12" s="43">
        <f>IF(ISERROR(VLOOKUP(I12,'100m'!$B$9:$H$40,6,FALSE)),0,(VLOOKUP(I12,'100m'!$B$9:$H$40,6,FALSE)))</f>
        <v>0</v>
      </c>
      <c r="H12" s="222"/>
      <c r="I12" s="30">
        <v>4</v>
      </c>
      <c r="J12" s="44"/>
    </row>
    <row r="13" spans="1:10" s="24" customFormat="1" ht="24.95" customHeight="1">
      <c r="A13" s="28">
        <v>5</v>
      </c>
      <c r="B13" s="42">
        <f>IF(ISERROR(VLOOKUP(I13,'100m'!$B$9:$H$40,7,FALSE)),0,(VLOOKUP(I13,'100m'!$B$9:$H$40,7,FALSE)))</f>
        <v>0</v>
      </c>
      <c r="C13" s="220">
        <f>IF(ISERROR(VLOOKUP(I13,'100m'!$B$9:$H$40,2,FALSE)),0,(VLOOKUP(I13,'100m'!$B$9:$H$40,2,FALSE)))</f>
        <v>0</v>
      </c>
      <c r="D13" s="229">
        <f>IF(ISERROR(VLOOKUP(I13,'100m'!$B$9:$H$40,3,FALSE)),0,(VLOOKUP(I13,'100m'!$B$9:$H$40,3,FALSE)))</f>
        <v>0</v>
      </c>
      <c r="E13" s="229">
        <f>IF(ISERROR(VLOOKUP(I13,'100m'!$B$9:$H$40,4,FALSE)),0,(VLOOKUP(I13,'100m'!$B$9:$H$40,4,FALSE)))</f>
        <v>0</v>
      </c>
      <c r="F13" s="33">
        <f>IF(ISERROR(VLOOKUP(I13,'100m'!$B$9:$H$40,5,FALSE)),0,(VLOOKUP(I13,'100m'!$B$9:$H$40,5,FALSE)))</f>
        <v>0</v>
      </c>
      <c r="G13" s="43">
        <f>IF(ISERROR(VLOOKUP(I13,'100m'!$B$9:$H$40,6,FALSE)),0,(VLOOKUP(I13,'100m'!$B$9:$H$40,6,FALSE)))</f>
        <v>0</v>
      </c>
      <c r="H13" s="222"/>
      <c r="I13" s="30">
        <v>5</v>
      </c>
      <c r="J13" s="44"/>
    </row>
    <row r="14" spans="1:10" s="24" customFormat="1" ht="24.95" customHeight="1">
      <c r="A14" s="28">
        <v>6</v>
      </c>
      <c r="B14" s="42">
        <f>IF(ISERROR(VLOOKUP(I14,'100m'!$B$9:$H$40,7,FALSE)),0,(VLOOKUP(I14,'100m'!$B$9:$H$40,7,FALSE)))</f>
        <v>0</v>
      </c>
      <c r="C14" s="220">
        <f>IF(ISERROR(VLOOKUP(I14,'100m'!$B$9:$H$40,2,FALSE)),0,(VLOOKUP(I14,'100m'!$B$9:$H$40,2,FALSE)))</f>
        <v>0</v>
      </c>
      <c r="D14" s="229">
        <f>IF(ISERROR(VLOOKUP(I14,'100m'!$B$9:$H$40,3,FALSE)),0,(VLOOKUP(I14,'100m'!$B$9:$H$40,3,FALSE)))</f>
        <v>0</v>
      </c>
      <c r="E14" s="229">
        <f>IF(ISERROR(VLOOKUP(I14,'100m'!$B$9:$H$40,4,FALSE)),0,(VLOOKUP(I14,'100m'!$B$9:$H$40,4,FALSE)))</f>
        <v>0</v>
      </c>
      <c r="F14" s="33">
        <f>IF(ISERROR(VLOOKUP(I14,'100m'!$B$9:$H$40,5,FALSE)),0,(VLOOKUP(I14,'100m'!$B$9:$H$40,5,FALSE)))</f>
        <v>0</v>
      </c>
      <c r="G14" s="43">
        <f>IF(ISERROR(VLOOKUP(I14,'100m'!$B$9:$H$40,6,FALSE)),0,(VLOOKUP(I14,'100m'!$B$9:$H$40,6,FALSE)))</f>
        <v>0</v>
      </c>
      <c r="H14" s="222"/>
      <c r="I14" s="30">
        <v>6</v>
      </c>
      <c r="J14" s="44"/>
    </row>
    <row r="15" spans="1:10" s="24" customFormat="1" ht="24.95" customHeight="1">
      <c r="A15" s="28">
        <v>7</v>
      </c>
      <c r="B15" s="42">
        <f>IF(ISERROR(VLOOKUP(I15,'100m'!$B$9:$H$40,7,FALSE)),0,(VLOOKUP(I15,'100m'!$B$9:$H$40,7,FALSE)))</f>
        <v>0</v>
      </c>
      <c r="C15" s="220">
        <f>IF(ISERROR(VLOOKUP(I15,'100m'!$B$9:$H$40,2,FALSE)),0,(VLOOKUP(I15,'100m'!$B$9:$H$40,2,FALSE)))</f>
        <v>0</v>
      </c>
      <c r="D15" s="229">
        <f>IF(ISERROR(VLOOKUP(I15,'100m'!$B$9:$H$40,3,FALSE)),0,(VLOOKUP(I15,'100m'!$B$9:$H$40,3,FALSE)))</f>
        <v>0</v>
      </c>
      <c r="E15" s="229">
        <f>IF(ISERROR(VLOOKUP(I15,'100m'!$B$9:$H$40,4,FALSE)),0,(VLOOKUP(I15,'100m'!$B$9:$H$40,4,FALSE)))</f>
        <v>0</v>
      </c>
      <c r="F15" s="33">
        <f>IF(ISERROR(VLOOKUP(I15,'100m'!$B$9:$H$40,5,FALSE)),0,(VLOOKUP(I15,'100m'!$B$9:$H$40,5,FALSE)))</f>
        <v>0</v>
      </c>
      <c r="G15" s="43">
        <f>IF(ISERROR(VLOOKUP(I15,'100m'!$B$9:$H$40,6,FALSE)),0,(VLOOKUP(I15,'100m'!$B$9:$H$40,6,FALSE)))</f>
        <v>0</v>
      </c>
      <c r="H15" s="222"/>
      <c r="I15" s="30">
        <v>7</v>
      </c>
      <c r="J15" s="44"/>
    </row>
    <row r="16" spans="1:10" s="24" customFormat="1" ht="24.95" customHeight="1">
      <c r="A16" s="28">
        <v>8</v>
      </c>
      <c r="B16" s="42">
        <f>IF(ISERROR(VLOOKUP(I16,'100m'!$B$9:$H$40,7,FALSE)),0,(VLOOKUP(I16,'100m'!$B$9:$H$40,7,FALSE)))</f>
        <v>0</v>
      </c>
      <c r="C16" s="220">
        <f>IF(ISERROR(VLOOKUP(I16,'100m'!$B$9:$H$40,2,FALSE)),0,(VLOOKUP(I16,'100m'!$B$9:$H$40,2,FALSE)))</f>
        <v>0</v>
      </c>
      <c r="D16" s="229">
        <f>IF(ISERROR(VLOOKUP(I16,'100m'!$B$9:$H$40,3,FALSE)),0,(VLOOKUP(I16,'100m'!$B$9:$H$40,3,FALSE)))</f>
        <v>0</v>
      </c>
      <c r="E16" s="229">
        <f>IF(ISERROR(VLOOKUP(I16,'100m'!$B$9:$H$40,4,FALSE)),0,(VLOOKUP(I16,'100m'!$B$9:$H$40,4,FALSE)))</f>
        <v>0</v>
      </c>
      <c r="F16" s="33">
        <f>IF(ISERROR(VLOOKUP(I16,'100m'!$B$9:$H$40,5,FALSE)),0,(VLOOKUP(I16,'100m'!$B$9:$H$40,5,FALSE)))</f>
        <v>0</v>
      </c>
      <c r="G16" s="43">
        <f>IF(ISERROR(VLOOKUP(I16,'100m'!$B$9:$H$40,6,FALSE)),0,(VLOOKUP(I16,'100m'!$B$9:$H$40,6,FALSE)))</f>
        <v>0</v>
      </c>
      <c r="H16" s="222"/>
      <c r="I16" s="30">
        <v>8</v>
      </c>
      <c r="J16" s="44"/>
    </row>
    <row r="17" spans="1:10" s="24" customFormat="1" ht="24.95" customHeight="1">
      <c r="A17" s="28">
        <v>9</v>
      </c>
      <c r="B17" s="42">
        <f>IF(ISERROR(VLOOKUP(I17,'100m'!$B$9:$H$40,7,FALSE)),0,(VLOOKUP(I17,'100m'!$B$9:$H$40,7,FALSE)))</f>
        <v>0</v>
      </c>
      <c r="C17" s="220">
        <f>IF(ISERROR(VLOOKUP(I17,'100m'!$B$9:$H$40,2,FALSE)),0,(VLOOKUP(I17,'100m'!$B$9:$H$40,2,FALSE)))</f>
        <v>0</v>
      </c>
      <c r="D17" s="229">
        <f>IF(ISERROR(VLOOKUP(I17,'100m'!$B$9:$H$40,3,FALSE)),0,(VLOOKUP(I17,'100m'!$B$9:$H$40,3,FALSE)))</f>
        <v>0</v>
      </c>
      <c r="E17" s="229">
        <f>IF(ISERROR(VLOOKUP(I17,'100m'!$B$9:$H$40,4,FALSE)),0,(VLOOKUP(I17,'100m'!$B$9:$H$40,4,FALSE)))</f>
        <v>0</v>
      </c>
      <c r="F17" s="33">
        <f>IF(ISERROR(VLOOKUP(I17,'100m'!$B$9:$H$40,5,FALSE)),0,(VLOOKUP(I17,'100m'!$B$9:$H$40,5,FALSE)))</f>
        <v>0</v>
      </c>
      <c r="G17" s="43">
        <f>IF(ISERROR(VLOOKUP(I17,'100m'!$B$9:$H$40,6,FALSE)),0,(VLOOKUP(I17,'100m'!$B$9:$H$40,6,FALSE)))</f>
        <v>0</v>
      </c>
      <c r="H17" s="222"/>
      <c r="I17" s="30">
        <v>9</v>
      </c>
      <c r="J17" s="44"/>
    </row>
    <row r="18" spans="1:10" s="24" customFormat="1" ht="24.95" customHeight="1">
      <c r="A18" s="28">
        <v>10</v>
      </c>
      <c r="B18" s="42">
        <f>IF(ISERROR(VLOOKUP(I18,'100m'!$B$9:$H$40,7,FALSE)),0,(VLOOKUP(I18,'100m'!$B$9:$H$40,7,FALSE)))</f>
        <v>0</v>
      </c>
      <c r="C18" s="220">
        <f>IF(ISERROR(VLOOKUP(I18,'100m'!$B$9:$H$40,2,FALSE)),0,(VLOOKUP(I18,'100m'!$B$9:$H$40,2,FALSE)))</f>
        <v>0</v>
      </c>
      <c r="D18" s="229">
        <f>IF(ISERROR(VLOOKUP(I18,'100m'!$B$9:$H$40,3,FALSE)),0,(VLOOKUP(I18,'100m'!$B$9:$H$40,3,FALSE)))</f>
        <v>0</v>
      </c>
      <c r="E18" s="229">
        <f>IF(ISERROR(VLOOKUP(I18,'100m'!$B$9:$H$40,4,FALSE)),0,(VLOOKUP(I18,'100m'!$B$9:$H$40,4,FALSE)))</f>
        <v>0</v>
      </c>
      <c r="F18" s="33">
        <f>IF(ISERROR(VLOOKUP(I18,'100m'!$B$9:$H$40,5,FALSE)),0,(VLOOKUP(I18,'100m'!$B$9:$H$40,5,FALSE)))</f>
        <v>0</v>
      </c>
      <c r="G18" s="43">
        <f>IF(ISERROR(VLOOKUP(I18,'100m'!$B$9:$H$40,6,FALSE)),0,(VLOOKUP(I18,'100m'!$B$9:$H$40,6,FALSE)))</f>
        <v>0</v>
      </c>
      <c r="H18" s="222"/>
      <c r="I18" s="30">
        <v>10</v>
      </c>
      <c r="J18" s="44"/>
    </row>
    <row r="19" spans="1:10" s="24" customFormat="1" ht="24.95" customHeight="1">
      <c r="A19" s="28">
        <v>11</v>
      </c>
      <c r="B19" s="42">
        <f>IF(ISERROR(VLOOKUP(I19,'100m'!$B$9:$H$40,7,FALSE)),0,(VLOOKUP(I19,'100m'!$B$9:$H$40,7,FALSE)))</f>
        <v>0</v>
      </c>
      <c r="C19" s="220">
        <f>IF(ISERROR(VLOOKUP(I19,'100m'!$B$9:$H$40,2,FALSE)),0,(VLOOKUP(I19,'100m'!$B$9:$H$40,2,FALSE)))</f>
        <v>0</v>
      </c>
      <c r="D19" s="229">
        <f>IF(ISERROR(VLOOKUP(I19,'100m'!$B$9:$H$40,3,FALSE)),0,(VLOOKUP(I19,'100m'!$B$9:$H$40,3,FALSE)))</f>
        <v>0</v>
      </c>
      <c r="E19" s="229">
        <f>IF(ISERROR(VLOOKUP(I19,'100m'!$B$9:$H$40,4,FALSE)),0,(VLOOKUP(I19,'100m'!$B$9:$H$40,4,FALSE)))</f>
        <v>0</v>
      </c>
      <c r="F19" s="33">
        <f>IF(ISERROR(VLOOKUP(I19,'100m'!$B$9:$H$40,5,FALSE)),0,(VLOOKUP(I19,'100m'!$B$9:$H$40,5,FALSE)))</f>
        <v>0</v>
      </c>
      <c r="G19" s="43">
        <f>IF(ISERROR(VLOOKUP(I19,'100m'!$B$9:$H$40,6,FALSE)),0,(VLOOKUP(I19,'100m'!$B$9:$H$40,6,FALSE)))</f>
        <v>0</v>
      </c>
      <c r="H19" s="222"/>
      <c r="I19" s="30">
        <v>11</v>
      </c>
      <c r="J19" s="44"/>
    </row>
    <row r="20" spans="1:10" s="24" customFormat="1" ht="24.95" customHeight="1">
      <c r="A20" s="28">
        <v>12</v>
      </c>
      <c r="B20" s="42">
        <f>IF(ISERROR(VLOOKUP(I20,'100m'!$B$9:$H$40,7,FALSE)),0,(VLOOKUP(I20,'100m'!$B$9:$H$40,7,FALSE)))</f>
        <v>0</v>
      </c>
      <c r="C20" s="220">
        <f>IF(ISERROR(VLOOKUP(I20,'100m'!$B$9:$H$40,2,FALSE)),0,(VLOOKUP(I20,'100m'!$B$9:$H$40,2,FALSE)))</f>
        <v>0</v>
      </c>
      <c r="D20" s="229">
        <f>IF(ISERROR(VLOOKUP(I20,'100m'!$B$9:$H$40,3,FALSE)),0,(VLOOKUP(I20,'100m'!$B$9:$H$40,3,FALSE)))</f>
        <v>0</v>
      </c>
      <c r="E20" s="229">
        <f>IF(ISERROR(VLOOKUP(I20,'100m'!$B$9:$H$40,4,FALSE)),0,(VLOOKUP(I20,'100m'!$B$9:$H$40,4,FALSE)))</f>
        <v>0</v>
      </c>
      <c r="F20" s="33">
        <f>IF(ISERROR(VLOOKUP(I20,'100m'!$B$9:$H$40,5,FALSE)),0,(VLOOKUP(I20,'100m'!$B$9:$H$40,5,FALSE)))</f>
        <v>0</v>
      </c>
      <c r="G20" s="43">
        <f>IF(ISERROR(VLOOKUP(I20,'100m'!$B$9:$H$40,6,FALSE)),0,(VLOOKUP(I20,'100m'!$B$9:$H$40,6,FALSE)))</f>
        <v>0</v>
      </c>
      <c r="H20" s="222"/>
      <c r="I20" s="30">
        <v>12</v>
      </c>
      <c r="J20" s="44"/>
    </row>
    <row r="21" spans="1:10" s="24" customFormat="1" ht="24.95" customHeight="1">
      <c r="A21" s="28">
        <v>13</v>
      </c>
      <c r="B21" s="42">
        <f>IF(ISERROR(VLOOKUP(I21,'100m'!$B$9:$H$40,7,FALSE)),0,(VLOOKUP(I21,'100m'!$B$9:$H$40,7,FALSE)))</f>
        <v>0</v>
      </c>
      <c r="C21" s="220">
        <f>IF(ISERROR(VLOOKUP(I21,'100m'!$B$9:$H$40,2,FALSE)),0,(VLOOKUP(I21,'100m'!$B$9:$H$40,2,FALSE)))</f>
        <v>0</v>
      </c>
      <c r="D21" s="229">
        <f>IF(ISERROR(VLOOKUP(I21,'100m'!$B$9:$H$40,3,FALSE)),0,(VLOOKUP(I21,'100m'!$B$9:$H$40,3,FALSE)))</f>
        <v>0</v>
      </c>
      <c r="E21" s="229">
        <f>IF(ISERROR(VLOOKUP(I21,'100m'!$B$9:$H$40,4,FALSE)),0,(VLOOKUP(I21,'100m'!$B$9:$H$40,4,FALSE)))</f>
        <v>0</v>
      </c>
      <c r="F21" s="33">
        <f>IF(ISERROR(VLOOKUP(I21,'100m'!$B$9:$H$40,5,FALSE)),0,(VLOOKUP(I21,'100m'!$B$9:$H$40,5,FALSE)))</f>
        <v>0</v>
      </c>
      <c r="G21" s="43">
        <f>IF(ISERROR(VLOOKUP(I21,'100m'!$B$9:$H$40,6,FALSE)),0,(VLOOKUP(I21,'100m'!$B$9:$H$40,6,FALSE)))</f>
        <v>0</v>
      </c>
      <c r="H21" s="222"/>
      <c r="I21" s="30">
        <v>13</v>
      </c>
      <c r="J21" s="44"/>
    </row>
    <row r="22" spans="1:10" s="24" customFormat="1" ht="24.95" customHeight="1">
      <c r="A22" s="28">
        <v>14</v>
      </c>
      <c r="B22" s="42">
        <f>IF(ISERROR(VLOOKUP(I22,'100m'!$B$9:$H$40,7,FALSE)),0,(VLOOKUP(I22,'100m'!$B$9:$H$40,7,FALSE)))</f>
        <v>0</v>
      </c>
      <c r="C22" s="220">
        <f>IF(ISERROR(VLOOKUP(I22,'100m'!$B$9:$H$40,2,FALSE)),0,(VLOOKUP(I22,'100m'!$B$9:$H$40,2,FALSE)))</f>
        <v>0</v>
      </c>
      <c r="D22" s="229">
        <f>IF(ISERROR(VLOOKUP(I22,'100m'!$B$9:$H$40,3,FALSE)),0,(VLOOKUP(I22,'100m'!$B$9:$H$40,3,FALSE)))</f>
        <v>0</v>
      </c>
      <c r="E22" s="229">
        <f>IF(ISERROR(VLOOKUP(I22,'100m'!$B$9:$H$40,4,FALSE)),0,(VLOOKUP(I22,'100m'!$B$9:$H$40,4,FALSE)))</f>
        <v>0</v>
      </c>
      <c r="F22" s="33">
        <f>IF(ISERROR(VLOOKUP(I22,'100m'!$B$9:$H$40,5,FALSE)),0,(VLOOKUP(I22,'100m'!$B$9:$H$40,5,FALSE)))</f>
        <v>0</v>
      </c>
      <c r="G22" s="43">
        <f>IF(ISERROR(VLOOKUP(I22,'100m'!$B$9:$H$40,6,FALSE)),0,(VLOOKUP(I22,'100m'!$B$9:$H$40,6,FALSE)))</f>
        <v>0</v>
      </c>
      <c r="H22" s="222"/>
      <c r="I22" s="30">
        <v>14</v>
      </c>
      <c r="J22" s="44"/>
    </row>
    <row r="23" spans="1:10" s="24" customFormat="1" ht="24.95" customHeight="1">
      <c r="A23" s="28">
        <v>15</v>
      </c>
      <c r="B23" s="42">
        <f>IF(ISERROR(VLOOKUP(I23,'100m'!$B$9:$H$40,7,FALSE)),0,(VLOOKUP(I23,'100m'!$B$9:$H$40,7,FALSE)))</f>
        <v>0</v>
      </c>
      <c r="C23" s="220">
        <f>IF(ISERROR(VLOOKUP(I23,'100m'!$B$9:$H$40,2,FALSE)),0,(VLOOKUP(I23,'100m'!$B$9:$H$40,2,FALSE)))</f>
        <v>0</v>
      </c>
      <c r="D23" s="229">
        <f>IF(ISERROR(VLOOKUP(I23,'100m'!$B$9:$H$40,3,FALSE)),0,(VLOOKUP(I23,'100m'!$B$9:$H$40,3,FALSE)))</f>
        <v>0</v>
      </c>
      <c r="E23" s="229">
        <f>IF(ISERROR(VLOOKUP(I23,'100m'!$B$9:$H$40,4,FALSE)),0,(VLOOKUP(I23,'100m'!$B$9:$H$40,4,FALSE)))</f>
        <v>0</v>
      </c>
      <c r="F23" s="33">
        <f>IF(ISERROR(VLOOKUP(I23,'100m'!$B$9:$H$40,5,FALSE)),0,(VLOOKUP(I23,'100m'!$B$9:$H$40,5,FALSE)))</f>
        <v>0</v>
      </c>
      <c r="G23" s="43">
        <f>IF(ISERROR(VLOOKUP(I23,'100m'!$B$9:$H$40,6,FALSE)),0,(VLOOKUP(I23,'100m'!$B$9:$H$40,6,FALSE)))</f>
        <v>0</v>
      </c>
      <c r="H23" s="222"/>
      <c r="I23" s="30">
        <v>15</v>
      </c>
      <c r="J23" s="44"/>
    </row>
    <row r="24" spans="1:10" s="24" customFormat="1" ht="24.95" customHeight="1">
      <c r="A24" s="28">
        <v>16</v>
      </c>
      <c r="B24" s="42">
        <f>IF(ISERROR(VLOOKUP(I24,'100m'!$B$9:$H$40,7,FALSE)),0,(VLOOKUP(I24,'100m'!$B$9:$H$40,7,FALSE)))</f>
        <v>0</v>
      </c>
      <c r="C24" s="220">
        <f>IF(ISERROR(VLOOKUP(I24,'100m'!$B$9:$H$40,2,FALSE)),0,(VLOOKUP(I24,'100m'!$B$9:$H$40,2,FALSE)))</f>
        <v>0</v>
      </c>
      <c r="D24" s="229">
        <f>IF(ISERROR(VLOOKUP(I24,'100m'!$B$9:$H$40,3,FALSE)),0,(VLOOKUP(I24,'100m'!$B$9:$H$40,3,FALSE)))</f>
        <v>0</v>
      </c>
      <c r="E24" s="229">
        <f>IF(ISERROR(VLOOKUP(I24,'100m'!$B$9:$H$40,4,FALSE)),0,(VLOOKUP(I24,'100m'!$B$9:$H$40,4,FALSE)))</f>
        <v>0</v>
      </c>
      <c r="F24" s="33">
        <f>IF(ISERROR(VLOOKUP(I24,'100m'!$B$9:$H$40,5,FALSE)),0,(VLOOKUP(I24,'100m'!$B$9:$H$40,5,FALSE)))</f>
        <v>0</v>
      </c>
      <c r="G24" s="43">
        <f>IF(ISERROR(VLOOKUP(I24,'100m'!$B$9:$H$40,6,FALSE)),0,(VLOOKUP(I24,'100m'!$B$9:$H$40,6,FALSE)))</f>
        <v>0</v>
      </c>
      <c r="H24" s="222"/>
      <c r="I24" s="30">
        <v>16</v>
      </c>
      <c r="J24" s="44"/>
    </row>
    <row r="25" spans="1:10" s="24" customFormat="1" ht="24.95" customHeight="1">
      <c r="A25" s="28">
        <v>17</v>
      </c>
      <c r="B25" s="42">
        <f>IF(ISERROR(VLOOKUP(I25,'100m'!$B$9:$H$40,7,FALSE)),0,(VLOOKUP(I25,'100m'!$B$9:$H$40,7,FALSE)))</f>
        <v>0</v>
      </c>
      <c r="C25" s="220">
        <f>IF(ISERROR(VLOOKUP(I25,'100m'!$B$9:$H$40,2,FALSE)),0,(VLOOKUP(I25,'100m'!$B$9:$H$40,2,FALSE)))</f>
        <v>0</v>
      </c>
      <c r="D25" s="229">
        <f>IF(ISERROR(VLOOKUP(I25,'100m'!$B$9:$H$40,3,FALSE)),0,(VLOOKUP(I25,'100m'!$B$9:$H$40,3,FALSE)))</f>
        <v>0</v>
      </c>
      <c r="E25" s="229">
        <f>IF(ISERROR(VLOOKUP(I25,'100m'!$B$9:$H$40,4,FALSE)),0,(VLOOKUP(I25,'100m'!$B$9:$H$40,4,FALSE)))</f>
        <v>0</v>
      </c>
      <c r="F25" s="33">
        <f>IF(ISERROR(VLOOKUP(I25,'100m'!$B$9:$H$40,5,FALSE)),0,(VLOOKUP(I25,'100m'!$B$9:$H$40,5,FALSE)))</f>
        <v>0</v>
      </c>
      <c r="G25" s="43">
        <f>IF(ISERROR(VLOOKUP(I25,'100m'!$B$9:$H$40,6,FALSE)),0,(VLOOKUP(I25,'100m'!$B$9:$H$40,6,FALSE)))</f>
        <v>0</v>
      </c>
      <c r="H25" s="222"/>
      <c r="I25" s="30">
        <v>17</v>
      </c>
      <c r="J25" s="44"/>
    </row>
    <row r="26" spans="1:10" s="24" customFormat="1" ht="24.95" customHeight="1">
      <c r="A26" s="28">
        <v>18</v>
      </c>
      <c r="B26" s="42">
        <f>IF(ISERROR(VLOOKUP(I26,'100m'!$B$9:$H$40,7,FALSE)),0,(VLOOKUP(I26,'100m'!$B$9:$H$40,7,FALSE)))</f>
        <v>0</v>
      </c>
      <c r="C26" s="220">
        <f>IF(ISERROR(VLOOKUP(I26,'100m'!$B$9:$H$40,2,FALSE)),0,(VLOOKUP(I26,'100m'!$B$9:$H$40,2,FALSE)))</f>
        <v>0</v>
      </c>
      <c r="D26" s="229">
        <f>IF(ISERROR(VLOOKUP(I26,'100m'!$B$9:$H$40,3,FALSE)),0,(VLOOKUP(I26,'100m'!$B$9:$H$40,3,FALSE)))</f>
        <v>0</v>
      </c>
      <c r="E26" s="229">
        <f>IF(ISERROR(VLOOKUP(I26,'100m'!$B$9:$H$40,4,FALSE)),0,(VLOOKUP(I26,'100m'!$B$9:$H$40,4,FALSE)))</f>
        <v>0</v>
      </c>
      <c r="F26" s="33">
        <f>IF(ISERROR(VLOOKUP(I26,'100m'!$B$9:$H$40,5,FALSE)),0,(VLOOKUP(I26,'100m'!$B$9:$H$40,5,FALSE)))</f>
        <v>0</v>
      </c>
      <c r="G26" s="43">
        <f>IF(ISERROR(VLOOKUP(I26,'100m'!$B$9:$H$40,6,FALSE)),0,(VLOOKUP(I26,'100m'!$B$9:$H$40,6,FALSE)))</f>
        <v>0</v>
      </c>
      <c r="H26" s="222"/>
      <c r="I26" s="30">
        <v>18</v>
      </c>
      <c r="J26" s="44"/>
    </row>
    <row r="27" spans="1:10" s="24" customFormat="1" ht="24.95" customHeight="1">
      <c r="A27" s="28">
        <v>19</v>
      </c>
      <c r="B27" s="42">
        <f>IF(ISERROR(VLOOKUP(I27,'100m'!$B$9:$H$40,7,FALSE)),0,(VLOOKUP(I27,'100m'!$B$9:$H$40,7,FALSE)))</f>
        <v>0</v>
      </c>
      <c r="C27" s="220">
        <f>IF(ISERROR(VLOOKUP(I27,'100m'!$B$9:$H$40,2,FALSE)),0,(VLOOKUP(I27,'100m'!$B$9:$H$40,2,FALSE)))</f>
        <v>0</v>
      </c>
      <c r="D27" s="229">
        <f>IF(ISERROR(VLOOKUP(I27,'100m'!$B$9:$H$40,3,FALSE)),0,(VLOOKUP(I27,'100m'!$B$9:$H$40,3,FALSE)))</f>
        <v>0</v>
      </c>
      <c r="E27" s="229">
        <f>IF(ISERROR(VLOOKUP(I27,'100m'!$B$9:$H$40,4,FALSE)),0,(VLOOKUP(I27,'100m'!$B$9:$H$40,4,FALSE)))</f>
        <v>0</v>
      </c>
      <c r="F27" s="33">
        <f>IF(ISERROR(VLOOKUP(I27,'100m'!$B$9:$H$40,5,FALSE)),0,(VLOOKUP(I27,'100m'!$B$9:$H$40,5,FALSE)))</f>
        <v>0</v>
      </c>
      <c r="G27" s="43">
        <f>IF(ISERROR(VLOOKUP(I27,'100m'!$B$9:$H$40,6,FALSE)),0,(VLOOKUP(I27,'100m'!$B$9:$H$40,6,FALSE)))</f>
        <v>0</v>
      </c>
      <c r="H27" s="222"/>
      <c r="I27" s="30">
        <v>19</v>
      </c>
      <c r="J27" s="44"/>
    </row>
    <row r="28" spans="1:10" s="24" customFormat="1" ht="24.95" customHeight="1">
      <c r="A28" s="28">
        <v>20</v>
      </c>
      <c r="B28" s="42">
        <f>IF(ISERROR(VLOOKUP(I28,'100m'!$B$9:$H$40,7,FALSE)),0,(VLOOKUP(I28,'100m'!$B$9:$H$40,7,FALSE)))</f>
        <v>0</v>
      </c>
      <c r="C28" s="220">
        <f>IF(ISERROR(VLOOKUP(I28,'100m'!$B$9:$H$40,2,FALSE)),0,(VLOOKUP(I28,'100m'!$B$9:$H$40,2,FALSE)))</f>
        <v>0</v>
      </c>
      <c r="D28" s="229">
        <f>IF(ISERROR(VLOOKUP(I28,'100m'!$B$9:$H$40,3,FALSE)),0,(VLOOKUP(I28,'100m'!$B$9:$H$40,3,FALSE)))</f>
        <v>0</v>
      </c>
      <c r="E28" s="229">
        <f>IF(ISERROR(VLOOKUP(I28,'100m'!$B$9:$H$40,4,FALSE)),0,(VLOOKUP(I28,'100m'!$B$9:$H$40,4,FALSE)))</f>
        <v>0</v>
      </c>
      <c r="F28" s="33">
        <f>IF(ISERROR(VLOOKUP(I28,'100m'!$B$9:$H$40,5,FALSE)),0,(VLOOKUP(I28,'100m'!$B$9:$H$40,5,FALSE)))</f>
        <v>0</v>
      </c>
      <c r="G28" s="43">
        <f>IF(ISERROR(VLOOKUP(I28,'100m'!$B$9:$H$40,6,FALSE)),0,(VLOOKUP(I28,'100m'!$B$9:$H$40,6,FALSE)))</f>
        <v>0</v>
      </c>
      <c r="H28" s="222"/>
      <c r="I28" s="30">
        <v>20</v>
      </c>
      <c r="J28" s="44"/>
    </row>
    <row r="29" spans="1:10" s="24" customFormat="1" ht="24.95" customHeight="1">
      <c r="A29" s="28">
        <v>21</v>
      </c>
      <c r="B29" s="42">
        <f>IF(ISERROR(VLOOKUP(I29,'100m'!$B$9:$H$40,7,FALSE)),0,(VLOOKUP(I29,'100m'!$B$9:$H$40,7,FALSE)))</f>
        <v>0</v>
      </c>
      <c r="C29" s="220">
        <f>IF(ISERROR(VLOOKUP(I29,'100m'!$B$9:$H$40,2,FALSE)),0,(VLOOKUP(I29,'100m'!$B$9:$H$40,2,FALSE)))</f>
        <v>0</v>
      </c>
      <c r="D29" s="229">
        <f>IF(ISERROR(VLOOKUP(I29,'100m'!$B$9:$H$40,3,FALSE)),0,(VLOOKUP(I29,'100m'!$B$9:$H$40,3,FALSE)))</f>
        <v>0</v>
      </c>
      <c r="E29" s="229">
        <f>IF(ISERROR(VLOOKUP(I29,'100m'!$B$9:$H$40,4,FALSE)),0,(VLOOKUP(I29,'100m'!$B$9:$H$40,4,FALSE)))</f>
        <v>0</v>
      </c>
      <c r="F29" s="33">
        <f>IF(ISERROR(VLOOKUP(I29,'100m'!$B$9:$H$40,5,FALSE)),0,(VLOOKUP(I29,'100m'!$B$9:$H$40,5,FALSE)))</f>
        <v>0</v>
      </c>
      <c r="G29" s="43">
        <f>IF(ISERROR(VLOOKUP(I29,'100m'!$B$9:$H$40,6,FALSE)),0,(VLOOKUP(I29,'100m'!$B$9:$H$40,6,FALSE)))</f>
        <v>0</v>
      </c>
      <c r="H29" s="222"/>
      <c r="I29" s="30">
        <v>21</v>
      </c>
      <c r="J29" s="44"/>
    </row>
    <row r="30" spans="1:10" s="24" customFormat="1" ht="24.95" customHeight="1">
      <c r="A30" s="28">
        <v>22</v>
      </c>
      <c r="B30" s="42">
        <f>IF(ISERROR(VLOOKUP(I30,'100m'!$B$9:$H$40,7,FALSE)),0,(VLOOKUP(I30,'100m'!$B$9:$H$40,7,FALSE)))</f>
        <v>0</v>
      </c>
      <c r="C30" s="220">
        <f>IF(ISERROR(VLOOKUP(I30,'100m'!$B$9:$H$40,2,FALSE)),0,(VLOOKUP(I30,'100m'!$B$9:$H$40,2,FALSE)))</f>
        <v>0</v>
      </c>
      <c r="D30" s="229">
        <f>IF(ISERROR(VLOOKUP(I30,'100m'!$B$9:$H$40,3,FALSE)),0,(VLOOKUP(I30,'100m'!$B$9:$H$40,3,FALSE)))</f>
        <v>0</v>
      </c>
      <c r="E30" s="229">
        <f>IF(ISERROR(VLOOKUP(I30,'100m'!$B$9:$H$40,4,FALSE)),0,(VLOOKUP(I30,'100m'!$B$9:$H$40,4,FALSE)))</f>
        <v>0</v>
      </c>
      <c r="F30" s="33">
        <f>IF(ISERROR(VLOOKUP(I30,'100m'!$B$9:$H$40,5,FALSE)),0,(VLOOKUP(I30,'100m'!$B$9:$H$40,5,FALSE)))</f>
        <v>0</v>
      </c>
      <c r="G30" s="43">
        <f>IF(ISERROR(VLOOKUP(I30,'100m'!$B$9:$H$40,6,FALSE)),0,(VLOOKUP(I30,'100m'!$B$9:$H$40,6,FALSE)))</f>
        <v>0</v>
      </c>
      <c r="H30" s="222"/>
      <c r="I30" s="30">
        <v>22</v>
      </c>
      <c r="J30" s="44"/>
    </row>
    <row r="31" spans="1:10" s="24" customFormat="1" ht="24.95" customHeight="1">
      <c r="A31" s="28">
        <v>23</v>
      </c>
      <c r="B31" s="42">
        <f>IF(ISERROR(VLOOKUP(I31,'100m'!$B$9:$H$40,7,FALSE)),0,(VLOOKUP(I31,'100m'!$B$9:$H$40,7,FALSE)))</f>
        <v>0</v>
      </c>
      <c r="C31" s="220">
        <f>IF(ISERROR(VLOOKUP(I31,'100m'!$B$9:$H$40,2,FALSE)),0,(VLOOKUP(I31,'100m'!$B$9:$H$40,2,FALSE)))</f>
        <v>0</v>
      </c>
      <c r="D31" s="229">
        <f>IF(ISERROR(VLOOKUP(I31,'100m'!$B$9:$H$40,3,FALSE)),0,(VLOOKUP(I31,'100m'!$B$9:$H$40,3,FALSE)))</f>
        <v>0</v>
      </c>
      <c r="E31" s="229">
        <f>IF(ISERROR(VLOOKUP(I31,'100m'!$B$9:$H$40,4,FALSE)),0,(VLOOKUP(I31,'100m'!$B$9:$H$40,4,FALSE)))</f>
        <v>0</v>
      </c>
      <c r="F31" s="33">
        <f>IF(ISERROR(VLOOKUP(I31,'100m'!$B$9:$H$40,5,FALSE)),0,(VLOOKUP(I31,'100m'!$B$9:$H$40,5,FALSE)))</f>
        <v>0</v>
      </c>
      <c r="G31" s="43">
        <f>IF(ISERROR(VLOOKUP(I31,'100m'!$B$9:$H$40,6,FALSE)),0,(VLOOKUP(I31,'100m'!$B$9:$H$40,6,FALSE)))</f>
        <v>0</v>
      </c>
      <c r="H31" s="222"/>
      <c r="I31" s="30">
        <v>23</v>
      </c>
      <c r="J31" s="44"/>
    </row>
    <row r="32" spans="1:10" s="24" customFormat="1" ht="24.95" customHeight="1">
      <c r="A32" s="28">
        <v>24</v>
      </c>
      <c r="B32" s="42">
        <f>IF(ISERROR(VLOOKUP(I32,'100m'!$B$9:$H$40,7,FALSE)),0,(VLOOKUP(I32,'100m'!$B$9:$H$40,7,FALSE)))</f>
        <v>0</v>
      </c>
      <c r="C32" s="220">
        <f>IF(ISERROR(VLOOKUP(I32,'100m'!$B$9:$H$40,2,FALSE)),0,(VLOOKUP(I32,'100m'!$B$9:$H$40,2,FALSE)))</f>
        <v>0</v>
      </c>
      <c r="D32" s="229">
        <f>IF(ISERROR(VLOOKUP(I32,'100m'!$B$9:$H$40,3,FALSE)),0,(VLOOKUP(I32,'100m'!$B$9:$H$40,3,FALSE)))</f>
        <v>0</v>
      </c>
      <c r="E32" s="229">
        <f>IF(ISERROR(VLOOKUP(I32,'100m'!$B$9:$H$40,4,FALSE)),0,(VLOOKUP(I32,'100m'!$B$9:$H$40,4,FALSE)))</f>
        <v>0</v>
      </c>
      <c r="F32" s="33">
        <f>IF(ISERROR(VLOOKUP(I32,'100m'!$B$9:$H$40,5,FALSE)),0,(VLOOKUP(I32,'100m'!$B$9:$H$40,5,FALSE)))</f>
        <v>0</v>
      </c>
      <c r="G32" s="43">
        <f>IF(ISERROR(VLOOKUP(I32,'100m'!$B$9:$H$40,6,FALSE)),0,(VLOOKUP(I32,'100m'!$B$9:$H$40,6,FALSE)))</f>
        <v>0</v>
      </c>
      <c r="H32" s="222"/>
      <c r="I32" s="30">
        <v>24</v>
      </c>
      <c r="J32" s="44"/>
    </row>
    <row r="33" spans="1:10" s="24" customFormat="1" ht="24.95" customHeight="1">
      <c r="A33" s="28">
        <v>25</v>
      </c>
      <c r="B33" s="42">
        <f>IF(ISERROR(VLOOKUP(I33,'100m'!$B$9:$H$40,7,FALSE)),0,(VLOOKUP(I33,'100m'!$B$9:$H$40,7,FALSE)))</f>
        <v>0</v>
      </c>
      <c r="C33" s="220">
        <f>IF(ISERROR(VLOOKUP(I33,'100m'!$B$9:$H$40,2,FALSE)),0,(VLOOKUP(I33,'100m'!$B$9:$H$40,2,FALSE)))</f>
        <v>0</v>
      </c>
      <c r="D33" s="229">
        <f>IF(ISERROR(VLOOKUP(I33,'100m'!$B$9:$H$40,3,FALSE)),0,(VLOOKUP(I33,'100m'!$B$9:$H$40,3,FALSE)))</f>
        <v>0</v>
      </c>
      <c r="E33" s="229">
        <f>IF(ISERROR(VLOOKUP(I33,'100m'!$B$9:$H$40,4,FALSE)),0,(VLOOKUP(I33,'100m'!$B$9:$H$40,4,FALSE)))</f>
        <v>0</v>
      </c>
      <c r="F33" s="33">
        <f>IF(ISERROR(VLOOKUP(I33,'100m'!$B$9:$H$40,5,FALSE)),0,(VLOOKUP(I33,'100m'!$B$9:$H$40,5,FALSE)))</f>
        <v>0</v>
      </c>
      <c r="G33" s="43">
        <f>IF(ISERROR(VLOOKUP(I33,'100m'!$B$9:$H$40,6,FALSE)),0,(VLOOKUP(I33,'100m'!$B$9:$H$40,6,FALSE)))</f>
        <v>0</v>
      </c>
      <c r="H33" s="222"/>
      <c r="I33" s="30">
        <v>25</v>
      </c>
      <c r="J33" s="44"/>
    </row>
    <row r="34" spans="1:10" s="24" customFormat="1" ht="24.95" customHeight="1">
      <c r="A34" s="28">
        <v>26</v>
      </c>
      <c r="B34" s="42">
        <f>IF(ISERROR(VLOOKUP(I34,'100m'!$B$9:$H$40,7,FALSE)),0,(VLOOKUP(I34,'100m'!$B$9:$H$40,7,FALSE)))</f>
        <v>0</v>
      </c>
      <c r="C34" s="220">
        <f>IF(ISERROR(VLOOKUP(I34,'100m'!$B$9:$H$40,2,FALSE)),0,(VLOOKUP(I34,'100m'!$B$9:$H$40,2,FALSE)))</f>
        <v>0</v>
      </c>
      <c r="D34" s="229">
        <f>IF(ISERROR(VLOOKUP(I34,'100m'!$B$9:$H$40,3,FALSE)),0,(VLOOKUP(I34,'100m'!$B$9:$H$40,3,FALSE)))</f>
        <v>0</v>
      </c>
      <c r="E34" s="229">
        <f>IF(ISERROR(VLOOKUP(I34,'100m'!$B$9:$H$40,4,FALSE)),0,(VLOOKUP(I34,'100m'!$B$9:$H$40,4,FALSE)))</f>
        <v>0</v>
      </c>
      <c r="F34" s="33">
        <f>IF(ISERROR(VLOOKUP(I34,'100m'!$B$9:$H$40,5,FALSE)),0,(VLOOKUP(I34,'100m'!$B$9:$H$40,5,FALSE)))</f>
        <v>0</v>
      </c>
      <c r="G34" s="43">
        <f>IF(ISERROR(VLOOKUP(I34,'100m'!$B$9:$H$40,6,FALSE)),0,(VLOOKUP(I34,'100m'!$B$9:$H$40,6,FALSE)))</f>
        <v>0</v>
      </c>
      <c r="H34" s="222"/>
      <c r="I34" s="30">
        <v>26</v>
      </c>
      <c r="J34" s="44"/>
    </row>
    <row r="35" spans="1:10" s="24" customFormat="1" ht="24.95" customHeight="1">
      <c r="A35" s="28">
        <v>27</v>
      </c>
      <c r="B35" s="42">
        <f>IF(ISERROR(VLOOKUP(I35,'100m'!$B$9:$H$40,7,FALSE)),0,(VLOOKUP(I35,'100m'!$B$9:$H$40,7,FALSE)))</f>
        <v>0</v>
      </c>
      <c r="C35" s="220">
        <f>IF(ISERROR(VLOOKUP(I35,'100m'!$B$9:$H$40,2,FALSE)),0,(VLOOKUP(I35,'100m'!$B$9:$H$40,2,FALSE)))</f>
        <v>0</v>
      </c>
      <c r="D35" s="229">
        <f>IF(ISERROR(VLOOKUP(I35,'100m'!$B$9:$H$40,3,FALSE)),0,(VLOOKUP(I35,'100m'!$B$9:$H$40,3,FALSE)))</f>
        <v>0</v>
      </c>
      <c r="E35" s="229">
        <f>IF(ISERROR(VLOOKUP(I35,'100m'!$B$9:$H$40,4,FALSE)),0,(VLOOKUP(I35,'100m'!$B$9:$H$40,4,FALSE)))</f>
        <v>0</v>
      </c>
      <c r="F35" s="33">
        <f>IF(ISERROR(VLOOKUP(I35,'100m'!$B$9:$H$40,5,FALSE)),0,(VLOOKUP(I35,'100m'!$B$9:$H$40,5,FALSE)))</f>
        <v>0</v>
      </c>
      <c r="G35" s="43">
        <f>IF(ISERROR(VLOOKUP(I35,'100m'!$B$9:$H$40,6,FALSE)),0,(VLOOKUP(I35,'100m'!$B$9:$H$40,6,FALSE)))</f>
        <v>0</v>
      </c>
      <c r="H35" s="222"/>
      <c r="I35" s="30">
        <v>27</v>
      </c>
      <c r="J35" s="44"/>
    </row>
    <row r="36" spans="1:10" s="24" customFormat="1" ht="24.95" customHeight="1">
      <c r="A36" s="28">
        <v>28</v>
      </c>
      <c r="B36" s="42">
        <f>IF(ISERROR(VLOOKUP(I36,'100m'!$B$9:$H$40,7,FALSE)),0,(VLOOKUP(I36,'100m'!$B$9:$H$40,7,FALSE)))</f>
        <v>0</v>
      </c>
      <c r="C36" s="220">
        <f>IF(ISERROR(VLOOKUP(I36,'100m'!$B$9:$H$40,2,FALSE)),0,(VLOOKUP(I36,'100m'!$B$9:$H$40,2,FALSE)))</f>
        <v>0</v>
      </c>
      <c r="D36" s="229">
        <f>IF(ISERROR(VLOOKUP(I36,'100m'!$B$9:$H$40,3,FALSE)),0,(VLOOKUP(I36,'100m'!$B$9:$H$40,3,FALSE)))</f>
        <v>0</v>
      </c>
      <c r="E36" s="229">
        <f>IF(ISERROR(VLOOKUP(I36,'100m'!$B$9:$H$40,4,FALSE)),0,(VLOOKUP(I36,'100m'!$B$9:$H$40,4,FALSE)))</f>
        <v>0</v>
      </c>
      <c r="F36" s="33">
        <f>IF(ISERROR(VLOOKUP(I36,'100m'!$B$9:$H$40,5,FALSE)),0,(VLOOKUP(I36,'100m'!$B$9:$H$40,5,FALSE)))</f>
        <v>0</v>
      </c>
      <c r="G36" s="43">
        <f>IF(ISERROR(VLOOKUP(I36,'100m'!$B$9:$H$40,6,FALSE)),0,(VLOOKUP(I36,'100m'!$B$9:$H$40,6,FALSE)))</f>
        <v>0</v>
      </c>
      <c r="H36" s="222"/>
      <c r="I36" s="30">
        <v>28</v>
      </c>
      <c r="J36" s="44"/>
    </row>
    <row r="37" spans="1:10" s="24" customFormat="1" ht="24.95" customHeight="1">
      <c r="A37" s="28">
        <v>29</v>
      </c>
      <c r="B37" s="42">
        <f>IF(ISERROR(VLOOKUP(I37,'100m'!$B$9:$H$40,7,FALSE)),0,(VLOOKUP(I37,'100m'!$B$9:$H$40,7,FALSE)))</f>
        <v>0</v>
      </c>
      <c r="C37" s="220">
        <f>IF(ISERROR(VLOOKUP(I37,'100m'!$B$9:$H$40,2,FALSE)),0,(VLOOKUP(I37,'100m'!$B$9:$H$40,2,FALSE)))</f>
        <v>0</v>
      </c>
      <c r="D37" s="229">
        <f>IF(ISERROR(VLOOKUP(I37,'100m'!$B$9:$H$40,3,FALSE)),0,(VLOOKUP(I37,'100m'!$B$9:$H$40,3,FALSE)))</f>
        <v>0</v>
      </c>
      <c r="E37" s="229">
        <f>IF(ISERROR(VLOOKUP(I37,'100m'!$B$9:$H$40,4,FALSE)),0,(VLOOKUP(I37,'100m'!$B$9:$H$40,4,FALSE)))</f>
        <v>0</v>
      </c>
      <c r="F37" s="33">
        <f>IF(ISERROR(VLOOKUP(I37,'100m'!$B$9:$H$40,5,FALSE)),0,(VLOOKUP(I37,'100m'!$B$9:$H$40,5,FALSE)))</f>
        <v>0</v>
      </c>
      <c r="G37" s="43">
        <f>IF(ISERROR(VLOOKUP(I37,'100m'!$B$9:$H$40,6,FALSE)),0,(VLOOKUP(I37,'100m'!$B$9:$H$40,6,FALSE)))</f>
        <v>0</v>
      </c>
      <c r="H37" s="222"/>
      <c r="I37" s="30">
        <v>29</v>
      </c>
      <c r="J37" s="44"/>
    </row>
    <row r="38" spans="1:10" s="24" customFormat="1" ht="24.95" customHeight="1">
      <c r="A38" s="28">
        <v>30</v>
      </c>
      <c r="B38" s="42">
        <f>IF(ISERROR(VLOOKUP(I38,'100m'!$B$9:$H$40,7,FALSE)),0,(VLOOKUP(I38,'100m'!$B$9:$H$40,7,FALSE)))</f>
        <v>0</v>
      </c>
      <c r="C38" s="220">
        <f>IF(ISERROR(VLOOKUP(I38,'100m'!$B$9:$H$40,2,FALSE)),0,(VLOOKUP(I38,'100m'!$B$9:$H$40,2,FALSE)))</f>
        <v>0</v>
      </c>
      <c r="D38" s="229">
        <f>IF(ISERROR(VLOOKUP(I38,'100m'!$B$9:$H$40,3,FALSE)),0,(VLOOKUP(I38,'100m'!$B$9:$H$40,3,FALSE)))</f>
        <v>0</v>
      </c>
      <c r="E38" s="229">
        <f>IF(ISERROR(VLOOKUP(I38,'100m'!$B$9:$H$40,4,FALSE)),0,(VLOOKUP(I38,'100m'!$B$9:$H$40,4,FALSE)))</f>
        <v>0</v>
      </c>
      <c r="F38" s="33">
        <f>IF(ISERROR(VLOOKUP(I38,'100m'!$B$9:$H$40,5,FALSE)),0,(VLOOKUP(I38,'100m'!$B$9:$H$40,5,FALSE)))</f>
        <v>0</v>
      </c>
      <c r="G38" s="43">
        <f>IF(ISERROR(VLOOKUP(I38,'100m'!$B$9:$H$40,6,FALSE)),0,(VLOOKUP(I38,'100m'!$B$9:$H$40,6,FALSE)))</f>
        <v>0</v>
      </c>
      <c r="H38" s="222"/>
      <c r="I38" s="30">
        <v>30</v>
      </c>
      <c r="J38" s="44"/>
    </row>
    <row r="39" spans="1:10" s="24" customFormat="1" ht="24.95" customHeight="1">
      <c r="A39" s="28">
        <v>31</v>
      </c>
      <c r="B39" s="42">
        <f>IF(ISERROR(VLOOKUP(I39,'100m'!$B$9:$H$40,7,FALSE)),0,(VLOOKUP(I39,'100m'!$B$9:$H$40,7,FALSE)))</f>
        <v>0</v>
      </c>
      <c r="C39" s="220">
        <f>IF(ISERROR(VLOOKUP(I39,'100m'!$B$9:$H$40,2,FALSE)),0,(VLOOKUP(I39,'100m'!$B$9:$H$40,2,FALSE)))</f>
        <v>0</v>
      </c>
      <c r="D39" s="229">
        <f>IF(ISERROR(VLOOKUP(I39,'100m'!$B$9:$H$40,3,FALSE)),0,(VLOOKUP(I39,'100m'!$B$9:$H$40,3,FALSE)))</f>
        <v>0</v>
      </c>
      <c r="E39" s="229">
        <f>IF(ISERROR(VLOOKUP(I39,'100m'!$B$9:$H$40,4,FALSE)),0,(VLOOKUP(I39,'100m'!$B$9:$H$40,4,FALSE)))</f>
        <v>0</v>
      </c>
      <c r="F39" s="33">
        <f>IF(ISERROR(VLOOKUP(I39,'100m'!$B$9:$H$40,5,FALSE)),0,(VLOOKUP(I39,'100m'!$B$9:$H$40,5,FALSE)))</f>
        <v>0</v>
      </c>
      <c r="G39" s="43">
        <f>IF(ISERROR(VLOOKUP(I39,'100m'!$B$9:$H$40,6,FALSE)),0,(VLOOKUP(I39,'100m'!$B$9:$H$40,6,FALSE)))</f>
        <v>0</v>
      </c>
      <c r="H39" s="222"/>
      <c r="I39" s="30">
        <v>31</v>
      </c>
      <c r="J39" s="44"/>
    </row>
    <row r="40" spans="1:10" s="24" customFormat="1" ht="24.95" customHeight="1">
      <c r="A40" s="28">
        <v>32</v>
      </c>
      <c r="B40" s="42">
        <f>IF(ISERROR(VLOOKUP(I40,'100m'!$B$9:$H$40,7,FALSE)),0,(VLOOKUP(I40,'100m'!$B$9:$H$40,7,FALSE)))</f>
        <v>0</v>
      </c>
      <c r="C40" s="220">
        <f>IF(ISERROR(VLOOKUP(I40,'100m'!$B$9:$H$40,2,FALSE)),0,(VLOOKUP(I40,'100m'!$B$9:$H$40,2,FALSE)))</f>
        <v>0</v>
      </c>
      <c r="D40" s="229">
        <f>IF(ISERROR(VLOOKUP(I40,'100m'!$B$9:$H$40,3,FALSE)),0,(VLOOKUP(I40,'100m'!$B$9:$H$40,3,FALSE)))</f>
        <v>0</v>
      </c>
      <c r="E40" s="229">
        <f>IF(ISERROR(VLOOKUP(I40,'100m'!$B$9:$H$40,4,FALSE)),0,(VLOOKUP(I40,'100m'!$B$9:$H$40,4,FALSE)))</f>
        <v>0</v>
      </c>
      <c r="F40" s="33">
        <f>IF(ISERROR(VLOOKUP(I40,'100m'!$B$9:$H$40,5,FALSE)),0,(VLOOKUP(I40,'100m'!$B$9:$H$40,5,FALSE)))</f>
        <v>0</v>
      </c>
      <c r="G40" s="43">
        <f>IF(ISERROR(VLOOKUP(I40,'100m'!$B$9:$H$40,6,FALSE)),0,(VLOOKUP(I40,'100m'!$B$9:$H$40,6,FALSE)))</f>
        <v>0</v>
      </c>
      <c r="H40" s="222"/>
      <c r="I40" s="30">
        <v>32</v>
      </c>
      <c r="J40" s="44"/>
    </row>
    <row r="41" spans="1:10" s="38" customFormat="1" ht="24.95" customHeight="1">
      <c r="A41" s="324" t="s">
        <v>24</v>
      </c>
      <c r="B41" s="324"/>
      <c r="C41" s="38" t="s">
        <v>33</v>
      </c>
      <c r="D41" s="38" t="s">
        <v>34</v>
      </c>
      <c r="E41" s="39" t="s">
        <v>25</v>
      </c>
      <c r="F41" s="25" t="s">
        <v>25</v>
      </c>
    </row>
    <row r="42" spans="1:10" s="24" customFormat="1" ht="24.95" customHeight="1"/>
    <row r="43" spans="1:10" s="24" customFormat="1" ht="24.95" customHeight="1"/>
    <row r="44" spans="1:10" s="24" customFormat="1" ht="24.95" customHeight="1"/>
    <row r="45" spans="1:10" s="24" customFormat="1" ht="24.95" customHeight="1"/>
    <row r="46" spans="1:10" s="24" customFormat="1" ht="24.95" customHeight="1"/>
    <row r="47" spans="1:10" s="24" customFormat="1" ht="24.95" customHeight="1"/>
    <row r="48" spans="1:10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="24" customFormat="1" ht="24.95" customHeight="1"/>
    <row r="66" s="24" customFormat="1" ht="24.95" customHeight="1"/>
    <row r="67" s="24" customFormat="1" ht="24.95" customHeight="1"/>
    <row r="68" s="24" customFormat="1" ht="24.95" customHeight="1"/>
    <row r="69" s="24" customFormat="1" ht="24.95" customHeight="1"/>
    <row r="70" s="24" customFormat="1" ht="24.95" customHeight="1"/>
  </sheetData>
  <mergeCells count="5">
    <mergeCell ref="A41:B41"/>
    <mergeCell ref="I1:I7"/>
    <mergeCell ref="A1:H1"/>
    <mergeCell ref="A2:H2"/>
    <mergeCell ref="A3:H3"/>
  </mergeCells>
  <conditionalFormatting sqref="B9:H40">
    <cfRule type="cellIs" dxfId="222" priority="1" stopIfTrue="1" operator="equal">
      <formula>0</formula>
    </cfRule>
  </conditionalFormatting>
  <conditionalFormatting sqref="A7">
    <cfRule type="cellIs" dxfId="221" priority="2" stopIfTrue="1" operator="equal">
      <formula>1</formula>
    </cfRule>
  </conditionalFormatting>
  <pageMargins left="0.7" right="0.7" top="0.75" bottom="0.75" header="0.3" footer="0.3"/>
  <pageSetup paperSize="9" scale="64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13"/>
  </sheetPr>
  <dimension ref="A1:N50"/>
  <sheetViews>
    <sheetView zoomScale="75" zoomScaleNormal="75" workbookViewId="0">
      <selection activeCell="D3" sqref="D3"/>
    </sheetView>
  </sheetViews>
  <sheetFormatPr defaultColWidth="9.140625" defaultRowHeight="35.1" customHeight="1"/>
  <cols>
    <col min="1" max="1" width="4.42578125" style="40" bestFit="1" customWidth="1"/>
    <col min="2" max="2" width="6.7109375" style="40" customWidth="1"/>
    <col min="3" max="3" width="11.85546875" style="40" customWidth="1"/>
    <col min="4" max="4" width="25.7109375" style="91" customWidth="1"/>
    <col min="5" max="5" width="23.7109375" style="91" customWidth="1"/>
    <col min="6" max="7" width="8.7109375" style="40" customWidth="1"/>
    <col min="8" max="8" width="2.5703125" style="40" customWidth="1"/>
    <col min="9" max="9" width="4.42578125" style="91" customWidth="1"/>
    <col min="10" max="10" width="6.7109375" style="91" customWidth="1"/>
    <col min="11" max="11" width="11.5703125" style="91" bestFit="1" customWidth="1"/>
    <col min="12" max="12" width="25.7109375" style="91" customWidth="1"/>
    <col min="13" max="13" width="23.7109375" style="91" customWidth="1"/>
    <col min="14" max="14" width="8.7109375" style="91" customWidth="1"/>
    <col min="15" max="16384" width="9.140625" style="40"/>
  </cols>
  <sheetData>
    <row r="1" spans="1:14" ht="35.1" customHeight="1">
      <c r="A1" s="348" t="s">
        <v>16</v>
      </c>
      <c r="B1" s="348"/>
      <c r="C1" s="348"/>
      <c r="D1" s="124" t="str">
        <f>'genel bilgi girişi'!$B$4</f>
        <v>GENÇ ERKEK</v>
      </c>
      <c r="E1" s="123" t="s">
        <v>17</v>
      </c>
      <c r="F1" s="340" t="str">
        <f>'genel bilgi girişi'!B5</f>
        <v>ATATÜRK STADYUMU</v>
      </c>
      <c r="G1" s="340"/>
      <c r="H1" s="340"/>
      <c r="I1" s="345" t="s">
        <v>59</v>
      </c>
      <c r="J1" s="345"/>
      <c r="M1" s="123" t="s">
        <v>11</v>
      </c>
      <c r="N1" s="150"/>
    </row>
    <row r="2" spans="1:14" ht="35.1" customHeight="1">
      <c r="A2" s="348" t="s">
        <v>19</v>
      </c>
      <c r="B2" s="348"/>
      <c r="C2" s="348"/>
      <c r="D2" s="125" t="s">
        <v>201</v>
      </c>
      <c r="E2" s="123" t="s">
        <v>18</v>
      </c>
      <c r="F2" s="341" t="str">
        <f>'genel bilgi girişi'!B6</f>
        <v>11-12 MART 2019</v>
      </c>
      <c r="G2" s="341"/>
      <c r="H2" s="342"/>
      <c r="I2" s="42" t="s">
        <v>32</v>
      </c>
      <c r="J2" s="42" t="s">
        <v>20</v>
      </c>
      <c r="K2" s="132" t="s">
        <v>62</v>
      </c>
      <c r="L2" s="132" t="s">
        <v>55</v>
      </c>
      <c r="M2" s="132" t="s">
        <v>21</v>
      </c>
      <c r="N2" s="42" t="s">
        <v>22</v>
      </c>
    </row>
    <row r="3" spans="1:14" ht="35.1" customHeight="1">
      <c r="A3" s="348" t="s">
        <v>60</v>
      </c>
      <c r="B3" s="348"/>
      <c r="C3" s="348"/>
      <c r="D3" s="270" t="str">
        <f>rekorlar!$H$19</f>
        <v>KUBİLAY TOK 14.71 sn</v>
      </c>
      <c r="E3" s="123" t="s">
        <v>61</v>
      </c>
      <c r="F3" s="343" t="str">
        <f>'yarışma programı'!$E$15</f>
        <v>1. Gün-11:10</v>
      </c>
      <c r="G3" s="343"/>
      <c r="H3" s="344"/>
      <c r="I3" s="130">
        <v>1</v>
      </c>
      <c r="J3" s="134">
        <f t="shared" ref="J3:M10" si="0">B6</f>
        <v>41</v>
      </c>
      <c r="K3" s="190">
        <f t="shared" si="0"/>
        <v>37123</v>
      </c>
      <c r="L3" s="191" t="str">
        <f t="shared" si="0"/>
        <v>İSMAİL HAKKI KORKMAZ</v>
      </c>
      <c r="M3" s="191" t="str">
        <f t="shared" si="0"/>
        <v>Dr. FAZIL KÜÇÜK E.M.L</v>
      </c>
      <c r="N3" s="204">
        <f t="shared" ref="N3:N10" si="1">F6</f>
        <v>0</v>
      </c>
    </row>
    <row r="4" spans="1:14" ht="35.1" customHeight="1">
      <c r="A4" s="350" t="str">
        <f>'genel bilgi girişi'!$B$8</f>
        <v>MİLLİ EĞİTİM ve KÜLTÜR BAKANLIĞI 2018-2019 ÖĞRETİM YILI GENÇLER ATLETİZM  ELEME YARIŞMALARI</v>
      </c>
      <c r="B4" s="350"/>
      <c r="C4" s="350"/>
      <c r="D4" s="350"/>
      <c r="E4" s="350"/>
      <c r="F4" s="350"/>
      <c r="G4" s="350"/>
      <c r="I4" s="130">
        <v>2</v>
      </c>
      <c r="J4" s="134">
        <f t="shared" si="0"/>
        <v>44</v>
      </c>
      <c r="K4" s="190">
        <f t="shared" si="0"/>
        <v>37014</v>
      </c>
      <c r="L4" s="191" t="str">
        <f t="shared" si="0"/>
        <v>EMRE DEMİRKAYA</v>
      </c>
      <c r="M4" s="191" t="str">
        <f t="shared" si="0"/>
        <v>LEFKE GAZİ LİSESİ</v>
      </c>
      <c r="N4" s="204">
        <f t="shared" si="1"/>
        <v>0</v>
      </c>
    </row>
    <row r="5" spans="1:14" s="126" customFormat="1" ht="35.1" customHeight="1">
      <c r="A5" s="42" t="s">
        <v>32</v>
      </c>
      <c r="B5" s="42" t="s">
        <v>20</v>
      </c>
      <c r="C5" s="132" t="s">
        <v>62</v>
      </c>
      <c r="D5" s="132" t="s">
        <v>55</v>
      </c>
      <c r="E5" s="132" t="s">
        <v>21</v>
      </c>
      <c r="F5" s="193" t="s">
        <v>22</v>
      </c>
      <c r="G5" s="193" t="s">
        <v>23</v>
      </c>
      <c r="H5" s="53"/>
      <c r="I5" s="42">
        <v>3</v>
      </c>
      <c r="J5" s="191">
        <f t="shared" si="0"/>
        <v>50</v>
      </c>
      <c r="K5" s="198">
        <f t="shared" si="0"/>
        <v>37867</v>
      </c>
      <c r="L5" s="191" t="str">
        <f t="shared" si="0"/>
        <v>UĞUR YAĞCI</v>
      </c>
      <c r="M5" s="191" t="str">
        <f t="shared" si="0"/>
        <v>SEDAT SİMAVİ E.M.LİSESİ</v>
      </c>
      <c r="N5" s="33">
        <f t="shared" si="1"/>
        <v>0</v>
      </c>
    </row>
    <row r="6" spans="1:14" ht="35.1" customHeight="1">
      <c r="A6" s="130">
        <v>1</v>
      </c>
      <c r="B6" s="134">
        <f>'yarışmaya katılan okullar'!B12</f>
        <v>41</v>
      </c>
      <c r="C6" s="135">
        <v>37123</v>
      </c>
      <c r="D6" s="136" t="s">
        <v>339</v>
      </c>
      <c r="E6" s="137" t="str">
        <f>'yarışmaya katılan okullar'!C12</f>
        <v>Dr. FAZIL KÜÇÜK E.M.L</v>
      </c>
      <c r="F6" s="138"/>
      <c r="G6" s="239" t="str">
        <f>IF(ISTEXT(F6),0,IFERROR(VLOOKUP(SMALL(puan!$G$4:$H$112,COUNTIF(puan!$G$4:$H$112,"&lt;"&amp;F6)+1),puan!$G$4:$H$112,2,0),"    "))</f>
        <v xml:space="preserve">    </v>
      </c>
      <c r="H6" s="152"/>
      <c r="I6" s="130">
        <v>4</v>
      </c>
      <c r="J6" s="134">
        <f t="shared" si="0"/>
        <v>52</v>
      </c>
      <c r="K6" s="190">
        <f t="shared" si="0"/>
        <v>36937</v>
      </c>
      <c r="L6" s="191" t="str">
        <f t="shared" si="0"/>
        <v>METE ÇELİK</v>
      </c>
      <c r="M6" s="191" t="str">
        <f t="shared" si="0"/>
        <v>LAPTA YAVUZLAR LİSESİ</v>
      </c>
      <c r="N6" s="204">
        <f t="shared" si="1"/>
        <v>0</v>
      </c>
    </row>
    <row r="7" spans="1:14" ht="35.1" customHeight="1">
      <c r="A7" s="130">
        <v>2</v>
      </c>
      <c r="B7" s="134">
        <f>'yarışmaya katılan okullar'!B13</f>
        <v>44</v>
      </c>
      <c r="C7" s="135">
        <v>37014</v>
      </c>
      <c r="D7" s="136" t="s">
        <v>340</v>
      </c>
      <c r="E7" s="137" t="str">
        <f>'yarışmaya katılan okullar'!C13</f>
        <v>LEFKE GAZİ LİSESİ</v>
      </c>
      <c r="F7" s="138"/>
      <c r="G7" s="239" t="str">
        <f>IF(ISTEXT(F7),0,IFERROR(VLOOKUP(SMALL(puan!$G$4:$H$112,COUNTIF(puan!$G$4:$H$112,"&lt;"&amp;F7)+1),puan!$G$4:$H$112,2,0),"    "))</f>
        <v xml:space="preserve">    </v>
      </c>
      <c r="H7" s="152"/>
      <c r="I7" s="130">
        <v>5</v>
      </c>
      <c r="J7" s="134">
        <f t="shared" si="0"/>
        <v>16</v>
      </c>
      <c r="K7" s="190" t="str">
        <f t="shared" si="0"/>
        <v>-</v>
      </c>
      <c r="L7" s="191" t="str">
        <f t="shared" si="0"/>
        <v>-</v>
      </c>
      <c r="M7" s="191" t="str">
        <f t="shared" si="0"/>
        <v>CUMHURİYET LİSESİ</v>
      </c>
      <c r="N7" s="204">
        <f t="shared" si="1"/>
        <v>0</v>
      </c>
    </row>
    <row r="8" spans="1:14" ht="35.1" customHeight="1">
      <c r="A8" s="130">
        <v>3</v>
      </c>
      <c r="B8" s="134">
        <f>'yarışmaya katılan okullar'!B14</f>
        <v>50</v>
      </c>
      <c r="C8" s="135">
        <v>37867</v>
      </c>
      <c r="D8" s="136" t="s">
        <v>341</v>
      </c>
      <c r="E8" s="137" t="str">
        <f>'yarışmaya katılan okullar'!C14</f>
        <v>SEDAT SİMAVİ E.M.LİSESİ</v>
      </c>
      <c r="F8" s="138"/>
      <c r="G8" s="239" t="str">
        <f>IF(ISTEXT(F8),0,IFERROR(VLOOKUP(SMALL(puan!$G$4:$H$112,COUNTIF(puan!$G$4:$H$112,"&lt;"&amp;F8)+1),puan!$G$4:$H$112,2,0),"    "))</f>
        <v xml:space="preserve">    </v>
      </c>
      <c r="H8" s="152"/>
      <c r="I8" s="130">
        <v>6</v>
      </c>
      <c r="J8" s="134">
        <f t="shared" si="0"/>
        <v>60</v>
      </c>
      <c r="K8" s="190">
        <f t="shared" si="0"/>
        <v>37236</v>
      </c>
      <c r="L8" s="191" t="str">
        <f t="shared" si="0"/>
        <v>KADİR GÖK</v>
      </c>
      <c r="M8" s="191" t="str">
        <f t="shared" si="0"/>
        <v>KARPAZ MESLEK LİSESİ</v>
      </c>
      <c r="N8" s="204">
        <f t="shared" si="1"/>
        <v>0</v>
      </c>
    </row>
    <row r="9" spans="1:14" ht="35.1" customHeight="1">
      <c r="A9" s="130">
        <v>4</v>
      </c>
      <c r="B9" s="134">
        <f>'yarışmaya katılan okullar'!B15</f>
        <v>52</v>
      </c>
      <c r="C9" s="135">
        <v>36937</v>
      </c>
      <c r="D9" s="136" t="s">
        <v>342</v>
      </c>
      <c r="E9" s="137" t="str">
        <f>'yarışmaya katılan okullar'!C15</f>
        <v>LAPTA YAVUZLAR LİSESİ</v>
      </c>
      <c r="F9" s="138"/>
      <c r="G9" s="239" t="str">
        <f>IF(ISTEXT(F9),0,IFERROR(VLOOKUP(SMALL(puan!$G$4:$H$112,COUNTIF(puan!$G$4:$H$112,"&lt;"&amp;F9)+1),puan!$G$4:$H$112,2,0),"    "))</f>
        <v xml:space="preserve">    </v>
      </c>
      <c r="H9" s="152"/>
      <c r="I9" s="130">
        <v>7</v>
      </c>
      <c r="J9" s="134">
        <f t="shared" si="0"/>
        <v>30</v>
      </c>
      <c r="K9" s="190">
        <f t="shared" si="0"/>
        <v>37589</v>
      </c>
      <c r="L9" s="191" t="str">
        <f t="shared" si="0"/>
        <v>HÜSEYİN ARSLAN</v>
      </c>
      <c r="M9" s="191" t="str">
        <f t="shared" si="0"/>
        <v>HALA SULTAN İLAHİYAT KOLEJİ</v>
      </c>
      <c r="N9" s="204">
        <f t="shared" si="1"/>
        <v>0</v>
      </c>
    </row>
    <row r="10" spans="1:14" ht="35.1" customHeight="1">
      <c r="A10" s="130">
        <v>5</v>
      </c>
      <c r="B10" s="134">
        <f>'yarışmaya katılan okullar'!B16</f>
        <v>16</v>
      </c>
      <c r="C10" s="135" t="s">
        <v>237</v>
      </c>
      <c r="D10" s="136" t="s">
        <v>237</v>
      </c>
      <c r="E10" s="137" t="str">
        <f>'yarışmaya katılan okullar'!C16</f>
        <v>CUMHURİYET LİSESİ</v>
      </c>
      <c r="F10" s="138"/>
      <c r="G10" s="239" t="str">
        <f>IF(ISTEXT(F10),0,IFERROR(VLOOKUP(SMALL(puan!$G$4:$H$112,COUNTIF(puan!$G$4:$H$112,"&lt;"&amp;F10)+1),puan!$G$4:$H$112,2,0),"    "))</f>
        <v xml:space="preserve">    </v>
      </c>
      <c r="H10" s="152"/>
      <c r="I10" s="130">
        <v>8</v>
      </c>
      <c r="J10" s="134">
        <f t="shared" si="0"/>
        <v>59</v>
      </c>
      <c r="K10" s="190" t="str">
        <f t="shared" si="0"/>
        <v>-</v>
      </c>
      <c r="L10" s="191" t="str">
        <f t="shared" si="0"/>
        <v>-</v>
      </c>
      <c r="M10" s="191" t="str">
        <f t="shared" si="0"/>
        <v>POLATPAŞA LİSESİ</v>
      </c>
      <c r="N10" s="204">
        <f t="shared" si="1"/>
        <v>0</v>
      </c>
    </row>
    <row r="11" spans="1:14" ht="35.1" customHeight="1">
      <c r="A11" s="130">
        <v>6</v>
      </c>
      <c r="B11" s="134">
        <f>'yarışmaya katılan okullar'!B17</f>
        <v>60</v>
      </c>
      <c r="C11" s="135">
        <v>37236</v>
      </c>
      <c r="D11" s="136" t="s">
        <v>343</v>
      </c>
      <c r="E11" s="137" t="str">
        <f>'yarışmaya katılan okullar'!C17</f>
        <v>KARPAZ MESLEK LİSESİ</v>
      </c>
      <c r="F11" s="138"/>
      <c r="G11" s="239" t="str">
        <f>IF(ISTEXT(F11),0,IFERROR(VLOOKUP(SMALL(puan!$G$4:$H$112,COUNTIF(puan!$G$4:$H$112,"&lt;"&amp;F11)+1),puan!$G$4:$H$112,2,0),"    "))</f>
        <v xml:space="preserve">    </v>
      </c>
      <c r="H11" s="152"/>
      <c r="I11" s="339" t="s">
        <v>58</v>
      </c>
      <c r="J11" s="339"/>
      <c r="K11" s="202"/>
      <c r="L11" s="126"/>
      <c r="M11" s="123" t="s">
        <v>11</v>
      </c>
      <c r="N11" s="150"/>
    </row>
    <row r="12" spans="1:14" ht="35.1" customHeight="1">
      <c r="A12" s="130">
        <v>7</v>
      </c>
      <c r="B12" s="134">
        <f>'yarışmaya katılan okullar'!B18</f>
        <v>30</v>
      </c>
      <c r="C12" s="135">
        <v>37589</v>
      </c>
      <c r="D12" s="136" t="s">
        <v>344</v>
      </c>
      <c r="E12" s="137" t="str">
        <f>'yarışmaya katılan okullar'!C18</f>
        <v>HALA SULTAN İLAHİYAT KOLEJİ</v>
      </c>
      <c r="F12" s="138"/>
      <c r="G12" s="239" t="str">
        <f>IF(ISTEXT(F12),0,IFERROR(VLOOKUP(SMALL(puan!$G$4:$H$112,COUNTIF(puan!$G$4:$H$112,"&lt;"&amp;F12)+1),puan!$G$4:$H$112,2,0),"    "))</f>
        <v xml:space="preserve">    </v>
      </c>
      <c r="H12" s="152"/>
      <c r="I12" s="42" t="s">
        <v>32</v>
      </c>
      <c r="J12" s="42" t="s">
        <v>20</v>
      </c>
      <c r="K12" s="196" t="s">
        <v>62</v>
      </c>
      <c r="L12" s="132" t="s">
        <v>55</v>
      </c>
      <c r="M12" s="132" t="s">
        <v>21</v>
      </c>
      <c r="N12" s="197" t="s">
        <v>22</v>
      </c>
    </row>
    <row r="13" spans="1:14" ht="35.1" customHeight="1">
      <c r="A13" s="130">
        <v>8</v>
      </c>
      <c r="B13" s="134">
        <f>'yarışmaya katılan okullar'!B19</f>
        <v>59</v>
      </c>
      <c r="C13" s="135" t="s">
        <v>237</v>
      </c>
      <c r="D13" s="136" t="s">
        <v>237</v>
      </c>
      <c r="E13" s="137" t="str">
        <f>'yarışmaya katılan okullar'!C19</f>
        <v>POLATPAŞA LİSESİ</v>
      </c>
      <c r="F13" s="138"/>
      <c r="G13" s="239" t="str">
        <f>IF(ISTEXT(F13),0,IFERROR(VLOOKUP(SMALL(puan!$G$4:$H$112,COUNTIF(puan!$G$4:$H$112,"&lt;"&amp;F13)+1),puan!$G$4:$H$112,2,0),"    "))</f>
        <v xml:space="preserve">    </v>
      </c>
      <c r="H13" s="152"/>
      <c r="I13" s="130">
        <v>1</v>
      </c>
      <c r="J13" s="134">
        <f t="shared" ref="J13:M20" si="2">B14</f>
        <v>45</v>
      </c>
      <c r="K13" s="190" t="str">
        <f t="shared" si="2"/>
        <v>-</v>
      </c>
      <c r="L13" s="191" t="str">
        <f t="shared" si="2"/>
        <v>-</v>
      </c>
      <c r="M13" s="191" t="str">
        <f t="shared" si="2"/>
        <v>GÜZELYURT MESLEK LİSESİ</v>
      </c>
      <c r="N13" s="204">
        <f t="shared" ref="N13:N20" si="3">F14</f>
        <v>0</v>
      </c>
    </row>
    <row r="14" spans="1:14" ht="35.1" customHeight="1">
      <c r="A14" s="130">
        <v>9</v>
      </c>
      <c r="B14" s="134">
        <f>'yarışmaya katılan okullar'!B20</f>
        <v>45</v>
      </c>
      <c r="C14" s="135" t="s">
        <v>237</v>
      </c>
      <c r="D14" s="136" t="s">
        <v>237</v>
      </c>
      <c r="E14" s="137" t="str">
        <f>'yarışmaya katılan okullar'!C20</f>
        <v>GÜZELYURT MESLEK LİSESİ</v>
      </c>
      <c r="F14" s="138"/>
      <c r="G14" s="239" t="str">
        <f>IF(ISTEXT(F14),0,IFERROR(VLOOKUP(SMALL(puan!$G$4:$H$112,COUNTIF(puan!$G$4:$H$112,"&lt;"&amp;F14)+1),puan!$G$4:$H$112,2,0),"    "))</f>
        <v xml:space="preserve">    </v>
      </c>
      <c r="H14" s="152"/>
      <c r="I14" s="130">
        <v>2</v>
      </c>
      <c r="J14" s="134">
        <f t="shared" si="2"/>
        <v>35</v>
      </c>
      <c r="K14" s="190">
        <f t="shared" si="2"/>
        <v>37487</v>
      </c>
      <c r="L14" s="191" t="str">
        <f t="shared" si="2"/>
        <v>ŞÜKRÜ HİLMİ ERDOĞAN</v>
      </c>
      <c r="M14" s="191" t="str">
        <f t="shared" si="2"/>
        <v>ANAFARTALAR LİSESİ</v>
      </c>
      <c r="N14" s="204">
        <f t="shared" si="3"/>
        <v>0</v>
      </c>
    </row>
    <row r="15" spans="1:14" ht="35.1" customHeight="1">
      <c r="A15" s="130">
        <v>10</v>
      </c>
      <c r="B15" s="134">
        <f>'yarışmaya katılan okullar'!B21</f>
        <v>35</v>
      </c>
      <c r="C15" s="135">
        <v>37487</v>
      </c>
      <c r="D15" s="136" t="s">
        <v>345</v>
      </c>
      <c r="E15" s="137" t="str">
        <f>'yarışmaya katılan okullar'!C21</f>
        <v>ANAFARTALAR LİSESİ</v>
      </c>
      <c r="F15" s="138"/>
      <c r="G15" s="239" t="str">
        <f>IF(ISTEXT(F15),0,IFERROR(VLOOKUP(SMALL(puan!$G$4:$H$112,COUNTIF(puan!$G$4:$H$112,"&lt;"&amp;F15)+1),puan!$G$4:$H$112,2,0),"    "))</f>
        <v xml:space="preserve">    </v>
      </c>
      <c r="H15" s="152"/>
      <c r="I15" s="42">
        <v>3</v>
      </c>
      <c r="J15" s="134">
        <f t="shared" si="2"/>
        <v>71</v>
      </c>
      <c r="K15" s="190" t="str">
        <f t="shared" si="2"/>
        <v>16.04.2002</v>
      </c>
      <c r="L15" s="191" t="str">
        <f t="shared" si="2"/>
        <v>ERŞEN ÜNVERDİ</v>
      </c>
      <c r="M15" s="191" t="str">
        <f t="shared" si="2"/>
        <v>THE AMERİCAN COLLEGE</v>
      </c>
      <c r="N15" s="204">
        <f t="shared" si="3"/>
        <v>0</v>
      </c>
    </row>
    <row r="16" spans="1:14" ht="35.1" customHeight="1">
      <c r="A16" s="130">
        <v>11</v>
      </c>
      <c r="B16" s="134">
        <f>'yarışmaya katılan okullar'!B22</f>
        <v>71</v>
      </c>
      <c r="C16" s="135" t="s">
        <v>346</v>
      </c>
      <c r="D16" s="136" t="s">
        <v>347</v>
      </c>
      <c r="E16" s="137" t="str">
        <f>'yarışmaya katılan okullar'!C22</f>
        <v>THE AMERİCAN COLLEGE</v>
      </c>
      <c r="F16" s="138"/>
      <c r="G16" s="239" t="str">
        <f>IF(ISTEXT(F16),0,IFERROR(VLOOKUP(SMALL(puan!$G$4:$H$112,COUNTIF(puan!$G$4:$H$112,"&lt;"&amp;F16)+1),puan!$G$4:$H$112,2,0),"    "))</f>
        <v xml:space="preserve">    </v>
      </c>
      <c r="H16" s="152"/>
      <c r="I16" s="130">
        <v>4</v>
      </c>
      <c r="J16" s="134">
        <f t="shared" si="2"/>
        <v>57</v>
      </c>
      <c r="K16" s="190" t="str">
        <f t="shared" si="2"/>
        <v>-</v>
      </c>
      <c r="L16" s="191" t="str">
        <f t="shared" si="2"/>
        <v>-</v>
      </c>
      <c r="M16" s="191" t="str">
        <f t="shared" si="2"/>
        <v>19 MAYIS TMK</v>
      </c>
      <c r="N16" s="204">
        <f t="shared" si="3"/>
        <v>0</v>
      </c>
    </row>
    <row r="17" spans="1:14" ht="35.1" customHeight="1">
      <c r="A17" s="130">
        <v>12</v>
      </c>
      <c r="B17" s="134">
        <f>'yarışmaya katılan okullar'!B23</f>
        <v>57</v>
      </c>
      <c r="C17" s="135" t="s">
        <v>237</v>
      </c>
      <c r="D17" s="136" t="s">
        <v>237</v>
      </c>
      <c r="E17" s="137" t="str">
        <f>'yarışmaya katılan okullar'!C23</f>
        <v>19 MAYIS TMK</v>
      </c>
      <c r="F17" s="138"/>
      <c r="G17" s="239" t="str">
        <f>IF(ISTEXT(F17),0,IFERROR(VLOOKUP(SMALL(puan!$G$4:$H$112,COUNTIF(puan!$G$4:$H$112,"&lt;"&amp;F17)+1),puan!$G$4:$H$112,2,0),"    "))</f>
        <v xml:space="preserve">    </v>
      </c>
      <c r="H17" s="152"/>
      <c r="I17" s="130">
        <v>5</v>
      </c>
      <c r="J17" s="134">
        <f t="shared" si="2"/>
        <v>77</v>
      </c>
      <c r="K17" s="190">
        <f t="shared" si="2"/>
        <v>37056</v>
      </c>
      <c r="L17" s="191" t="str">
        <f t="shared" si="2"/>
        <v>HALİL İBRAHİM YANIK</v>
      </c>
      <c r="M17" s="191" t="str">
        <f t="shared" si="2"/>
        <v>BÜLENT ECEVİT ANADOLU LİSESİ</v>
      </c>
      <c r="N17" s="204">
        <f t="shared" si="3"/>
        <v>0</v>
      </c>
    </row>
    <row r="18" spans="1:14" ht="35.1" customHeight="1">
      <c r="A18" s="130">
        <v>13</v>
      </c>
      <c r="B18" s="134">
        <f>'yarışmaya katılan okullar'!B24</f>
        <v>77</v>
      </c>
      <c r="C18" s="135">
        <v>37056</v>
      </c>
      <c r="D18" s="136" t="s">
        <v>348</v>
      </c>
      <c r="E18" s="137" t="str">
        <f>'yarışmaya katılan okullar'!C24</f>
        <v>BÜLENT ECEVİT ANADOLU LİSESİ</v>
      </c>
      <c r="F18" s="138"/>
      <c r="G18" s="239" t="str">
        <f>IF(ISTEXT(F18),0,IFERROR(VLOOKUP(SMALL(puan!$G$4:$H$112,COUNTIF(puan!$G$4:$H$112,"&lt;"&amp;F18)+1),puan!$G$4:$H$112,2,0),"    "))</f>
        <v xml:space="preserve">    </v>
      </c>
      <c r="H18" s="152"/>
      <c r="I18" s="130">
        <v>6</v>
      </c>
      <c r="J18" s="134">
        <f t="shared" si="2"/>
        <v>48</v>
      </c>
      <c r="K18" s="190">
        <f t="shared" si="2"/>
        <v>37510</v>
      </c>
      <c r="L18" s="191" t="str">
        <f t="shared" si="2"/>
        <v>UMUT CAN TOSBAY</v>
      </c>
      <c r="M18" s="191" t="str">
        <f t="shared" si="2"/>
        <v>LEFKOŞA TÜRK LİSESİ</v>
      </c>
      <c r="N18" s="204">
        <f t="shared" si="3"/>
        <v>0</v>
      </c>
    </row>
    <row r="19" spans="1:14" ht="35.1" customHeight="1">
      <c r="A19" s="130">
        <v>14</v>
      </c>
      <c r="B19" s="134">
        <f>'yarışmaya katılan okullar'!B25</f>
        <v>48</v>
      </c>
      <c r="C19" s="135">
        <v>37510</v>
      </c>
      <c r="D19" s="136" t="s">
        <v>349</v>
      </c>
      <c r="E19" s="137" t="str">
        <f>'yarışmaya katılan okullar'!C25</f>
        <v>LEFKOŞA TÜRK LİSESİ</v>
      </c>
      <c r="F19" s="138"/>
      <c r="G19" s="239" t="str">
        <f>IF(ISTEXT(F19),0,IFERROR(VLOOKUP(SMALL(puan!$G$4:$H$112,COUNTIF(puan!$G$4:$H$112,"&lt;"&amp;F19)+1),puan!$G$4:$H$112,2,0),"    "))</f>
        <v xml:space="preserve">    </v>
      </c>
      <c r="H19" s="152"/>
      <c r="I19" s="130">
        <v>7</v>
      </c>
      <c r="J19" s="134">
        <f t="shared" si="2"/>
        <v>40</v>
      </c>
      <c r="K19" s="190">
        <f t="shared" si="2"/>
        <v>37292</v>
      </c>
      <c r="L19" s="191" t="str">
        <f t="shared" si="2"/>
        <v>ERSAN ÖZTÜRK</v>
      </c>
      <c r="M19" s="191" t="str">
        <f t="shared" si="2"/>
        <v>ERENKÖY LİSESİ</v>
      </c>
      <c r="N19" s="204">
        <f t="shared" si="3"/>
        <v>0</v>
      </c>
    </row>
    <row r="20" spans="1:14" ht="35.1" customHeight="1">
      <c r="A20" s="130">
        <v>15</v>
      </c>
      <c r="B20" s="134">
        <f>'yarışmaya katılan okullar'!B26</f>
        <v>40</v>
      </c>
      <c r="C20" s="135">
        <v>37292</v>
      </c>
      <c r="D20" s="136" t="s">
        <v>350</v>
      </c>
      <c r="E20" s="137" t="str">
        <f>'yarışmaya katılan okullar'!C26</f>
        <v>ERENKÖY LİSESİ</v>
      </c>
      <c r="F20" s="138"/>
      <c r="G20" s="239" t="str">
        <f>IF(ISTEXT(F20),0,IFERROR(VLOOKUP(SMALL(puan!$G$4:$H$112,COUNTIF(puan!$G$4:$H$112,"&lt;"&amp;F20)+1),puan!$G$4:$H$112,2,0),"    "))</f>
        <v xml:space="preserve">    </v>
      </c>
      <c r="H20" s="152"/>
      <c r="I20" s="130">
        <v>8</v>
      </c>
      <c r="J20" s="134">
        <f t="shared" si="2"/>
        <v>39</v>
      </c>
      <c r="K20" s="190" t="str">
        <f t="shared" si="2"/>
        <v>-</v>
      </c>
      <c r="L20" s="191" t="str">
        <f t="shared" si="2"/>
        <v>-</v>
      </c>
      <c r="M20" s="191" t="str">
        <f t="shared" si="2"/>
        <v>CENGİZ TOPEL E. M .LİSESİ</v>
      </c>
      <c r="N20" s="204">
        <f t="shared" si="3"/>
        <v>0</v>
      </c>
    </row>
    <row r="21" spans="1:14" ht="35.1" customHeight="1">
      <c r="A21" s="130">
        <v>16</v>
      </c>
      <c r="B21" s="134">
        <f>'yarışmaya katılan okullar'!B27</f>
        <v>39</v>
      </c>
      <c r="C21" s="135" t="s">
        <v>237</v>
      </c>
      <c r="D21" s="136" t="s">
        <v>237</v>
      </c>
      <c r="E21" s="137" t="str">
        <f>'yarışmaya katılan okullar'!C27</f>
        <v>CENGİZ TOPEL E. M .LİSESİ</v>
      </c>
      <c r="F21" s="138"/>
      <c r="G21" s="239" t="str">
        <f>IF(ISTEXT(F21),0,IFERROR(VLOOKUP(SMALL(puan!$G$4:$H$112,COUNTIF(puan!$G$4:$H$112,"&lt;"&amp;F21)+1),puan!$G$4:$H$112,2,0),"    "))</f>
        <v xml:space="preserve">    </v>
      </c>
      <c r="H21" s="152"/>
      <c r="I21" s="339" t="s">
        <v>57</v>
      </c>
      <c r="J21" s="339"/>
      <c r="K21" s="202"/>
      <c r="L21" s="126"/>
      <c r="M21" s="123" t="s">
        <v>11</v>
      </c>
      <c r="N21" s="150"/>
    </row>
    <row r="22" spans="1:14" ht="35.1" customHeight="1">
      <c r="A22" s="130">
        <v>17</v>
      </c>
      <c r="B22" s="134">
        <f>'yarışmaya katılan okullar'!B28</f>
        <v>64</v>
      </c>
      <c r="C22" s="135">
        <v>36926</v>
      </c>
      <c r="D22" s="136" t="s">
        <v>351</v>
      </c>
      <c r="E22" s="137" t="str">
        <f>'yarışmaya katılan okullar'!C28</f>
        <v>GÜZELYURT TMK</v>
      </c>
      <c r="F22" s="138"/>
      <c r="G22" s="239" t="str">
        <f>IF(ISTEXT(F22),0,IFERROR(VLOOKUP(SMALL(puan!$G$4:$H$112,COUNTIF(puan!$G$4:$H$112,"&lt;"&amp;F22)+1),puan!$G$4:$H$112,2,0),"    "))</f>
        <v xml:space="preserve">    </v>
      </c>
      <c r="H22" s="152"/>
      <c r="I22" s="42" t="s">
        <v>32</v>
      </c>
      <c r="J22" s="42" t="s">
        <v>20</v>
      </c>
      <c r="K22" s="196" t="s">
        <v>62</v>
      </c>
      <c r="L22" s="132" t="s">
        <v>55</v>
      </c>
      <c r="M22" s="132" t="s">
        <v>21</v>
      </c>
      <c r="N22" s="197" t="s">
        <v>22</v>
      </c>
    </row>
    <row r="23" spans="1:14" ht="35.1" customHeight="1">
      <c r="A23" s="130">
        <v>18</v>
      </c>
      <c r="B23" s="134">
        <f>'yarışmaya katılan okullar'!B29</f>
        <v>51</v>
      </c>
      <c r="C23" s="135">
        <v>38004</v>
      </c>
      <c r="D23" s="136" t="s">
        <v>352</v>
      </c>
      <c r="E23" s="137" t="str">
        <f>'yarışmaya katılan okullar'!C29</f>
        <v>TÜRK MAARİF KOLEJİ</v>
      </c>
      <c r="F23" s="138"/>
      <c r="G23" s="239" t="str">
        <f>IF(ISTEXT(F23),0,IFERROR(VLOOKUP(SMALL(puan!$G$4:$H$112,COUNTIF(puan!$G$4:$H$112,"&lt;"&amp;F23)+1),puan!$G$4:$H$112,2,0),"    "))</f>
        <v xml:space="preserve">    </v>
      </c>
      <c r="H23" s="152"/>
      <c r="I23" s="130">
        <v>1</v>
      </c>
      <c r="J23" s="134">
        <f t="shared" ref="J23:M30" si="4">B22</f>
        <v>64</v>
      </c>
      <c r="K23" s="190">
        <f t="shared" si="4"/>
        <v>36926</v>
      </c>
      <c r="L23" s="191" t="str">
        <f t="shared" si="4"/>
        <v>EBAY CAN YÜCEDAĞ</v>
      </c>
      <c r="M23" s="191" t="str">
        <f t="shared" si="4"/>
        <v>GÜZELYURT TMK</v>
      </c>
      <c r="N23" s="204">
        <f t="shared" ref="N23:N30" si="5">F22</f>
        <v>0</v>
      </c>
    </row>
    <row r="24" spans="1:14" ht="35.1" customHeight="1">
      <c r="A24" s="130">
        <v>19</v>
      </c>
      <c r="B24" s="134">
        <f>'yarışmaya katılan okullar'!B30</f>
        <v>47</v>
      </c>
      <c r="C24" s="135">
        <v>38270</v>
      </c>
      <c r="D24" s="136" t="s">
        <v>353</v>
      </c>
      <c r="E24" s="137" t="str">
        <f>'yarışmaya katılan okullar'!C30</f>
        <v>KURTULUŞ LİSESİ</v>
      </c>
      <c r="F24" s="138"/>
      <c r="G24" s="239" t="str">
        <f>IF(ISTEXT(F24),0,IFERROR(VLOOKUP(SMALL(puan!$G$4:$H$112,COUNTIF(puan!$G$4:$H$112,"&lt;"&amp;F24)+1),puan!$G$4:$H$112,2,0),"    "))</f>
        <v xml:space="preserve">    </v>
      </c>
      <c r="H24" s="152"/>
      <c r="I24" s="130">
        <v>2</v>
      </c>
      <c r="J24" s="134">
        <f t="shared" si="4"/>
        <v>51</v>
      </c>
      <c r="K24" s="190">
        <f t="shared" si="4"/>
        <v>38004</v>
      </c>
      <c r="L24" s="191" t="str">
        <f t="shared" si="4"/>
        <v>ENIS LOKUMCU</v>
      </c>
      <c r="M24" s="191" t="str">
        <f t="shared" si="4"/>
        <v>TÜRK MAARİF KOLEJİ</v>
      </c>
      <c r="N24" s="204">
        <f t="shared" si="5"/>
        <v>0</v>
      </c>
    </row>
    <row r="25" spans="1:14" ht="35.1" customHeight="1">
      <c r="A25" s="130">
        <v>20</v>
      </c>
      <c r="B25" s="134">
        <f>'yarışmaya katılan okullar'!B31</f>
        <v>33</v>
      </c>
      <c r="C25" s="135" t="s">
        <v>237</v>
      </c>
      <c r="D25" s="136" t="s">
        <v>237</v>
      </c>
      <c r="E25" s="137" t="str">
        <f>'yarışmaya katılan okullar'!C31</f>
        <v>DEĞİRMENLİK LİSESİ</v>
      </c>
      <c r="F25" s="138"/>
      <c r="G25" s="239" t="str">
        <f>IF(ISTEXT(F25),0,IFERROR(VLOOKUP(SMALL(puan!$G$4:$H$112,COUNTIF(puan!$G$4:$H$112,"&lt;"&amp;F25)+1),puan!$G$4:$H$112,2,0),"    "))</f>
        <v xml:space="preserve">    </v>
      </c>
      <c r="H25" s="152"/>
      <c r="I25" s="42">
        <v>3</v>
      </c>
      <c r="J25" s="134">
        <f t="shared" si="4"/>
        <v>47</v>
      </c>
      <c r="K25" s="190">
        <f t="shared" si="4"/>
        <v>38270</v>
      </c>
      <c r="L25" s="191" t="str">
        <f t="shared" si="4"/>
        <v>AHMET GÜRSEN</v>
      </c>
      <c r="M25" s="191" t="str">
        <f t="shared" si="4"/>
        <v>KURTULUŞ LİSESİ</v>
      </c>
      <c r="N25" s="204">
        <f t="shared" si="5"/>
        <v>0</v>
      </c>
    </row>
    <row r="26" spans="1:14" ht="35.1" customHeight="1">
      <c r="A26" s="130">
        <v>21</v>
      </c>
      <c r="B26" s="134">
        <f>'yarışmaya katılan okullar'!B32</f>
        <v>37</v>
      </c>
      <c r="C26" s="135">
        <v>36956</v>
      </c>
      <c r="D26" s="136" t="s">
        <v>354</v>
      </c>
      <c r="E26" s="137" t="str">
        <f>'yarışmaya katılan okullar'!C32</f>
        <v>BEKİRPAŞA LİSESİ</v>
      </c>
      <c r="F26" s="138"/>
      <c r="G26" s="239" t="str">
        <f>IF(ISTEXT(F26),0,IFERROR(VLOOKUP(SMALL(puan!$G$4:$H$112,COUNTIF(puan!$G$4:$H$112,"&lt;"&amp;F26)+1),puan!$G$4:$H$112,2,0),"    "))</f>
        <v xml:space="preserve">    </v>
      </c>
      <c r="H26" s="152"/>
      <c r="I26" s="130">
        <v>4</v>
      </c>
      <c r="J26" s="134">
        <f t="shared" si="4"/>
        <v>33</v>
      </c>
      <c r="K26" s="190" t="str">
        <f t="shared" si="4"/>
        <v>-</v>
      </c>
      <c r="L26" s="191" t="str">
        <f t="shared" si="4"/>
        <v>-</v>
      </c>
      <c r="M26" s="191" t="str">
        <f t="shared" si="4"/>
        <v>DEĞİRMENLİK LİSESİ</v>
      </c>
      <c r="N26" s="204">
        <f t="shared" si="5"/>
        <v>0</v>
      </c>
    </row>
    <row r="27" spans="1:14" ht="35.1" customHeight="1">
      <c r="A27" s="130">
        <v>22</v>
      </c>
      <c r="B27" s="134">
        <f>'yarışmaya katılan okullar'!B33</f>
        <v>27</v>
      </c>
      <c r="C27" s="135">
        <v>37422</v>
      </c>
      <c r="D27" s="136" t="s">
        <v>355</v>
      </c>
      <c r="E27" s="137" t="str">
        <f>'yarışmaya katılan okullar'!C33</f>
        <v>YAKIN DOĞU KOLEJİ</v>
      </c>
      <c r="F27" s="138"/>
      <c r="G27" s="239" t="str">
        <f>IF(ISTEXT(F27),0,IFERROR(VLOOKUP(SMALL(puan!$G$4:$H$112,COUNTIF(puan!$G$4:$H$112,"&lt;"&amp;F27)+1),puan!$G$4:$H$112,2,0),"    "))</f>
        <v xml:space="preserve">    </v>
      </c>
      <c r="H27" s="152"/>
      <c r="I27" s="130">
        <v>5</v>
      </c>
      <c r="J27" s="134">
        <f t="shared" si="4"/>
        <v>37</v>
      </c>
      <c r="K27" s="190">
        <f t="shared" si="4"/>
        <v>36956</v>
      </c>
      <c r="L27" s="191" t="str">
        <f t="shared" si="4"/>
        <v>HASAN KAFFAOĞLU</v>
      </c>
      <c r="M27" s="191" t="str">
        <f t="shared" si="4"/>
        <v>BEKİRPAŞA LİSESİ</v>
      </c>
      <c r="N27" s="204">
        <f t="shared" si="5"/>
        <v>0</v>
      </c>
    </row>
    <row r="28" spans="1:14" ht="35.1" customHeight="1">
      <c r="A28" s="130">
        <v>23</v>
      </c>
      <c r="B28" s="134">
        <f>'yarışmaya katılan okullar'!B34</f>
        <v>81</v>
      </c>
      <c r="C28" s="135" t="s">
        <v>237</v>
      </c>
      <c r="D28" s="136" t="s">
        <v>237</v>
      </c>
      <c r="E28" s="137" t="str">
        <f>'yarışmaya katılan okullar'!C34</f>
        <v>THE ENGLISH SCHOOL OF KYRENIA</v>
      </c>
      <c r="F28" s="138"/>
      <c r="G28" s="239" t="str">
        <f>IF(ISTEXT(F28),0,IFERROR(VLOOKUP(SMALL(puan!$G$4:$H$112,COUNTIF(puan!$G$4:$H$112,"&lt;"&amp;F28)+1),puan!$G$4:$H$112,2,0),"    "))</f>
        <v xml:space="preserve">    </v>
      </c>
      <c r="H28" s="152"/>
      <c r="I28" s="130">
        <v>6</v>
      </c>
      <c r="J28" s="134">
        <f t="shared" si="4"/>
        <v>27</v>
      </c>
      <c r="K28" s="190">
        <f t="shared" si="4"/>
        <v>37422</v>
      </c>
      <c r="L28" s="191" t="str">
        <f t="shared" si="4"/>
        <v>AZAT ETKÜ</v>
      </c>
      <c r="M28" s="191" t="str">
        <f t="shared" si="4"/>
        <v>YAKIN DOĞU KOLEJİ</v>
      </c>
      <c r="N28" s="204">
        <f t="shared" si="5"/>
        <v>0</v>
      </c>
    </row>
    <row r="29" spans="1:14" ht="35.1" customHeight="1">
      <c r="A29" s="130">
        <v>24</v>
      </c>
      <c r="B29" s="134">
        <f>'yarışmaya katılan okullar'!B35</f>
        <v>36</v>
      </c>
      <c r="C29" s="135" t="s">
        <v>237</v>
      </c>
      <c r="D29" s="136" t="s">
        <v>237</v>
      </c>
      <c r="E29" s="137" t="str">
        <f>'yarışmaya katılan okullar'!C35</f>
        <v>ATATÜRK MESLEK LİSESİ</v>
      </c>
      <c r="F29" s="138"/>
      <c r="G29" s="239" t="str">
        <f>IF(ISTEXT(F29),0,IFERROR(VLOOKUP(SMALL(puan!$G$4:$H$112,COUNTIF(puan!$G$4:$H$112,"&lt;"&amp;F29)+1),puan!$G$4:$H$112,2,0),"    "))</f>
        <v xml:space="preserve">    </v>
      </c>
      <c r="H29" s="152"/>
      <c r="I29" s="130">
        <v>7</v>
      </c>
      <c r="J29" s="134">
        <f t="shared" si="4"/>
        <v>81</v>
      </c>
      <c r="K29" s="190" t="str">
        <f t="shared" si="4"/>
        <v>-</v>
      </c>
      <c r="L29" s="191" t="str">
        <f t="shared" si="4"/>
        <v>-</v>
      </c>
      <c r="M29" s="191" t="str">
        <f t="shared" si="4"/>
        <v>THE ENGLISH SCHOOL OF KYRENIA</v>
      </c>
      <c r="N29" s="204">
        <f t="shared" si="5"/>
        <v>0</v>
      </c>
    </row>
    <row r="30" spans="1:14" ht="35.1" customHeight="1">
      <c r="A30" s="130">
        <v>25</v>
      </c>
      <c r="B30" s="134">
        <f>'yarışmaya katılan okullar'!B36</f>
        <v>53</v>
      </c>
      <c r="C30" s="135" t="s">
        <v>237</v>
      </c>
      <c r="D30" s="136" t="s">
        <v>237</v>
      </c>
      <c r="E30" s="137" t="str">
        <f>'yarışmaya katılan okullar'!C36</f>
        <v>20 TEMMUZ FEN LİSESİ</v>
      </c>
      <c r="F30" s="138"/>
      <c r="G30" s="239" t="str">
        <f>IF(ISTEXT(F30),0,IFERROR(VLOOKUP(SMALL(puan!$G$4:$H$112,COUNTIF(puan!$G$4:$H$112,"&lt;"&amp;F30)+1),puan!$G$4:$H$112,2,0),"    "))</f>
        <v xml:space="preserve">    </v>
      </c>
      <c r="H30" s="152"/>
      <c r="I30" s="130">
        <v>8</v>
      </c>
      <c r="J30" s="134">
        <f t="shared" si="4"/>
        <v>36</v>
      </c>
      <c r="K30" s="190" t="str">
        <f t="shared" si="4"/>
        <v>-</v>
      </c>
      <c r="L30" s="191" t="str">
        <f t="shared" si="4"/>
        <v>-</v>
      </c>
      <c r="M30" s="191" t="str">
        <f t="shared" si="4"/>
        <v>ATATÜRK MESLEK LİSESİ</v>
      </c>
      <c r="N30" s="204">
        <f t="shared" si="5"/>
        <v>0</v>
      </c>
    </row>
    <row r="31" spans="1:14" ht="35.1" customHeight="1">
      <c r="A31" s="130">
        <v>26</v>
      </c>
      <c r="B31" s="134">
        <f>'yarışmaya katılan okullar'!B37</f>
        <v>0</v>
      </c>
      <c r="C31" s="144"/>
      <c r="D31" s="136"/>
      <c r="E31" s="137" t="str">
        <f>'yarışmaya katılan okullar'!C37</f>
        <v/>
      </c>
      <c r="F31" s="138"/>
      <c r="G31" s="239" t="str">
        <f>IF(ISTEXT(F31),0,IFERROR(VLOOKUP(SMALL(puan!$G$4:$H$112,COUNTIF(puan!$G$4:$H$112,"&lt;"&amp;F31)+1),puan!$G$4:$H$112,2,0),"    "))</f>
        <v xml:space="preserve">    </v>
      </c>
      <c r="H31" s="152"/>
      <c r="I31" s="339" t="s">
        <v>56</v>
      </c>
      <c r="J31" s="339"/>
      <c r="K31" s="202"/>
      <c r="L31" s="126"/>
      <c r="M31" s="123" t="s">
        <v>11</v>
      </c>
      <c r="N31" s="150"/>
    </row>
    <row r="32" spans="1:14" ht="35.1" customHeight="1">
      <c r="A32" s="130">
        <v>27</v>
      </c>
      <c r="B32" s="134">
        <f>'yarışmaya katılan okullar'!B38</f>
        <v>0</v>
      </c>
      <c r="C32" s="144"/>
      <c r="D32" s="136"/>
      <c r="E32" s="137" t="str">
        <f>'yarışmaya katılan okullar'!C38</f>
        <v/>
      </c>
      <c r="F32" s="138"/>
      <c r="G32" s="239" t="str">
        <f>IF(ISTEXT(F32),0,IFERROR(VLOOKUP(SMALL(puan!$G$4:$H$112,COUNTIF(puan!$G$4:$H$112,"&lt;"&amp;F32)+1),puan!$G$4:$H$112,2,0),"    "))</f>
        <v xml:space="preserve">    </v>
      </c>
      <c r="H32" s="152"/>
      <c r="I32" s="42" t="s">
        <v>32</v>
      </c>
      <c r="J32" s="42" t="s">
        <v>20</v>
      </c>
      <c r="K32" s="196" t="s">
        <v>62</v>
      </c>
      <c r="L32" s="132" t="s">
        <v>55</v>
      </c>
      <c r="M32" s="132" t="s">
        <v>21</v>
      </c>
      <c r="N32" s="197" t="s">
        <v>22</v>
      </c>
    </row>
    <row r="33" spans="1:14" ht="35.1" customHeight="1">
      <c r="A33" s="130">
        <v>28</v>
      </c>
      <c r="B33" s="134">
        <f>'yarışmaya katılan okullar'!B39</f>
        <v>0</v>
      </c>
      <c r="C33" s="144"/>
      <c r="D33" s="136"/>
      <c r="E33" s="137" t="str">
        <f>'yarışmaya katılan okullar'!C39</f>
        <v/>
      </c>
      <c r="F33" s="138"/>
      <c r="G33" s="239" t="str">
        <f>IF(ISTEXT(F33),0,IFERROR(VLOOKUP(SMALL(puan!$G$4:$H$112,COUNTIF(puan!$G$4:$H$112,"&lt;"&amp;F33)+1),puan!$G$4:$H$112,2,0),"    "))</f>
        <v xml:space="preserve">    </v>
      </c>
      <c r="H33" s="152"/>
      <c r="I33" s="130">
        <v>1</v>
      </c>
      <c r="J33" s="134">
        <f t="shared" ref="J33:M40" si="6">B30</f>
        <v>53</v>
      </c>
      <c r="K33" s="190" t="str">
        <f t="shared" si="6"/>
        <v>-</v>
      </c>
      <c r="L33" s="191" t="str">
        <f t="shared" si="6"/>
        <v>-</v>
      </c>
      <c r="M33" s="191" t="str">
        <f t="shared" si="6"/>
        <v>20 TEMMUZ FEN LİSESİ</v>
      </c>
      <c r="N33" s="204">
        <f t="shared" ref="N33:N40" si="7">F30</f>
        <v>0</v>
      </c>
    </row>
    <row r="34" spans="1:14" ht="35.1" customHeight="1">
      <c r="A34" s="130">
        <v>29</v>
      </c>
      <c r="B34" s="134">
        <f>'yarışmaya katılan okullar'!B40</f>
        <v>0</v>
      </c>
      <c r="C34" s="144"/>
      <c r="D34" s="136"/>
      <c r="E34" s="137" t="str">
        <f>'yarışmaya katılan okullar'!C40</f>
        <v/>
      </c>
      <c r="F34" s="138"/>
      <c r="G34" s="239" t="str">
        <f>IF(ISTEXT(F34),0,IFERROR(VLOOKUP(SMALL(puan!$G$4:$H$112,COUNTIF(puan!$G$4:$H$112,"&lt;"&amp;F34)+1),puan!$G$4:$H$112,2,0),"    "))</f>
        <v xml:space="preserve">    </v>
      </c>
      <c r="H34" s="152"/>
      <c r="I34" s="130">
        <v>2</v>
      </c>
      <c r="J34" s="134">
        <f t="shared" si="6"/>
        <v>0</v>
      </c>
      <c r="K34" s="190">
        <f t="shared" si="6"/>
        <v>0</v>
      </c>
      <c r="L34" s="191">
        <f t="shared" si="6"/>
        <v>0</v>
      </c>
      <c r="M34" s="191" t="str">
        <f t="shared" si="6"/>
        <v/>
      </c>
      <c r="N34" s="204">
        <f t="shared" si="7"/>
        <v>0</v>
      </c>
    </row>
    <row r="35" spans="1:14" ht="35.1" customHeight="1">
      <c r="A35" s="130">
        <v>30</v>
      </c>
      <c r="B35" s="134">
        <f>'yarışmaya katılan okullar'!B41</f>
        <v>0</v>
      </c>
      <c r="C35" s="144"/>
      <c r="D35" s="136"/>
      <c r="E35" s="137" t="str">
        <f>'yarışmaya katılan okullar'!C41</f>
        <v/>
      </c>
      <c r="F35" s="138"/>
      <c r="G35" s="239" t="str">
        <f>IF(ISTEXT(F35),0,IFERROR(VLOOKUP(SMALL(puan!$G$4:$H$112,COUNTIF(puan!$G$4:$H$112,"&lt;"&amp;F35)+1),puan!$G$4:$H$112,2,0),"    "))</f>
        <v xml:space="preserve">    </v>
      </c>
      <c r="H35" s="152"/>
      <c r="I35" s="42">
        <v>3</v>
      </c>
      <c r="J35" s="134">
        <f t="shared" si="6"/>
        <v>0</v>
      </c>
      <c r="K35" s="190">
        <f t="shared" si="6"/>
        <v>0</v>
      </c>
      <c r="L35" s="191">
        <f t="shared" si="6"/>
        <v>0</v>
      </c>
      <c r="M35" s="191" t="str">
        <f t="shared" si="6"/>
        <v/>
      </c>
      <c r="N35" s="204">
        <f t="shared" si="7"/>
        <v>0</v>
      </c>
    </row>
    <row r="36" spans="1:14" ht="35.1" customHeight="1">
      <c r="A36" s="130">
        <v>31</v>
      </c>
      <c r="B36" s="134">
        <f>'yarışmaya katılan okullar'!B42</f>
        <v>0</v>
      </c>
      <c r="C36" s="144"/>
      <c r="D36" s="136"/>
      <c r="E36" s="137" t="str">
        <f>'yarışmaya katılan okullar'!C42</f>
        <v/>
      </c>
      <c r="F36" s="138"/>
      <c r="G36" s="239" t="str">
        <f>IF(ISTEXT(F36),0,IFERROR(VLOOKUP(SMALL(puan!$G$4:$H$112,COUNTIF(puan!$G$4:$H$112,"&lt;"&amp;F36)+1),puan!$G$4:$H$112,2,0),"    "))</f>
        <v xml:space="preserve">    </v>
      </c>
      <c r="H36" s="152"/>
      <c r="I36" s="130">
        <v>4</v>
      </c>
      <c r="J36" s="134">
        <f t="shared" si="6"/>
        <v>0</v>
      </c>
      <c r="K36" s="190">
        <f t="shared" si="6"/>
        <v>0</v>
      </c>
      <c r="L36" s="191">
        <f t="shared" si="6"/>
        <v>0</v>
      </c>
      <c r="M36" s="191" t="str">
        <f t="shared" si="6"/>
        <v/>
      </c>
      <c r="N36" s="204">
        <f t="shared" si="7"/>
        <v>0</v>
      </c>
    </row>
    <row r="37" spans="1:14" ht="35.1" customHeight="1">
      <c r="A37" s="130">
        <v>32</v>
      </c>
      <c r="B37" s="134">
        <f>'yarışmaya katılan okullar'!B43</f>
        <v>0</v>
      </c>
      <c r="C37" s="144"/>
      <c r="D37" s="136"/>
      <c r="E37" s="137" t="str">
        <f>'yarışmaya katılan okullar'!C43</f>
        <v/>
      </c>
      <c r="F37" s="138"/>
      <c r="G37" s="239" t="str">
        <f>IF(ISTEXT(F37),0,IFERROR(VLOOKUP(SMALL(puan!$G$4:$H$112,COUNTIF(puan!$G$4:$H$112,"&lt;"&amp;F37)+1),puan!$G$4:$H$112,2,0),"    "))</f>
        <v xml:space="preserve">    </v>
      </c>
      <c r="H37" s="152"/>
      <c r="I37" s="130">
        <v>5</v>
      </c>
      <c r="J37" s="134">
        <f t="shared" si="6"/>
        <v>0</v>
      </c>
      <c r="K37" s="190">
        <f t="shared" si="6"/>
        <v>0</v>
      </c>
      <c r="L37" s="191">
        <f t="shared" si="6"/>
        <v>0</v>
      </c>
      <c r="M37" s="191" t="str">
        <f t="shared" si="6"/>
        <v/>
      </c>
      <c r="N37" s="204">
        <f t="shared" si="7"/>
        <v>0</v>
      </c>
    </row>
    <row r="38" spans="1:14" ht="35.1" customHeight="1">
      <c r="A38" s="199"/>
      <c r="B38" s="211"/>
      <c r="C38" s="212"/>
      <c r="D38" s="213"/>
      <c r="E38" s="147"/>
      <c r="F38" s="214"/>
      <c r="G38" s="215"/>
      <c r="H38" s="152"/>
      <c r="I38" s="130">
        <v>6</v>
      </c>
      <c r="J38" s="134">
        <f t="shared" si="6"/>
        <v>0</v>
      </c>
      <c r="K38" s="190">
        <f t="shared" si="6"/>
        <v>0</v>
      </c>
      <c r="L38" s="191">
        <f t="shared" si="6"/>
        <v>0</v>
      </c>
      <c r="M38" s="191" t="str">
        <f t="shared" si="6"/>
        <v/>
      </c>
      <c r="N38" s="204">
        <f t="shared" si="7"/>
        <v>0</v>
      </c>
    </row>
    <row r="39" spans="1:14" s="91" customFormat="1" ht="35.1" customHeight="1">
      <c r="A39" s="349" t="s">
        <v>24</v>
      </c>
      <c r="B39" s="349"/>
      <c r="C39" s="349" t="s">
        <v>33</v>
      </c>
      <c r="D39" s="349"/>
      <c r="E39" s="91" t="s">
        <v>34</v>
      </c>
      <c r="F39" s="200" t="s">
        <v>25</v>
      </c>
      <c r="G39" s="346" t="s">
        <v>25</v>
      </c>
      <c r="H39" s="347"/>
      <c r="I39" s="130">
        <v>7</v>
      </c>
      <c r="J39" s="134">
        <f t="shared" si="6"/>
        <v>0</v>
      </c>
      <c r="K39" s="190">
        <f t="shared" si="6"/>
        <v>0</v>
      </c>
      <c r="L39" s="191">
        <f t="shared" si="6"/>
        <v>0</v>
      </c>
      <c r="M39" s="191" t="str">
        <f t="shared" si="6"/>
        <v/>
      </c>
      <c r="N39" s="204">
        <f t="shared" si="7"/>
        <v>0</v>
      </c>
    </row>
    <row r="40" spans="1:14" ht="35.1" customHeight="1">
      <c r="F40" s="152"/>
      <c r="G40" s="152"/>
      <c r="H40" s="152"/>
      <c r="I40" s="130">
        <v>8</v>
      </c>
      <c r="J40" s="134">
        <f t="shared" si="6"/>
        <v>0</v>
      </c>
      <c r="K40" s="190">
        <f t="shared" si="6"/>
        <v>0</v>
      </c>
      <c r="L40" s="191">
        <f t="shared" si="6"/>
        <v>0</v>
      </c>
      <c r="M40" s="191" t="str">
        <f t="shared" si="6"/>
        <v/>
      </c>
      <c r="N40" s="204">
        <f t="shared" si="7"/>
        <v>0</v>
      </c>
    </row>
    <row r="41" spans="1:14" ht="35.1" customHeight="1">
      <c r="F41" s="152"/>
      <c r="G41" s="152"/>
      <c r="H41" s="152"/>
    </row>
    <row r="42" spans="1:14" ht="35.1" customHeight="1">
      <c r="F42" s="152"/>
      <c r="G42" s="152"/>
      <c r="H42" s="152"/>
    </row>
    <row r="43" spans="1:14" ht="35.1" customHeight="1">
      <c r="F43" s="152"/>
      <c r="G43" s="152"/>
      <c r="H43" s="152"/>
    </row>
    <row r="44" spans="1:14" ht="35.1" customHeight="1">
      <c r="F44" s="152"/>
      <c r="G44" s="152"/>
      <c r="H44" s="152"/>
    </row>
    <row r="45" spans="1:14" ht="35.1" customHeight="1">
      <c r="F45" s="152"/>
      <c r="G45" s="152"/>
      <c r="H45" s="152"/>
    </row>
    <row r="46" spans="1:14" ht="35.1" customHeight="1">
      <c r="F46" s="152"/>
      <c r="G46" s="152"/>
      <c r="H46" s="152"/>
    </row>
    <row r="47" spans="1:14" ht="35.1" customHeight="1">
      <c r="F47" s="152"/>
      <c r="G47" s="152"/>
      <c r="H47" s="152"/>
    </row>
    <row r="48" spans="1:14" ht="35.1" customHeight="1">
      <c r="F48" s="152"/>
      <c r="G48" s="152"/>
      <c r="H48" s="152"/>
    </row>
    <row r="49" spans="6:8" ht="35.1" customHeight="1">
      <c r="F49" s="152"/>
      <c r="G49" s="152"/>
      <c r="H49" s="152"/>
    </row>
    <row r="50" spans="6:8" ht="35.1" customHeight="1">
      <c r="F50" s="152"/>
      <c r="G50" s="152"/>
      <c r="H50" s="152"/>
    </row>
  </sheetData>
  <mergeCells count="14">
    <mergeCell ref="I11:J11"/>
    <mergeCell ref="I21:J21"/>
    <mergeCell ref="I31:J31"/>
    <mergeCell ref="F1:H1"/>
    <mergeCell ref="F2:H2"/>
    <mergeCell ref="F3:H3"/>
    <mergeCell ref="I1:J1"/>
    <mergeCell ref="A4:G4"/>
    <mergeCell ref="G39:H39"/>
    <mergeCell ref="A1:C1"/>
    <mergeCell ref="A2:C2"/>
    <mergeCell ref="A3:C3"/>
    <mergeCell ref="A39:B39"/>
    <mergeCell ref="C39:D39"/>
  </mergeCells>
  <phoneticPr fontId="1" type="noConversion"/>
  <conditionalFormatting sqref="J33:M40 J3:M10 J13:M20 J23:M30 N2:N10 N12:N20 N22:N30 N32:N65536 B6:E37">
    <cfRule type="cellIs" dxfId="220" priority="14" stopIfTrue="1" operator="equal">
      <formula>0</formula>
    </cfRule>
  </conditionalFormatting>
  <conditionalFormatting sqref="C7:D7">
    <cfRule type="cellIs" dxfId="219" priority="13" stopIfTrue="1" operator="equal">
      <formula>0</formula>
    </cfRule>
  </conditionalFormatting>
  <conditionalFormatting sqref="F3:H3">
    <cfRule type="cellIs" dxfId="218" priority="5" stopIfTrue="1" operator="equal">
      <formula>0</formula>
    </cfRule>
  </conditionalFormatting>
  <conditionalFormatting sqref="F6:F37">
    <cfRule type="cellIs" dxfId="217" priority="2" stopIfTrue="1" operator="between">
      <formula>1471</formula>
      <formula>1000</formula>
    </cfRule>
  </conditionalFormatting>
  <conditionalFormatting sqref="B38:F38">
    <cfRule type="cellIs" dxfId="216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100" workbookViewId="0">
      <selection activeCell="I1" sqref="I1:I7"/>
    </sheetView>
  </sheetViews>
  <sheetFormatPr defaultColWidth="9.140625" defaultRowHeight="24.95" customHeight="1"/>
  <cols>
    <col min="1" max="1" width="5.7109375" style="40" customWidth="1"/>
    <col min="2" max="2" width="10.7109375" style="40" customWidth="1"/>
    <col min="3" max="3" width="11.85546875" style="40" customWidth="1"/>
    <col min="4" max="4" width="30.7109375" style="40" customWidth="1"/>
    <col min="5" max="5" width="40.7109375" style="40" customWidth="1"/>
    <col min="6" max="8" width="11.7109375" style="40" customWidth="1"/>
    <col min="9" max="16384" width="9.140625" style="40"/>
  </cols>
  <sheetData>
    <row r="1" spans="1:8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</row>
    <row r="2" spans="1:8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</row>
    <row r="3" spans="1:8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</row>
    <row r="4" spans="1:8" s="24" customFormat="1" ht="24.95" customHeight="1"/>
    <row r="5" spans="1:8" s="24" customFormat="1" ht="24.95" customHeight="1">
      <c r="C5" s="25" t="s">
        <v>16</v>
      </c>
      <c r="D5" s="26" t="s">
        <v>10</v>
      </c>
      <c r="E5" s="25" t="s">
        <v>17</v>
      </c>
      <c r="F5" s="351" t="str">
        <f>'genel bilgi girişi'!B5</f>
        <v>ATATÜRK STADYUMU</v>
      </c>
      <c r="G5" s="351"/>
    </row>
    <row r="6" spans="1:8" s="24" customFormat="1" ht="24.95" customHeight="1">
      <c r="C6" s="25" t="s">
        <v>19</v>
      </c>
      <c r="D6" s="27" t="str">
        <f>'110m eng V'!$D$2</f>
        <v>110 m ENGELLİ(91.4cm)</v>
      </c>
      <c r="E6" s="25" t="s">
        <v>18</v>
      </c>
      <c r="F6" s="352" t="str">
        <f>'genel bilgi girişi'!B6</f>
        <v>11-12 MART 2019</v>
      </c>
      <c r="G6" s="353"/>
    </row>
    <row r="7" spans="1:8" s="24" customFormat="1" ht="24.95" customHeight="1"/>
    <row r="8" spans="1:8" s="38" customFormat="1" ht="37.9" customHeight="1">
      <c r="A8" s="28" t="s">
        <v>32</v>
      </c>
      <c r="B8" s="28" t="s">
        <v>46</v>
      </c>
      <c r="C8" s="216" t="s">
        <v>62</v>
      </c>
      <c r="D8" s="29" t="s">
        <v>55</v>
      </c>
      <c r="E8" s="28" t="s">
        <v>21</v>
      </c>
      <c r="F8" s="28" t="s">
        <v>22</v>
      </c>
      <c r="G8" s="28" t="s">
        <v>23</v>
      </c>
      <c r="H8" s="28" t="s">
        <v>20</v>
      </c>
    </row>
    <row r="9" spans="1:8" s="24" customFormat="1" ht="24.95" customHeight="1">
      <c r="A9" s="30">
        <v>1</v>
      </c>
      <c r="B9" s="31" t="e">
        <f>IF(G9="","",RANK(G9,$G$9:$G$40)+COUNTIF(G$9:G9,G9)-1)</f>
        <v>#VALUE!</v>
      </c>
      <c r="C9" s="220">
        <f>'110m eng V'!C6</f>
        <v>37123</v>
      </c>
      <c r="D9" s="32" t="str">
        <f>'110m eng V'!D6</f>
        <v>İSMAİL HAKKI KORKMAZ</v>
      </c>
      <c r="E9" s="32" t="str">
        <f>'110m eng V'!E6</f>
        <v>Dr. FAZIL KÜÇÜK E.M.L</v>
      </c>
      <c r="F9" s="33">
        <f>'110m eng V'!F6</f>
        <v>0</v>
      </c>
      <c r="G9" s="45" t="str">
        <f>'110m eng V'!G6</f>
        <v xml:space="preserve">    </v>
      </c>
      <c r="H9" s="35">
        <f>'yarışmaya katılan okullar'!B12</f>
        <v>41</v>
      </c>
    </row>
    <row r="10" spans="1:8" s="24" customFormat="1" ht="24.95" customHeight="1">
      <c r="A10" s="30">
        <v>2</v>
      </c>
      <c r="B10" s="31" t="e">
        <f>IF(G10="","",RANK(G10,$G$9:$G$40)+COUNTIF(G$9:G10,G10)-1)</f>
        <v>#VALUE!</v>
      </c>
      <c r="C10" s="220">
        <f>'110m eng V'!C7</f>
        <v>37014</v>
      </c>
      <c r="D10" s="32" t="str">
        <f>'110m eng V'!D7</f>
        <v>EMRE DEMİRKAYA</v>
      </c>
      <c r="E10" s="32" t="str">
        <f>'110m eng V'!E7</f>
        <v>LEFKE GAZİ LİSESİ</v>
      </c>
      <c r="F10" s="33">
        <f>'110m eng V'!F7</f>
        <v>0</v>
      </c>
      <c r="G10" s="45" t="str">
        <f>'110m eng V'!G7</f>
        <v xml:space="preserve">    </v>
      </c>
      <c r="H10" s="35">
        <f>'yarışmaya katılan okullar'!B13</f>
        <v>44</v>
      </c>
    </row>
    <row r="11" spans="1:8" s="24" customFormat="1" ht="24.95" customHeight="1">
      <c r="A11" s="30">
        <v>3</v>
      </c>
      <c r="B11" s="31" t="e">
        <f>IF(G11="","",RANK(G11,$G$9:$G$40)+COUNTIF(G$9:G11,G11)-1)</f>
        <v>#VALUE!</v>
      </c>
      <c r="C11" s="220">
        <f>'110m eng V'!C8</f>
        <v>37867</v>
      </c>
      <c r="D11" s="32" t="str">
        <f>'110m eng V'!D8</f>
        <v>UĞUR YAĞCI</v>
      </c>
      <c r="E11" s="32" t="str">
        <f>'110m eng V'!E8</f>
        <v>SEDAT SİMAVİ E.M.LİSESİ</v>
      </c>
      <c r="F11" s="33">
        <f>'110m eng V'!F8</f>
        <v>0</v>
      </c>
      <c r="G11" s="45" t="str">
        <f>'110m eng V'!G8</f>
        <v xml:space="preserve">    </v>
      </c>
      <c r="H11" s="35">
        <f>'yarışmaya katılan okullar'!B14</f>
        <v>50</v>
      </c>
    </row>
    <row r="12" spans="1:8" s="24" customFormat="1" ht="24.95" customHeight="1">
      <c r="A12" s="30">
        <v>4</v>
      </c>
      <c r="B12" s="31" t="e">
        <f>IF(G12="","",RANK(G12,$G$9:$G$40)+COUNTIF(G$9:G12,G12)-1)</f>
        <v>#VALUE!</v>
      </c>
      <c r="C12" s="220">
        <f>'110m eng V'!C9</f>
        <v>36937</v>
      </c>
      <c r="D12" s="32" t="str">
        <f>'110m eng V'!D9</f>
        <v>METE ÇELİK</v>
      </c>
      <c r="E12" s="32" t="str">
        <f>'110m eng V'!E9</f>
        <v>LAPTA YAVUZLAR LİSESİ</v>
      </c>
      <c r="F12" s="33">
        <f>'110m eng V'!F9</f>
        <v>0</v>
      </c>
      <c r="G12" s="45" t="str">
        <f>'110m eng V'!G9</f>
        <v xml:space="preserve">    </v>
      </c>
      <c r="H12" s="35">
        <f>'yarışmaya katılan okullar'!B15</f>
        <v>52</v>
      </c>
    </row>
    <row r="13" spans="1:8" s="24" customFormat="1" ht="24.95" customHeight="1">
      <c r="A13" s="30">
        <v>5</v>
      </c>
      <c r="B13" s="31" t="e">
        <f>IF(G13="","",RANK(G13,$G$9:$G$40)+COUNTIF(G$9:G13,G13)-1)</f>
        <v>#VALUE!</v>
      </c>
      <c r="C13" s="220" t="str">
        <f>'110m eng V'!C10</f>
        <v>-</v>
      </c>
      <c r="D13" s="32" t="str">
        <f>'110m eng V'!D10</f>
        <v>-</v>
      </c>
      <c r="E13" s="32" t="str">
        <f>'110m eng V'!E10</f>
        <v>CUMHURİYET LİSESİ</v>
      </c>
      <c r="F13" s="33">
        <f>'110m eng V'!F10</f>
        <v>0</v>
      </c>
      <c r="G13" s="45" t="str">
        <f>'110m eng V'!G10</f>
        <v xml:space="preserve">    </v>
      </c>
      <c r="H13" s="35">
        <f>'yarışmaya katılan okullar'!B16</f>
        <v>16</v>
      </c>
    </row>
    <row r="14" spans="1:8" s="24" customFormat="1" ht="24.95" customHeight="1">
      <c r="A14" s="30">
        <v>6</v>
      </c>
      <c r="B14" s="31" t="e">
        <f>IF(G14="","",RANK(G14,$G$9:$G$40)+COUNTIF(G$9:G14,G14)-1)</f>
        <v>#VALUE!</v>
      </c>
      <c r="C14" s="220">
        <f>'110m eng V'!C11</f>
        <v>37236</v>
      </c>
      <c r="D14" s="32" t="str">
        <f>'110m eng V'!D11</f>
        <v>KADİR GÖK</v>
      </c>
      <c r="E14" s="32" t="str">
        <f>'110m eng V'!E11</f>
        <v>KARPAZ MESLEK LİSESİ</v>
      </c>
      <c r="F14" s="33">
        <f>'110m eng V'!F11</f>
        <v>0</v>
      </c>
      <c r="G14" s="45" t="str">
        <f>'110m eng V'!G11</f>
        <v xml:space="preserve">    </v>
      </c>
      <c r="H14" s="35">
        <f>'yarışmaya katılan okullar'!B17</f>
        <v>60</v>
      </c>
    </row>
    <row r="15" spans="1:8" s="24" customFormat="1" ht="24.95" customHeight="1">
      <c r="A15" s="30">
        <v>7</v>
      </c>
      <c r="B15" s="31" t="e">
        <f>IF(G15="","",RANK(G15,$G$9:$G$40)+COUNTIF(G$9:G15,G15)-1)</f>
        <v>#VALUE!</v>
      </c>
      <c r="C15" s="220">
        <f>'110m eng V'!C12</f>
        <v>37589</v>
      </c>
      <c r="D15" s="32" t="str">
        <f>'110m eng V'!D12</f>
        <v>HÜSEYİN ARSLAN</v>
      </c>
      <c r="E15" s="32" t="str">
        <f>'110m eng V'!E12</f>
        <v>HALA SULTAN İLAHİYAT KOLEJİ</v>
      </c>
      <c r="F15" s="33">
        <f>'110m eng V'!F12</f>
        <v>0</v>
      </c>
      <c r="G15" s="45" t="str">
        <f>'110m eng V'!G12</f>
        <v xml:space="preserve">    </v>
      </c>
      <c r="H15" s="35">
        <f>'yarışmaya katılan okullar'!B18</f>
        <v>30</v>
      </c>
    </row>
    <row r="16" spans="1:8" s="24" customFormat="1" ht="24.95" customHeight="1">
      <c r="A16" s="30">
        <v>8</v>
      </c>
      <c r="B16" s="31" t="e">
        <f>IF(G16="","",RANK(G16,$G$9:$G$40)+COUNTIF(G$9:G16,G16)-1)</f>
        <v>#VALUE!</v>
      </c>
      <c r="C16" s="220" t="str">
        <f>'110m eng V'!C13</f>
        <v>-</v>
      </c>
      <c r="D16" s="32" t="str">
        <f>'110m eng V'!D13</f>
        <v>-</v>
      </c>
      <c r="E16" s="32" t="str">
        <f>'110m eng V'!E13</f>
        <v>POLATPAŞA LİSESİ</v>
      </c>
      <c r="F16" s="33">
        <f>'110m eng V'!F13</f>
        <v>0</v>
      </c>
      <c r="G16" s="45" t="str">
        <f>'110m eng V'!G13</f>
        <v xml:space="preserve">    </v>
      </c>
      <c r="H16" s="35">
        <f>'yarışmaya katılan okullar'!B19</f>
        <v>59</v>
      </c>
    </row>
    <row r="17" spans="1:8" s="24" customFormat="1" ht="24.95" customHeight="1">
      <c r="A17" s="30">
        <v>9</v>
      </c>
      <c r="B17" s="31" t="e">
        <f>IF(G17="","",RANK(G17,$G$9:$G$40)+COUNTIF(G$9:G17,G17)-1)</f>
        <v>#VALUE!</v>
      </c>
      <c r="C17" s="220" t="str">
        <f>'110m eng V'!C14</f>
        <v>-</v>
      </c>
      <c r="D17" s="32" t="str">
        <f>'110m eng V'!D14</f>
        <v>-</v>
      </c>
      <c r="E17" s="32" t="str">
        <f>'110m eng V'!E14</f>
        <v>GÜZELYURT MESLEK LİSESİ</v>
      </c>
      <c r="F17" s="33">
        <f>'110m eng V'!F14</f>
        <v>0</v>
      </c>
      <c r="G17" s="45" t="str">
        <f>'110m eng V'!G14</f>
        <v xml:space="preserve">    </v>
      </c>
      <c r="H17" s="35">
        <f>'yarışmaya katılan okullar'!B20</f>
        <v>45</v>
      </c>
    </row>
    <row r="18" spans="1:8" s="24" customFormat="1" ht="24.95" customHeight="1">
      <c r="A18" s="30">
        <v>10</v>
      </c>
      <c r="B18" s="31" t="e">
        <f>IF(G18="","",RANK(G18,$G$9:$G$40)+COUNTIF(G$9:G18,G18)-1)</f>
        <v>#VALUE!</v>
      </c>
      <c r="C18" s="220">
        <f>'110m eng V'!C15</f>
        <v>37487</v>
      </c>
      <c r="D18" s="32" t="str">
        <f>'110m eng V'!D15</f>
        <v>ŞÜKRÜ HİLMİ ERDOĞAN</v>
      </c>
      <c r="E18" s="32" t="str">
        <f>'110m eng V'!E15</f>
        <v>ANAFARTALAR LİSESİ</v>
      </c>
      <c r="F18" s="33">
        <f>'110m eng V'!F15</f>
        <v>0</v>
      </c>
      <c r="G18" s="45" t="str">
        <f>'110m eng V'!G15</f>
        <v xml:space="preserve">    </v>
      </c>
      <c r="H18" s="35">
        <f>'yarışmaya katılan okullar'!B21</f>
        <v>35</v>
      </c>
    </row>
    <row r="19" spans="1:8" s="24" customFormat="1" ht="24.95" customHeight="1">
      <c r="A19" s="30">
        <v>11</v>
      </c>
      <c r="B19" s="31" t="e">
        <f>IF(G19="","",RANK(G19,$G$9:$G$40)+COUNTIF(G$9:G19,G19)-1)</f>
        <v>#VALUE!</v>
      </c>
      <c r="C19" s="220" t="str">
        <f>'110m eng V'!C16</f>
        <v>16.04.2002</v>
      </c>
      <c r="D19" s="32" t="str">
        <f>'110m eng V'!D16</f>
        <v>ERŞEN ÜNVERDİ</v>
      </c>
      <c r="E19" s="32" t="str">
        <f>'110m eng V'!E16</f>
        <v>THE AMERİCAN COLLEGE</v>
      </c>
      <c r="F19" s="33">
        <f>'110m eng V'!F16</f>
        <v>0</v>
      </c>
      <c r="G19" s="45" t="str">
        <f>'110m eng V'!G16</f>
        <v xml:space="preserve">    </v>
      </c>
      <c r="H19" s="35">
        <f>'yarışmaya katılan okullar'!B22</f>
        <v>71</v>
      </c>
    </row>
    <row r="20" spans="1:8" s="24" customFormat="1" ht="24.95" customHeight="1">
      <c r="A20" s="30">
        <v>12</v>
      </c>
      <c r="B20" s="31" t="e">
        <f>IF(G20="","",RANK(G20,$G$9:$G$40)+COUNTIF(G$9:G20,G20)-1)</f>
        <v>#VALUE!</v>
      </c>
      <c r="C20" s="220" t="str">
        <f>'110m eng V'!C17</f>
        <v>-</v>
      </c>
      <c r="D20" s="32" t="str">
        <f>'110m eng V'!D17</f>
        <v>-</v>
      </c>
      <c r="E20" s="32" t="str">
        <f>'110m eng V'!E17</f>
        <v>19 MAYIS TMK</v>
      </c>
      <c r="F20" s="33">
        <f>'110m eng V'!F17</f>
        <v>0</v>
      </c>
      <c r="G20" s="45" t="str">
        <f>'110m eng V'!G17</f>
        <v xml:space="preserve">    </v>
      </c>
      <c r="H20" s="35">
        <f>'yarışmaya katılan okullar'!B23</f>
        <v>57</v>
      </c>
    </row>
    <row r="21" spans="1:8" s="24" customFormat="1" ht="24.95" customHeight="1">
      <c r="A21" s="30">
        <v>13</v>
      </c>
      <c r="B21" s="31" t="e">
        <f>IF(G21="","",RANK(G21,$G$9:$G$40)+COUNTIF(G$9:G21,G21)-1)</f>
        <v>#VALUE!</v>
      </c>
      <c r="C21" s="220">
        <f>'110m eng V'!C18</f>
        <v>37056</v>
      </c>
      <c r="D21" s="32" t="str">
        <f>'110m eng V'!D18</f>
        <v>HALİL İBRAHİM YANIK</v>
      </c>
      <c r="E21" s="32" t="str">
        <f>'110m eng V'!E18</f>
        <v>BÜLENT ECEVİT ANADOLU LİSESİ</v>
      </c>
      <c r="F21" s="33">
        <f>'110m eng V'!F18</f>
        <v>0</v>
      </c>
      <c r="G21" s="45" t="str">
        <f>'110m eng V'!G18</f>
        <v xml:space="preserve">    </v>
      </c>
      <c r="H21" s="35">
        <f>'yarışmaya katılan okullar'!B24</f>
        <v>77</v>
      </c>
    </row>
    <row r="22" spans="1:8" s="24" customFormat="1" ht="24.95" customHeight="1">
      <c r="A22" s="30">
        <v>14</v>
      </c>
      <c r="B22" s="31" t="e">
        <f>IF(G22="","",RANK(G22,$G$9:$G$40)+COUNTIF(G$9:G22,G22)-1)</f>
        <v>#VALUE!</v>
      </c>
      <c r="C22" s="220">
        <f>'110m eng V'!C19</f>
        <v>37510</v>
      </c>
      <c r="D22" s="32" t="str">
        <f>'110m eng V'!D19</f>
        <v>UMUT CAN TOSBAY</v>
      </c>
      <c r="E22" s="32" t="str">
        <f>'110m eng V'!E19</f>
        <v>LEFKOŞA TÜRK LİSESİ</v>
      </c>
      <c r="F22" s="33">
        <f>'110m eng V'!F19</f>
        <v>0</v>
      </c>
      <c r="G22" s="45" t="str">
        <f>'110m eng V'!G19</f>
        <v xml:space="preserve">    </v>
      </c>
      <c r="H22" s="35">
        <f>'yarışmaya katılan okullar'!B25</f>
        <v>48</v>
      </c>
    </row>
    <row r="23" spans="1:8" s="24" customFormat="1" ht="24.95" customHeight="1">
      <c r="A23" s="30">
        <v>15</v>
      </c>
      <c r="B23" s="31" t="e">
        <f>IF(G23="","",RANK(G23,$G$9:$G$40)+COUNTIF(G$9:G23,G23)-1)</f>
        <v>#VALUE!</v>
      </c>
      <c r="C23" s="220">
        <f>'110m eng V'!C20</f>
        <v>37292</v>
      </c>
      <c r="D23" s="32" t="str">
        <f>'110m eng V'!D20</f>
        <v>ERSAN ÖZTÜRK</v>
      </c>
      <c r="E23" s="32" t="str">
        <f>'110m eng V'!E20</f>
        <v>ERENKÖY LİSESİ</v>
      </c>
      <c r="F23" s="33">
        <f>'110m eng V'!F20</f>
        <v>0</v>
      </c>
      <c r="G23" s="45" t="str">
        <f>'110m eng V'!G20</f>
        <v xml:space="preserve">    </v>
      </c>
      <c r="H23" s="35">
        <f>'yarışmaya katılan okullar'!B26</f>
        <v>40</v>
      </c>
    </row>
    <row r="24" spans="1:8" s="24" customFormat="1" ht="24.95" customHeight="1">
      <c r="A24" s="30">
        <v>16</v>
      </c>
      <c r="B24" s="31" t="e">
        <f>IF(G24="","",RANK(G24,$G$9:$G$40)+COUNTIF(G$9:G24,G24)-1)</f>
        <v>#VALUE!</v>
      </c>
      <c r="C24" s="220" t="str">
        <f>'110m eng V'!C21</f>
        <v>-</v>
      </c>
      <c r="D24" s="32" t="str">
        <f>'110m eng V'!D21</f>
        <v>-</v>
      </c>
      <c r="E24" s="32" t="str">
        <f>'110m eng V'!E21</f>
        <v>CENGİZ TOPEL E. M .LİSESİ</v>
      </c>
      <c r="F24" s="33">
        <f>'110m eng V'!F21</f>
        <v>0</v>
      </c>
      <c r="G24" s="45" t="str">
        <f>'110m eng V'!G21</f>
        <v xml:space="preserve">    </v>
      </c>
      <c r="H24" s="35">
        <f>'yarışmaya katılan okullar'!B27</f>
        <v>39</v>
      </c>
    </row>
    <row r="25" spans="1:8" s="24" customFormat="1" ht="24.95" customHeight="1">
      <c r="A25" s="30">
        <v>17</v>
      </c>
      <c r="B25" s="31" t="e">
        <f>IF(G25="","",RANK(G25,$G$9:$G$40)+COUNTIF(G$9:G25,G25)-1)</f>
        <v>#VALUE!</v>
      </c>
      <c r="C25" s="220">
        <f>'110m eng V'!C22</f>
        <v>36926</v>
      </c>
      <c r="D25" s="32" t="str">
        <f>'110m eng V'!D22</f>
        <v>EBAY CAN YÜCEDAĞ</v>
      </c>
      <c r="E25" s="32" t="str">
        <f>'110m eng V'!E22</f>
        <v>GÜZELYURT TMK</v>
      </c>
      <c r="F25" s="33">
        <f>'110m eng V'!F22</f>
        <v>0</v>
      </c>
      <c r="G25" s="45" t="str">
        <f>'110m eng V'!G22</f>
        <v xml:space="preserve">    </v>
      </c>
      <c r="H25" s="35">
        <f>'yarışmaya katılan okullar'!B28</f>
        <v>64</v>
      </c>
    </row>
    <row r="26" spans="1:8" s="24" customFormat="1" ht="24.95" customHeight="1">
      <c r="A26" s="30">
        <v>18</v>
      </c>
      <c r="B26" s="31" t="e">
        <f>IF(G26="","",RANK(G26,$G$9:$G$40)+COUNTIF(G$9:G26,G26)-1)</f>
        <v>#VALUE!</v>
      </c>
      <c r="C26" s="220">
        <f>'110m eng V'!C23</f>
        <v>38004</v>
      </c>
      <c r="D26" s="32" t="str">
        <f>'110m eng V'!D23</f>
        <v>ENIS LOKUMCU</v>
      </c>
      <c r="E26" s="32" t="str">
        <f>'110m eng V'!E23</f>
        <v>TÜRK MAARİF KOLEJİ</v>
      </c>
      <c r="F26" s="33">
        <f>'110m eng V'!F23</f>
        <v>0</v>
      </c>
      <c r="G26" s="45" t="str">
        <f>'110m eng V'!G23</f>
        <v xml:space="preserve">    </v>
      </c>
      <c r="H26" s="35">
        <f>'yarışmaya katılan okullar'!B29</f>
        <v>51</v>
      </c>
    </row>
    <row r="27" spans="1:8" s="24" customFormat="1" ht="24.95" customHeight="1">
      <c r="A27" s="30">
        <v>19</v>
      </c>
      <c r="B27" s="31" t="e">
        <f>IF(G27="","",RANK(G27,$G$9:$G$40)+COUNTIF(G$9:G27,G27)-1)</f>
        <v>#VALUE!</v>
      </c>
      <c r="C27" s="220">
        <f>'110m eng V'!C24</f>
        <v>38270</v>
      </c>
      <c r="D27" s="32" t="str">
        <f>'110m eng V'!D24</f>
        <v>AHMET GÜRSEN</v>
      </c>
      <c r="E27" s="32" t="str">
        <f>'110m eng V'!E24</f>
        <v>KURTULUŞ LİSESİ</v>
      </c>
      <c r="F27" s="33">
        <f>'110m eng V'!F24</f>
        <v>0</v>
      </c>
      <c r="G27" s="45" t="str">
        <f>'110m eng V'!G24</f>
        <v xml:space="preserve">    </v>
      </c>
      <c r="H27" s="35">
        <f>'yarışmaya katılan okullar'!B30</f>
        <v>47</v>
      </c>
    </row>
    <row r="28" spans="1:8" s="24" customFormat="1" ht="24.95" customHeight="1">
      <c r="A28" s="30">
        <v>20</v>
      </c>
      <c r="B28" s="31" t="e">
        <f>IF(G28="","",RANK(G28,$G$9:$G$40)+COUNTIF(G$9:G28,G28)-1)</f>
        <v>#VALUE!</v>
      </c>
      <c r="C28" s="220" t="str">
        <f>'110m eng V'!C25</f>
        <v>-</v>
      </c>
      <c r="D28" s="32" t="str">
        <f>'110m eng V'!D25</f>
        <v>-</v>
      </c>
      <c r="E28" s="32" t="str">
        <f>'110m eng V'!E25</f>
        <v>DEĞİRMENLİK LİSESİ</v>
      </c>
      <c r="F28" s="33">
        <f>'110m eng V'!F25</f>
        <v>0</v>
      </c>
      <c r="G28" s="45" t="str">
        <f>'110m eng V'!G25</f>
        <v xml:space="preserve">    </v>
      </c>
      <c r="H28" s="35">
        <f>'yarışmaya katılan okullar'!B31</f>
        <v>33</v>
      </c>
    </row>
    <row r="29" spans="1:8" s="24" customFormat="1" ht="24.95" customHeight="1">
      <c r="A29" s="30">
        <v>21</v>
      </c>
      <c r="B29" s="31" t="e">
        <f>IF(G29="","",RANK(G29,$G$9:$G$40)+COUNTIF(G$9:G29,G29)-1)</f>
        <v>#VALUE!</v>
      </c>
      <c r="C29" s="220">
        <f>'110m eng V'!C26</f>
        <v>36956</v>
      </c>
      <c r="D29" s="32" t="str">
        <f>'110m eng V'!D26</f>
        <v>HASAN KAFFAOĞLU</v>
      </c>
      <c r="E29" s="32" t="str">
        <f>'110m eng V'!E26</f>
        <v>BEKİRPAŞA LİSESİ</v>
      </c>
      <c r="F29" s="33">
        <f>'110m eng V'!F26</f>
        <v>0</v>
      </c>
      <c r="G29" s="45" t="str">
        <f>'110m eng V'!G26</f>
        <v xml:space="preserve">    </v>
      </c>
      <c r="H29" s="35">
        <f>'yarışmaya katılan okullar'!B32</f>
        <v>37</v>
      </c>
    </row>
    <row r="30" spans="1:8" s="24" customFormat="1" ht="24.95" customHeight="1">
      <c r="A30" s="30">
        <v>22</v>
      </c>
      <c r="B30" s="31" t="e">
        <f>IF(G30="","",RANK(G30,$G$9:$G$40)+COUNTIF(G$9:G30,G30)-1)</f>
        <v>#VALUE!</v>
      </c>
      <c r="C30" s="220">
        <f>'110m eng V'!C27</f>
        <v>37422</v>
      </c>
      <c r="D30" s="32" t="str">
        <f>'110m eng V'!D27</f>
        <v>AZAT ETKÜ</v>
      </c>
      <c r="E30" s="32" t="str">
        <f>'110m eng V'!E27</f>
        <v>YAKIN DOĞU KOLEJİ</v>
      </c>
      <c r="F30" s="33">
        <f>'110m eng V'!F27</f>
        <v>0</v>
      </c>
      <c r="G30" s="45" t="str">
        <f>'110m eng V'!G27</f>
        <v xml:space="preserve">    </v>
      </c>
      <c r="H30" s="35">
        <f>'yarışmaya katılan okullar'!B33</f>
        <v>27</v>
      </c>
    </row>
    <row r="31" spans="1:8" s="24" customFormat="1" ht="24.95" customHeight="1">
      <c r="A31" s="30">
        <v>23</v>
      </c>
      <c r="B31" s="31" t="e">
        <f>IF(G31="","",RANK(G31,$G$9:$G$40)+COUNTIF(G$9:G31,G31)-1)</f>
        <v>#VALUE!</v>
      </c>
      <c r="C31" s="220" t="str">
        <f>'110m eng V'!C28</f>
        <v>-</v>
      </c>
      <c r="D31" s="32" t="str">
        <f>'110m eng V'!D28</f>
        <v>-</v>
      </c>
      <c r="E31" s="32" t="str">
        <f>'110m eng V'!E28</f>
        <v>THE ENGLISH SCHOOL OF KYRENIA</v>
      </c>
      <c r="F31" s="33">
        <f>'110m eng V'!F28</f>
        <v>0</v>
      </c>
      <c r="G31" s="45" t="str">
        <f>'110m eng V'!G28</f>
        <v xml:space="preserve">    </v>
      </c>
      <c r="H31" s="35">
        <f>'yarışmaya katılan okullar'!B34</f>
        <v>81</v>
      </c>
    </row>
    <row r="32" spans="1:8" s="24" customFormat="1" ht="24.95" customHeight="1">
      <c r="A32" s="30">
        <v>24</v>
      </c>
      <c r="B32" s="31" t="e">
        <f>IF(G32="","",RANK(G32,$G$9:$G$40)+COUNTIF(G$9:G32,G32)-1)</f>
        <v>#VALUE!</v>
      </c>
      <c r="C32" s="220" t="str">
        <f>'110m eng V'!C29</f>
        <v>-</v>
      </c>
      <c r="D32" s="32" t="str">
        <f>'110m eng V'!D29</f>
        <v>-</v>
      </c>
      <c r="E32" s="32" t="str">
        <f>'110m eng V'!E29</f>
        <v>ATATÜRK MESLEK LİSESİ</v>
      </c>
      <c r="F32" s="33">
        <f>'110m eng V'!F29</f>
        <v>0</v>
      </c>
      <c r="G32" s="45" t="str">
        <f>'110m eng V'!G29</f>
        <v xml:space="preserve">    </v>
      </c>
      <c r="H32" s="35">
        <f>'yarışmaya katılan okullar'!B35</f>
        <v>36</v>
      </c>
    </row>
    <row r="33" spans="1:8" s="24" customFormat="1" ht="24.95" customHeight="1">
      <c r="A33" s="30">
        <v>25</v>
      </c>
      <c r="B33" s="31" t="e">
        <f>IF(G33="","",RANK(G33,$G$9:$G$40)+COUNTIF(G$9:G33,G33)-1)</f>
        <v>#VALUE!</v>
      </c>
      <c r="C33" s="220" t="str">
        <f>'110m eng V'!C30</f>
        <v>-</v>
      </c>
      <c r="D33" s="32" t="str">
        <f>'110m eng V'!D30</f>
        <v>-</v>
      </c>
      <c r="E33" s="32" t="str">
        <f>'110m eng V'!E30</f>
        <v>20 TEMMUZ FEN LİSESİ</v>
      </c>
      <c r="F33" s="33">
        <f>'110m eng V'!F30</f>
        <v>0</v>
      </c>
      <c r="G33" s="45" t="str">
        <f>'110m eng V'!G30</f>
        <v xml:space="preserve">    </v>
      </c>
      <c r="H33" s="35">
        <f>'yarışmaya katılan okullar'!B36</f>
        <v>53</v>
      </c>
    </row>
    <row r="34" spans="1:8" s="24" customFormat="1" ht="24.95" customHeight="1">
      <c r="A34" s="30">
        <v>26</v>
      </c>
      <c r="B34" s="31" t="e">
        <f>IF(G34="","",RANK(G34,$G$9:$G$40)+COUNTIF(G$9:G34,G34)-1)</f>
        <v>#VALUE!</v>
      </c>
      <c r="C34" s="220">
        <f>'110m eng V'!C31</f>
        <v>0</v>
      </c>
      <c r="D34" s="32">
        <f>'110m eng V'!D31</f>
        <v>0</v>
      </c>
      <c r="E34" s="32" t="str">
        <f>'110m eng V'!E31</f>
        <v/>
      </c>
      <c r="F34" s="33">
        <f>'110m eng V'!F31</f>
        <v>0</v>
      </c>
      <c r="G34" s="45" t="str">
        <f>'110m eng V'!G31</f>
        <v xml:space="preserve">    </v>
      </c>
      <c r="H34" s="35">
        <f>'yarışmaya katılan okullar'!B37</f>
        <v>0</v>
      </c>
    </row>
    <row r="35" spans="1:8" s="24" customFormat="1" ht="24.95" customHeight="1">
      <c r="A35" s="30">
        <v>27</v>
      </c>
      <c r="B35" s="31" t="e">
        <f>IF(G35="","",RANK(G35,$G$9:$G$40)+COUNTIF(G$9:G35,G35)-1)</f>
        <v>#VALUE!</v>
      </c>
      <c r="C35" s="220">
        <f>'110m eng V'!C32</f>
        <v>0</v>
      </c>
      <c r="D35" s="32">
        <f>'110m eng V'!D32</f>
        <v>0</v>
      </c>
      <c r="E35" s="32" t="str">
        <f>'110m eng V'!E32</f>
        <v/>
      </c>
      <c r="F35" s="33">
        <f>'110m eng V'!F32</f>
        <v>0</v>
      </c>
      <c r="G35" s="45" t="str">
        <f>'110m eng V'!G32</f>
        <v xml:space="preserve">    </v>
      </c>
      <c r="H35" s="35">
        <f>'yarışmaya katılan okullar'!B38</f>
        <v>0</v>
      </c>
    </row>
    <row r="36" spans="1:8" s="24" customFormat="1" ht="24.95" customHeight="1">
      <c r="A36" s="30">
        <v>28</v>
      </c>
      <c r="B36" s="31" t="e">
        <f>IF(G36="","",RANK(G36,$G$9:$G$40)+COUNTIF(G$9:G36,G36)-1)</f>
        <v>#VALUE!</v>
      </c>
      <c r="C36" s="220">
        <f>'110m eng V'!C33</f>
        <v>0</v>
      </c>
      <c r="D36" s="32">
        <f>'110m eng V'!D33</f>
        <v>0</v>
      </c>
      <c r="E36" s="32" t="str">
        <f>'110m eng V'!E33</f>
        <v/>
      </c>
      <c r="F36" s="33">
        <f>'110m eng V'!F33</f>
        <v>0</v>
      </c>
      <c r="G36" s="45" t="str">
        <f>'110m eng V'!G33</f>
        <v xml:space="preserve">    </v>
      </c>
      <c r="H36" s="35">
        <f>'yarışmaya katılan okullar'!B39</f>
        <v>0</v>
      </c>
    </row>
    <row r="37" spans="1:8" s="24" customFormat="1" ht="24.95" customHeight="1">
      <c r="A37" s="30">
        <v>29</v>
      </c>
      <c r="B37" s="31" t="e">
        <f>IF(G37="","",RANK(G37,$G$9:$G$40)+COUNTIF(G$9:G37,G37)-1)</f>
        <v>#VALUE!</v>
      </c>
      <c r="C37" s="220">
        <f>'110m eng V'!C34</f>
        <v>0</v>
      </c>
      <c r="D37" s="32">
        <f>'110m eng V'!D34</f>
        <v>0</v>
      </c>
      <c r="E37" s="32" t="str">
        <f>'110m eng V'!E34</f>
        <v/>
      </c>
      <c r="F37" s="33">
        <f>'110m eng V'!F34</f>
        <v>0</v>
      </c>
      <c r="G37" s="45" t="str">
        <f>'110m eng V'!G34</f>
        <v xml:space="preserve">    </v>
      </c>
      <c r="H37" s="35">
        <f>'yarışmaya katılan okullar'!B40</f>
        <v>0</v>
      </c>
    </row>
    <row r="38" spans="1:8" s="24" customFormat="1" ht="24.95" customHeight="1">
      <c r="A38" s="30">
        <v>30</v>
      </c>
      <c r="B38" s="31" t="e">
        <f>IF(G38="","",RANK(G38,$G$9:$G$40)+COUNTIF(G$9:G38,G38)-1)</f>
        <v>#VALUE!</v>
      </c>
      <c r="C38" s="220">
        <f>'110m eng V'!C35</f>
        <v>0</v>
      </c>
      <c r="D38" s="32">
        <f>'110m eng V'!D35</f>
        <v>0</v>
      </c>
      <c r="E38" s="32" t="str">
        <f>'110m eng V'!E35</f>
        <v/>
      </c>
      <c r="F38" s="33">
        <f>'110m eng V'!F35</f>
        <v>0</v>
      </c>
      <c r="G38" s="45" t="str">
        <f>'110m eng V'!G35</f>
        <v xml:space="preserve">    </v>
      </c>
      <c r="H38" s="35">
        <f>'yarışmaya katılan okullar'!B41</f>
        <v>0</v>
      </c>
    </row>
    <row r="39" spans="1:8" s="24" customFormat="1" ht="24.95" customHeight="1">
      <c r="A39" s="30">
        <v>31</v>
      </c>
      <c r="B39" s="31" t="e">
        <f>IF(G39="","",RANK(G39,$G$9:$G$40)+COUNTIF(G$9:G39,G39)-1)</f>
        <v>#VALUE!</v>
      </c>
      <c r="C39" s="220">
        <f>'110m eng V'!C36</f>
        <v>0</v>
      </c>
      <c r="D39" s="32">
        <f>'110m eng V'!D36</f>
        <v>0</v>
      </c>
      <c r="E39" s="32" t="str">
        <f>'110m eng V'!E36</f>
        <v/>
      </c>
      <c r="F39" s="33">
        <f>'110m eng V'!F36</f>
        <v>0</v>
      </c>
      <c r="G39" s="45" t="str">
        <f>'110m eng V'!G36</f>
        <v xml:space="preserve">    </v>
      </c>
      <c r="H39" s="35">
        <f>'yarışmaya katılan okullar'!B42</f>
        <v>0</v>
      </c>
    </row>
    <row r="40" spans="1:8" s="24" customFormat="1" ht="24.95" customHeight="1">
      <c r="A40" s="30">
        <v>32</v>
      </c>
      <c r="B40" s="31" t="e">
        <f>IF(G40="","",RANK(G40,$G$9:$G$40)+COUNTIF(G$9:G40,G40)-1)</f>
        <v>#VALUE!</v>
      </c>
      <c r="C40" s="220">
        <f>'110m eng V'!C37</f>
        <v>0</v>
      </c>
      <c r="D40" s="32">
        <f>'110m eng V'!D37</f>
        <v>0</v>
      </c>
      <c r="E40" s="32" t="str">
        <f>'110m eng V'!E37</f>
        <v/>
      </c>
      <c r="F40" s="33">
        <f>'110m eng V'!F37</f>
        <v>0</v>
      </c>
      <c r="G40" s="45" t="str">
        <f>'110m eng V'!G37</f>
        <v xml:space="preserve">    </v>
      </c>
      <c r="H40" s="35">
        <f>'yarışmaya katılan okullar'!B43</f>
        <v>0</v>
      </c>
    </row>
    <row r="41" spans="1:8" s="24" customFormat="1" ht="24.95" customHeight="1">
      <c r="C41" s="220">
        <f>'110m eng V'!C38</f>
        <v>0</v>
      </c>
    </row>
    <row r="42" spans="1:8" s="24" customFormat="1" ht="24.95" customHeight="1"/>
    <row r="43" spans="1:8" s="24" customFormat="1" ht="24.95" customHeight="1"/>
    <row r="44" spans="1:8" s="24" customFormat="1" ht="24.95" customHeight="1"/>
    <row r="45" spans="1:8" s="24" customFormat="1" ht="24.95" customHeight="1"/>
    <row r="46" spans="1:8" s="24" customFormat="1" ht="24.95" customHeight="1"/>
    <row r="47" spans="1:8" s="24" customFormat="1" ht="24.95" customHeight="1"/>
    <row r="48" spans="1:8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="24" customFormat="1" ht="24.95" customHeight="1"/>
    <row r="66" s="24" customFormat="1" ht="24.95" customHeight="1"/>
    <row r="67" s="24" customFormat="1" ht="24.95" customHeight="1"/>
    <row r="68" s="24" customFormat="1" ht="24.95" customHeight="1"/>
    <row r="69" s="24" customFormat="1" ht="24.95" customHeight="1"/>
    <row r="70" s="24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H40">
    <cfRule type="cellIs" dxfId="215" priority="2" stopIfTrue="1" operator="equal">
      <formula>0</formula>
    </cfRule>
  </conditionalFormatting>
  <conditionalFormatting sqref="C9:C41">
    <cfRule type="cellIs" dxfId="214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J71"/>
  <sheetViews>
    <sheetView view="pageBreakPreview" topLeftCell="A22" zoomScale="60" zoomScaleNormal="80" workbookViewId="0">
      <selection activeCell="E6" sqref="E6:F6"/>
    </sheetView>
  </sheetViews>
  <sheetFormatPr defaultColWidth="9.140625" defaultRowHeight="24.95" customHeight="1"/>
  <cols>
    <col min="1" max="1" width="5.7109375" style="40" customWidth="1"/>
    <col min="2" max="2" width="9.7109375" style="40" customWidth="1"/>
    <col min="3" max="3" width="13.42578125" style="40" customWidth="1"/>
    <col min="4" max="4" width="36.7109375" style="40" customWidth="1"/>
    <col min="5" max="5" width="40.7109375" style="40" customWidth="1"/>
    <col min="6" max="6" width="11" style="40" customWidth="1"/>
    <col min="7" max="7" width="8.85546875" style="40" customWidth="1"/>
    <col min="8" max="8" width="11.7109375" style="40" customWidth="1"/>
    <col min="9" max="9" width="12.28515625" style="40" customWidth="1"/>
    <col min="10" max="16384" width="9.140625" style="40"/>
  </cols>
  <sheetData>
    <row r="1" spans="1:10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  <c r="I1" s="354" t="s">
        <v>302</v>
      </c>
    </row>
    <row r="2" spans="1:10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  <c r="I2" s="354"/>
    </row>
    <row r="3" spans="1:10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  <c r="I3" s="354"/>
    </row>
    <row r="4" spans="1:10" s="24" customFormat="1" ht="24.95" customHeight="1">
      <c r="C4" s="38"/>
      <c r="I4" s="354"/>
    </row>
    <row r="5" spans="1:10" s="24" customFormat="1" ht="24.95" customHeight="1">
      <c r="C5" s="25" t="s">
        <v>16</v>
      </c>
      <c r="D5" s="26" t="s">
        <v>10</v>
      </c>
      <c r="E5" s="25" t="s">
        <v>17</v>
      </c>
      <c r="F5" s="92" t="str">
        <f>'genel bilgi girişi'!B5</f>
        <v>ATATÜRK STADYUMU</v>
      </c>
      <c r="G5" s="92"/>
      <c r="H5" s="38"/>
      <c r="I5" s="354"/>
    </row>
    <row r="6" spans="1:10" s="24" customFormat="1" ht="24.95" customHeight="1">
      <c r="C6" s="25" t="s">
        <v>19</v>
      </c>
      <c r="D6" s="27" t="str">
        <f>'110m eng'!$D$6</f>
        <v>110 m ENGELLİ(91.4cm)</v>
      </c>
      <c r="E6" s="25" t="s">
        <v>18</v>
      </c>
      <c r="F6" s="227" t="str">
        <f>'genel bilgi girişi'!B6</f>
        <v>11-12 MART 2019</v>
      </c>
      <c r="G6" s="228"/>
      <c r="H6" s="219"/>
      <c r="I6" s="354"/>
    </row>
    <row r="7" spans="1:10" s="24" customFormat="1" ht="24.95" customHeight="1">
      <c r="I7" s="354"/>
    </row>
    <row r="8" spans="1:10" s="218" customFormat="1" ht="38.450000000000003" customHeight="1">
      <c r="A8" s="216" t="s">
        <v>32</v>
      </c>
      <c r="B8" s="216" t="s">
        <v>20</v>
      </c>
      <c r="C8" s="216" t="s">
        <v>62</v>
      </c>
      <c r="D8" s="217" t="s">
        <v>55</v>
      </c>
      <c r="E8" s="216" t="s">
        <v>21</v>
      </c>
      <c r="F8" s="216" t="s">
        <v>22</v>
      </c>
      <c r="G8" s="216" t="s">
        <v>23</v>
      </c>
      <c r="H8" s="217" t="s">
        <v>304</v>
      </c>
      <c r="I8" s="216" t="s">
        <v>303</v>
      </c>
    </row>
    <row r="9" spans="1:10" s="24" customFormat="1" ht="24.95" customHeight="1">
      <c r="A9" s="28">
        <v>1</v>
      </c>
      <c r="B9" s="42">
        <f>IF(ISERROR(VLOOKUP(I9,'110m eng'!$B$9:$H$40,7,FALSE)),0,(VLOOKUP(I9,'110m eng'!$B$9:$H$40,7,FALSE)))</f>
        <v>0</v>
      </c>
      <c r="C9" s="220">
        <f>IF(ISERROR(VLOOKUP(I9,'110m eng'!$B$9:$H$40,2,FALSE)),0,(VLOOKUP(I9,'110m eng'!$B$9:$H$40,2,FALSE)))</f>
        <v>0</v>
      </c>
      <c r="D9" s="229">
        <f>IF(ISERROR(VLOOKUP(I9,'110m eng'!$B$9:$H$40,3,FALSE)),0,(VLOOKUP(I9,'110m eng'!$B$9:$H$40,3,FALSE)))</f>
        <v>0</v>
      </c>
      <c r="E9" s="229">
        <f>IF(ISERROR(VLOOKUP(I9,'110m eng'!$B$9:$H$40,4,FALSE)),0,(VLOOKUP(I9,'110m eng'!$B$9:$H$40,4,FALSE)))</f>
        <v>0</v>
      </c>
      <c r="F9" s="33">
        <f>IF(ISERROR(VLOOKUP(I9,'110m eng'!$B$9:$H$40,5,FALSE)),0,(VLOOKUP(I9,'110m eng'!$B$9:$H$40,5,FALSE)))</f>
        <v>0</v>
      </c>
      <c r="G9" s="43">
        <f>IF(ISERROR(VLOOKUP(I9,'110m eng'!$B$9:$H$40,6,FALSE)),0,(VLOOKUP(I9,'110m eng'!$B$9:$H$40,6,FALSE)))</f>
        <v>0</v>
      </c>
      <c r="H9" s="222"/>
      <c r="I9" s="30">
        <v>1</v>
      </c>
      <c r="J9" s="44"/>
    </row>
    <row r="10" spans="1:10" s="24" customFormat="1" ht="24.95" customHeight="1">
      <c r="A10" s="28">
        <v>2</v>
      </c>
      <c r="B10" s="42">
        <f>IF(ISERROR(VLOOKUP(I10,'110m eng'!$B$9:$H$40,7,FALSE)),0,(VLOOKUP(I10,'110m eng'!$B$9:$H$40,7,FALSE)))</f>
        <v>0</v>
      </c>
      <c r="C10" s="220">
        <f>IF(ISERROR(VLOOKUP(I10,'110m eng'!$B$9:$H$40,2,FALSE)),0,(VLOOKUP(I10,'110m eng'!$B$9:$H$40,2,FALSE)))</f>
        <v>0</v>
      </c>
      <c r="D10" s="229">
        <f>IF(ISERROR(VLOOKUP(I10,'110m eng'!$B$9:$H$40,3,FALSE)),0,(VLOOKUP(I10,'110m eng'!$B$9:$H$40,3,FALSE)))</f>
        <v>0</v>
      </c>
      <c r="E10" s="229">
        <f>IF(ISERROR(VLOOKUP(I10,'110m eng'!$B$9:$H$40,4,FALSE)),0,(VLOOKUP(I10,'110m eng'!$B$9:$H$40,4,FALSE)))</f>
        <v>0</v>
      </c>
      <c r="F10" s="33">
        <f>IF(ISERROR(VLOOKUP(I10,'110m eng'!$B$9:$H$40,5,FALSE)),0,(VLOOKUP(I10,'110m eng'!$B$9:$H$40,5,FALSE)))</f>
        <v>0</v>
      </c>
      <c r="G10" s="43">
        <f>IF(ISERROR(VLOOKUP(I10,'110m eng'!$B$9:$H$40,6,FALSE)),0,(VLOOKUP(I10,'110m eng'!$B$9:$H$40,6,FALSE)))</f>
        <v>0</v>
      </c>
      <c r="H10" s="222"/>
      <c r="I10" s="30">
        <v>2</v>
      </c>
      <c r="J10" s="44"/>
    </row>
    <row r="11" spans="1:10" s="24" customFormat="1" ht="24.95" customHeight="1">
      <c r="A11" s="28">
        <v>3</v>
      </c>
      <c r="B11" s="42">
        <f>IF(ISERROR(VLOOKUP(I11,'110m eng'!$B$9:$H$40,7,FALSE)),0,(VLOOKUP(I11,'110m eng'!$B$9:$H$40,7,FALSE)))</f>
        <v>0</v>
      </c>
      <c r="C11" s="220">
        <f>IF(ISERROR(VLOOKUP(I11,'110m eng'!$B$9:$H$40,2,FALSE)),0,(VLOOKUP(I11,'110m eng'!$B$9:$H$40,2,FALSE)))</f>
        <v>0</v>
      </c>
      <c r="D11" s="229">
        <f>IF(ISERROR(VLOOKUP(I11,'110m eng'!$B$9:$H$40,3,FALSE)),0,(VLOOKUP(I11,'110m eng'!$B$9:$H$40,3,FALSE)))</f>
        <v>0</v>
      </c>
      <c r="E11" s="229">
        <f>IF(ISERROR(VLOOKUP(I11,'110m eng'!$B$9:$H$40,4,FALSE)),0,(VLOOKUP(I11,'110m eng'!$B$9:$H$40,4,FALSE)))</f>
        <v>0</v>
      </c>
      <c r="F11" s="33">
        <f>IF(ISERROR(VLOOKUP(I11,'110m eng'!$B$9:$H$40,5,FALSE)),0,(VLOOKUP(I11,'110m eng'!$B$9:$H$40,5,FALSE)))</f>
        <v>0</v>
      </c>
      <c r="G11" s="43">
        <f>IF(ISERROR(VLOOKUP(I11,'110m eng'!$B$9:$H$40,6,FALSE)),0,(VLOOKUP(I11,'110m eng'!$B$9:$H$40,6,FALSE)))</f>
        <v>0</v>
      </c>
      <c r="H11" s="222"/>
      <c r="I11" s="30">
        <v>3</v>
      </c>
      <c r="J11" s="44"/>
    </row>
    <row r="12" spans="1:10" s="24" customFormat="1" ht="24.95" customHeight="1">
      <c r="A12" s="28">
        <v>4</v>
      </c>
      <c r="B12" s="42">
        <f>IF(ISERROR(VLOOKUP(I12,'110m eng'!$B$9:$H$40,7,FALSE)),0,(VLOOKUP(I12,'110m eng'!$B$9:$H$40,7,FALSE)))</f>
        <v>0</v>
      </c>
      <c r="C12" s="220">
        <f>IF(ISERROR(VLOOKUP(I12,'110m eng'!$B$9:$H$40,2,FALSE)),0,(VLOOKUP(I12,'110m eng'!$B$9:$H$40,2,FALSE)))</f>
        <v>0</v>
      </c>
      <c r="D12" s="229">
        <f>IF(ISERROR(VLOOKUP(I12,'110m eng'!$B$9:$H$40,3,FALSE)),0,(VLOOKUP(I12,'110m eng'!$B$9:$H$40,3,FALSE)))</f>
        <v>0</v>
      </c>
      <c r="E12" s="229">
        <f>IF(ISERROR(VLOOKUP(I12,'110m eng'!$B$9:$H$40,4,FALSE)),0,(VLOOKUP(I12,'110m eng'!$B$9:$H$40,4,FALSE)))</f>
        <v>0</v>
      </c>
      <c r="F12" s="33">
        <f>IF(ISERROR(VLOOKUP(I12,'110m eng'!$B$9:$H$40,5,FALSE)),0,(VLOOKUP(I12,'110m eng'!$B$9:$H$40,5,FALSE)))</f>
        <v>0</v>
      </c>
      <c r="G12" s="43">
        <f>IF(ISERROR(VLOOKUP(I12,'110m eng'!$B$9:$H$40,6,FALSE)),0,(VLOOKUP(I12,'110m eng'!$B$9:$H$40,6,FALSE)))</f>
        <v>0</v>
      </c>
      <c r="H12" s="222"/>
      <c r="I12" s="30">
        <v>4</v>
      </c>
      <c r="J12" s="44"/>
    </row>
    <row r="13" spans="1:10" s="24" customFormat="1" ht="24.95" customHeight="1">
      <c r="A13" s="28">
        <v>5</v>
      </c>
      <c r="B13" s="42">
        <f>IF(ISERROR(VLOOKUP(I13,'110m eng'!$B$9:$H$40,7,FALSE)),0,(VLOOKUP(I13,'110m eng'!$B$9:$H$40,7,FALSE)))</f>
        <v>0</v>
      </c>
      <c r="C13" s="220">
        <f>IF(ISERROR(VLOOKUP(I13,'110m eng'!$B$9:$H$40,2,FALSE)),0,(VLOOKUP(I13,'110m eng'!$B$9:$H$40,2,FALSE)))</f>
        <v>0</v>
      </c>
      <c r="D13" s="229">
        <f>IF(ISERROR(VLOOKUP(I13,'110m eng'!$B$9:$H$40,3,FALSE)),0,(VLOOKUP(I13,'110m eng'!$B$9:$H$40,3,FALSE)))</f>
        <v>0</v>
      </c>
      <c r="E13" s="229">
        <f>IF(ISERROR(VLOOKUP(I13,'110m eng'!$B$9:$H$40,4,FALSE)),0,(VLOOKUP(I13,'110m eng'!$B$9:$H$40,4,FALSE)))</f>
        <v>0</v>
      </c>
      <c r="F13" s="33">
        <f>IF(ISERROR(VLOOKUP(I13,'110m eng'!$B$9:$H$40,5,FALSE)),0,(VLOOKUP(I13,'110m eng'!$B$9:$H$40,5,FALSE)))</f>
        <v>0</v>
      </c>
      <c r="G13" s="43">
        <f>IF(ISERROR(VLOOKUP(I13,'110m eng'!$B$9:$H$40,6,FALSE)),0,(VLOOKUP(I13,'110m eng'!$B$9:$H$40,6,FALSE)))</f>
        <v>0</v>
      </c>
      <c r="H13" s="222"/>
      <c r="I13" s="30">
        <v>5</v>
      </c>
      <c r="J13" s="44"/>
    </row>
    <row r="14" spans="1:10" s="24" customFormat="1" ht="24.95" customHeight="1">
      <c r="A14" s="28">
        <v>6</v>
      </c>
      <c r="B14" s="42">
        <f>IF(ISERROR(VLOOKUP(I14,'110m eng'!$B$9:$H$40,7,FALSE)),0,(VLOOKUP(I14,'110m eng'!$B$9:$H$40,7,FALSE)))</f>
        <v>0</v>
      </c>
      <c r="C14" s="220">
        <f>IF(ISERROR(VLOOKUP(I14,'110m eng'!$B$9:$H$40,2,FALSE)),0,(VLOOKUP(I14,'110m eng'!$B$9:$H$40,2,FALSE)))</f>
        <v>0</v>
      </c>
      <c r="D14" s="229">
        <f>IF(ISERROR(VLOOKUP(I14,'110m eng'!$B$9:$H$40,3,FALSE)),0,(VLOOKUP(I14,'110m eng'!$B$9:$H$40,3,FALSE)))</f>
        <v>0</v>
      </c>
      <c r="E14" s="229">
        <f>IF(ISERROR(VLOOKUP(I14,'110m eng'!$B$9:$H$40,4,FALSE)),0,(VLOOKUP(I14,'110m eng'!$B$9:$H$40,4,FALSE)))</f>
        <v>0</v>
      </c>
      <c r="F14" s="33">
        <f>IF(ISERROR(VLOOKUP(I14,'110m eng'!$B$9:$H$40,5,FALSE)),0,(VLOOKUP(I14,'110m eng'!$B$9:$H$40,5,FALSE)))</f>
        <v>0</v>
      </c>
      <c r="G14" s="43">
        <f>IF(ISERROR(VLOOKUP(I14,'110m eng'!$B$9:$H$40,6,FALSE)),0,(VLOOKUP(I14,'110m eng'!$B$9:$H$40,6,FALSE)))</f>
        <v>0</v>
      </c>
      <c r="H14" s="222"/>
      <c r="I14" s="30">
        <v>6</v>
      </c>
      <c r="J14" s="44"/>
    </row>
    <row r="15" spans="1:10" s="24" customFormat="1" ht="24.95" customHeight="1">
      <c r="A15" s="28">
        <v>7</v>
      </c>
      <c r="B15" s="42">
        <f>IF(ISERROR(VLOOKUP(I15,'110m eng'!$B$9:$H$40,7,FALSE)),0,(VLOOKUP(I15,'110m eng'!$B$9:$H$40,7,FALSE)))</f>
        <v>0</v>
      </c>
      <c r="C15" s="220">
        <f>IF(ISERROR(VLOOKUP(I15,'110m eng'!$B$9:$H$40,2,FALSE)),0,(VLOOKUP(I15,'110m eng'!$B$9:$H$40,2,FALSE)))</f>
        <v>0</v>
      </c>
      <c r="D15" s="229">
        <f>IF(ISERROR(VLOOKUP(I15,'110m eng'!$B$9:$H$40,3,FALSE)),0,(VLOOKUP(I15,'110m eng'!$B$9:$H$40,3,FALSE)))</f>
        <v>0</v>
      </c>
      <c r="E15" s="229">
        <f>IF(ISERROR(VLOOKUP(I15,'110m eng'!$B$9:$H$40,4,FALSE)),0,(VLOOKUP(I15,'110m eng'!$B$9:$H$40,4,FALSE)))</f>
        <v>0</v>
      </c>
      <c r="F15" s="33">
        <f>IF(ISERROR(VLOOKUP(I15,'110m eng'!$B$9:$H$40,5,FALSE)),0,(VLOOKUP(I15,'110m eng'!$B$9:$H$40,5,FALSE)))</f>
        <v>0</v>
      </c>
      <c r="G15" s="43">
        <f>IF(ISERROR(VLOOKUP(I15,'110m eng'!$B$9:$H$40,6,FALSE)),0,(VLOOKUP(I15,'110m eng'!$B$9:$H$40,6,FALSE)))</f>
        <v>0</v>
      </c>
      <c r="H15" s="222"/>
      <c r="I15" s="30">
        <v>7</v>
      </c>
      <c r="J15" s="44"/>
    </row>
    <row r="16" spans="1:10" s="24" customFormat="1" ht="24.95" customHeight="1">
      <c r="A16" s="28">
        <v>8</v>
      </c>
      <c r="B16" s="42">
        <f>IF(ISERROR(VLOOKUP(I16,'110m eng'!$B$9:$H$40,7,FALSE)),0,(VLOOKUP(I16,'110m eng'!$B$9:$H$40,7,FALSE)))</f>
        <v>0</v>
      </c>
      <c r="C16" s="220">
        <f>IF(ISERROR(VLOOKUP(I16,'110m eng'!$B$9:$H$40,2,FALSE)),0,(VLOOKUP(I16,'110m eng'!$B$9:$H$40,2,FALSE)))</f>
        <v>0</v>
      </c>
      <c r="D16" s="229">
        <f>IF(ISERROR(VLOOKUP(I16,'110m eng'!$B$9:$H$40,3,FALSE)),0,(VLOOKUP(I16,'110m eng'!$B$9:$H$40,3,FALSE)))</f>
        <v>0</v>
      </c>
      <c r="E16" s="229">
        <f>IF(ISERROR(VLOOKUP(I16,'110m eng'!$B$9:$H$40,4,FALSE)),0,(VLOOKUP(I16,'110m eng'!$B$9:$H$40,4,FALSE)))</f>
        <v>0</v>
      </c>
      <c r="F16" s="33">
        <f>IF(ISERROR(VLOOKUP(I16,'110m eng'!$B$9:$H$40,5,FALSE)),0,(VLOOKUP(I16,'110m eng'!$B$9:$H$40,5,FALSE)))</f>
        <v>0</v>
      </c>
      <c r="G16" s="43">
        <f>IF(ISERROR(VLOOKUP(I16,'110m eng'!$B$9:$H$40,6,FALSE)),0,(VLOOKUP(I16,'110m eng'!$B$9:$H$40,6,FALSE)))</f>
        <v>0</v>
      </c>
      <c r="H16" s="222"/>
      <c r="I16" s="30">
        <v>8</v>
      </c>
      <c r="J16" s="44"/>
    </row>
    <row r="17" spans="1:10" s="24" customFormat="1" ht="24.95" customHeight="1">
      <c r="A17" s="28">
        <v>9</v>
      </c>
      <c r="B17" s="42">
        <f>IF(ISERROR(VLOOKUP(I17,'110m eng'!$B$9:$H$40,7,FALSE)),0,(VLOOKUP(I17,'110m eng'!$B$9:$H$40,7,FALSE)))</f>
        <v>0</v>
      </c>
      <c r="C17" s="220">
        <f>IF(ISERROR(VLOOKUP(I17,'110m eng'!$B$9:$H$40,2,FALSE)),0,(VLOOKUP(I17,'110m eng'!$B$9:$H$40,2,FALSE)))</f>
        <v>0</v>
      </c>
      <c r="D17" s="229">
        <f>IF(ISERROR(VLOOKUP(I17,'110m eng'!$B$9:$H$40,3,FALSE)),0,(VLOOKUP(I17,'110m eng'!$B$9:$H$40,3,FALSE)))</f>
        <v>0</v>
      </c>
      <c r="E17" s="229">
        <f>IF(ISERROR(VLOOKUP(I17,'110m eng'!$B$9:$H$40,4,FALSE)),0,(VLOOKUP(I17,'110m eng'!$B$9:$H$40,4,FALSE)))</f>
        <v>0</v>
      </c>
      <c r="F17" s="33">
        <f>IF(ISERROR(VLOOKUP(I17,'110m eng'!$B$9:$H$40,5,FALSE)),0,(VLOOKUP(I17,'110m eng'!$B$9:$H$40,5,FALSE)))</f>
        <v>0</v>
      </c>
      <c r="G17" s="43">
        <f>IF(ISERROR(VLOOKUP(I17,'110m eng'!$B$9:$H$40,6,FALSE)),0,(VLOOKUP(I17,'110m eng'!$B$9:$H$40,6,FALSE)))</f>
        <v>0</v>
      </c>
      <c r="H17" s="222"/>
      <c r="I17" s="30">
        <v>9</v>
      </c>
      <c r="J17" s="44"/>
    </row>
    <row r="18" spans="1:10" s="24" customFormat="1" ht="24.95" customHeight="1">
      <c r="A18" s="28">
        <v>10</v>
      </c>
      <c r="B18" s="42">
        <f>IF(ISERROR(VLOOKUP(I18,'110m eng'!$B$9:$H$40,7,FALSE)),0,(VLOOKUP(I18,'110m eng'!$B$9:$H$40,7,FALSE)))</f>
        <v>0</v>
      </c>
      <c r="C18" s="220">
        <f>IF(ISERROR(VLOOKUP(I18,'110m eng'!$B$9:$H$40,2,FALSE)),0,(VLOOKUP(I18,'110m eng'!$B$9:$H$40,2,FALSE)))</f>
        <v>0</v>
      </c>
      <c r="D18" s="229">
        <f>IF(ISERROR(VLOOKUP(I18,'110m eng'!$B$9:$H$40,3,FALSE)),0,(VLOOKUP(I18,'110m eng'!$B$9:$H$40,3,FALSE)))</f>
        <v>0</v>
      </c>
      <c r="E18" s="229">
        <f>IF(ISERROR(VLOOKUP(I18,'110m eng'!$B$9:$H$40,4,FALSE)),0,(VLOOKUP(I18,'110m eng'!$B$9:$H$40,4,FALSE)))</f>
        <v>0</v>
      </c>
      <c r="F18" s="33">
        <f>IF(ISERROR(VLOOKUP(I18,'110m eng'!$B$9:$H$40,5,FALSE)),0,(VLOOKUP(I18,'110m eng'!$B$9:$H$40,5,FALSE)))</f>
        <v>0</v>
      </c>
      <c r="G18" s="43">
        <f>IF(ISERROR(VLOOKUP(I18,'110m eng'!$B$9:$H$40,6,FALSE)),0,(VLOOKUP(I18,'110m eng'!$B$9:$H$40,6,FALSE)))</f>
        <v>0</v>
      </c>
      <c r="H18" s="222"/>
      <c r="I18" s="30">
        <v>10</v>
      </c>
      <c r="J18" s="44"/>
    </row>
    <row r="19" spans="1:10" s="24" customFormat="1" ht="24.95" customHeight="1">
      <c r="A19" s="28">
        <v>11</v>
      </c>
      <c r="B19" s="42">
        <f>IF(ISERROR(VLOOKUP(I19,'110m eng'!$B$9:$H$40,7,FALSE)),0,(VLOOKUP(I19,'110m eng'!$B$9:$H$40,7,FALSE)))</f>
        <v>0</v>
      </c>
      <c r="C19" s="220">
        <f>IF(ISERROR(VLOOKUP(I19,'110m eng'!$B$9:$H$40,2,FALSE)),0,(VLOOKUP(I19,'110m eng'!$B$9:$H$40,2,FALSE)))</f>
        <v>0</v>
      </c>
      <c r="D19" s="229">
        <f>IF(ISERROR(VLOOKUP(I19,'110m eng'!$B$9:$H$40,3,FALSE)),0,(VLOOKUP(I19,'110m eng'!$B$9:$H$40,3,FALSE)))</f>
        <v>0</v>
      </c>
      <c r="E19" s="229">
        <f>IF(ISERROR(VLOOKUP(I19,'110m eng'!$B$9:$H$40,4,FALSE)),0,(VLOOKUP(I19,'110m eng'!$B$9:$H$40,4,FALSE)))</f>
        <v>0</v>
      </c>
      <c r="F19" s="33">
        <f>IF(ISERROR(VLOOKUP(I19,'110m eng'!$B$9:$H$40,5,FALSE)),0,(VLOOKUP(I19,'110m eng'!$B$9:$H$40,5,FALSE)))</f>
        <v>0</v>
      </c>
      <c r="G19" s="43">
        <f>IF(ISERROR(VLOOKUP(I19,'110m eng'!$B$9:$H$40,6,FALSE)),0,(VLOOKUP(I19,'110m eng'!$B$9:$H$40,6,FALSE)))</f>
        <v>0</v>
      </c>
      <c r="H19" s="222"/>
      <c r="I19" s="30">
        <v>11</v>
      </c>
      <c r="J19" s="44"/>
    </row>
    <row r="20" spans="1:10" s="24" customFormat="1" ht="24.95" customHeight="1">
      <c r="A20" s="28">
        <v>12</v>
      </c>
      <c r="B20" s="42">
        <f>IF(ISERROR(VLOOKUP(I20,'110m eng'!$B$9:$H$40,7,FALSE)),0,(VLOOKUP(I20,'110m eng'!$B$9:$H$40,7,FALSE)))</f>
        <v>0</v>
      </c>
      <c r="C20" s="220">
        <f>IF(ISERROR(VLOOKUP(I20,'110m eng'!$B$9:$H$40,2,FALSE)),0,(VLOOKUP(I20,'110m eng'!$B$9:$H$40,2,FALSE)))</f>
        <v>0</v>
      </c>
      <c r="D20" s="229">
        <f>IF(ISERROR(VLOOKUP(I20,'110m eng'!$B$9:$H$40,3,FALSE)),0,(VLOOKUP(I20,'110m eng'!$B$9:$H$40,3,FALSE)))</f>
        <v>0</v>
      </c>
      <c r="E20" s="229">
        <f>IF(ISERROR(VLOOKUP(I20,'110m eng'!$B$9:$H$40,4,FALSE)),0,(VLOOKUP(I20,'110m eng'!$B$9:$H$40,4,FALSE)))</f>
        <v>0</v>
      </c>
      <c r="F20" s="33">
        <f>IF(ISERROR(VLOOKUP(I20,'110m eng'!$B$9:$H$40,5,FALSE)),0,(VLOOKUP(I20,'110m eng'!$B$9:$H$40,5,FALSE)))</f>
        <v>0</v>
      </c>
      <c r="G20" s="43">
        <f>IF(ISERROR(VLOOKUP(I20,'110m eng'!$B$9:$H$40,6,FALSE)),0,(VLOOKUP(I20,'110m eng'!$B$9:$H$40,6,FALSE)))</f>
        <v>0</v>
      </c>
      <c r="H20" s="222"/>
      <c r="I20" s="30">
        <v>12</v>
      </c>
      <c r="J20" s="44"/>
    </row>
    <row r="21" spans="1:10" s="24" customFormat="1" ht="24.95" customHeight="1">
      <c r="A21" s="28">
        <v>13</v>
      </c>
      <c r="B21" s="42">
        <f>IF(ISERROR(VLOOKUP(I21,'110m eng'!$B$9:$H$40,7,FALSE)),0,(VLOOKUP(I21,'110m eng'!$B$9:$H$40,7,FALSE)))</f>
        <v>0</v>
      </c>
      <c r="C21" s="220">
        <f>IF(ISERROR(VLOOKUP(I21,'110m eng'!$B$9:$H$40,2,FALSE)),0,(VLOOKUP(I21,'110m eng'!$B$9:$H$40,2,FALSE)))</f>
        <v>0</v>
      </c>
      <c r="D21" s="229">
        <f>IF(ISERROR(VLOOKUP(I21,'110m eng'!$B$9:$H$40,3,FALSE)),0,(VLOOKUP(I21,'110m eng'!$B$9:$H$40,3,FALSE)))</f>
        <v>0</v>
      </c>
      <c r="E21" s="229">
        <f>IF(ISERROR(VLOOKUP(I21,'110m eng'!$B$9:$H$40,4,FALSE)),0,(VLOOKUP(I21,'110m eng'!$B$9:$H$40,4,FALSE)))</f>
        <v>0</v>
      </c>
      <c r="F21" s="33">
        <f>IF(ISERROR(VLOOKUP(I21,'110m eng'!$B$9:$H$40,5,FALSE)),0,(VLOOKUP(I21,'110m eng'!$B$9:$H$40,5,FALSE)))</f>
        <v>0</v>
      </c>
      <c r="G21" s="43">
        <f>IF(ISERROR(VLOOKUP(I21,'110m eng'!$B$9:$H$40,6,FALSE)),0,(VLOOKUP(I21,'110m eng'!$B$9:$H$40,6,FALSE)))</f>
        <v>0</v>
      </c>
      <c r="H21" s="222"/>
      <c r="I21" s="30">
        <v>13</v>
      </c>
      <c r="J21" s="44"/>
    </row>
    <row r="22" spans="1:10" s="24" customFormat="1" ht="24.95" customHeight="1">
      <c r="A22" s="28">
        <v>14</v>
      </c>
      <c r="B22" s="42">
        <f>IF(ISERROR(VLOOKUP(I22,'110m eng'!$B$9:$H$40,7,FALSE)),0,(VLOOKUP(I22,'110m eng'!$B$9:$H$40,7,FALSE)))</f>
        <v>0</v>
      </c>
      <c r="C22" s="220">
        <f>IF(ISERROR(VLOOKUP(I22,'110m eng'!$B$9:$H$40,2,FALSE)),0,(VLOOKUP(I22,'110m eng'!$B$9:$H$40,2,FALSE)))</f>
        <v>0</v>
      </c>
      <c r="D22" s="229">
        <f>IF(ISERROR(VLOOKUP(I22,'110m eng'!$B$9:$H$40,3,FALSE)),0,(VLOOKUP(I22,'110m eng'!$B$9:$H$40,3,FALSE)))</f>
        <v>0</v>
      </c>
      <c r="E22" s="229">
        <f>IF(ISERROR(VLOOKUP(I22,'110m eng'!$B$9:$H$40,4,FALSE)),0,(VLOOKUP(I22,'110m eng'!$B$9:$H$40,4,FALSE)))</f>
        <v>0</v>
      </c>
      <c r="F22" s="33">
        <f>IF(ISERROR(VLOOKUP(I22,'110m eng'!$B$9:$H$40,5,FALSE)),0,(VLOOKUP(I22,'110m eng'!$B$9:$H$40,5,FALSE)))</f>
        <v>0</v>
      </c>
      <c r="G22" s="43">
        <f>IF(ISERROR(VLOOKUP(I22,'110m eng'!$B$9:$H$40,6,FALSE)),0,(VLOOKUP(I22,'110m eng'!$B$9:$H$40,6,FALSE)))</f>
        <v>0</v>
      </c>
      <c r="H22" s="222"/>
      <c r="I22" s="30">
        <v>14</v>
      </c>
      <c r="J22" s="44"/>
    </row>
    <row r="23" spans="1:10" s="24" customFormat="1" ht="24.95" customHeight="1">
      <c r="A23" s="28">
        <v>15</v>
      </c>
      <c r="B23" s="42">
        <f>IF(ISERROR(VLOOKUP(I23,'110m eng'!$B$9:$H$40,7,FALSE)),0,(VLOOKUP(I23,'110m eng'!$B$9:$H$40,7,FALSE)))</f>
        <v>0</v>
      </c>
      <c r="C23" s="220">
        <f>IF(ISERROR(VLOOKUP(I23,'110m eng'!$B$9:$H$40,2,FALSE)),0,(VLOOKUP(I23,'110m eng'!$B$9:$H$40,2,FALSE)))</f>
        <v>0</v>
      </c>
      <c r="D23" s="229">
        <f>IF(ISERROR(VLOOKUP(I23,'110m eng'!$B$9:$H$40,3,FALSE)),0,(VLOOKUP(I23,'110m eng'!$B$9:$H$40,3,FALSE)))</f>
        <v>0</v>
      </c>
      <c r="E23" s="229">
        <f>IF(ISERROR(VLOOKUP(I23,'110m eng'!$B$9:$H$40,4,FALSE)),0,(VLOOKUP(I23,'110m eng'!$B$9:$H$40,4,FALSE)))</f>
        <v>0</v>
      </c>
      <c r="F23" s="33">
        <f>IF(ISERROR(VLOOKUP(I23,'110m eng'!$B$9:$H$40,5,FALSE)),0,(VLOOKUP(I23,'110m eng'!$B$9:$H$40,5,FALSE)))</f>
        <v>0</v>
      </c>
      <c r="G23" s="43">
        <f>IF(ISERROR(VLOOKUP(I23,'110m eng'!$B$9:$H$40,6,FALSE)),0,(VLOOKUP(I23,'110m eng'!$B$9:$H$40,6,FALSE)))</f>
        <v>0</v>
      </c>
      <c r="H23" s="222"/>
      <c r="I23" s="30">
        <v>15</v>
      </c>
      <c r="J23" s="44"/>
    </row>
    <row r="24" spans="1:10" s="24" customFormat="1" ht="24.95" customHeight="1">
      <c r="A24" s="28">
        <v>16</v>
      </c>
      <c r="B24" s="42">
        <f>IF(ISERROR(VLOOKUP(I24,'110m eng'!$B$9:$H$40,7,FALSE)),0,(VLOOKUP(I24,'110m eng'!$B$9:$H$40,7,FALSE)))</f>
        <v>0</v>
      </c>
      <c r="C24" s="220">
        <f>IF(ISERROR(VLOOKUP(I24,'110m eng'!$B$9:$H$40,2,FALSE)),0,(VLOOKUP(I24,'110m eng'!$B$9:$H$40,2,FALSE)))</f>
        <v>0</v>
      </c>
      <c r="D24" s="229">
        <f>IF(ISERROR(VLOOKUP(I24,'110m eng'!$B$9:$H$40,3,FALSE)),0,(VLOOKUP(I24,'110m eng'!$B$9:$H$40,3,FALSE)))</f>
        <v>0</v>
      </c>
      <c r="E24" s="229">
        <f>IF(ISERROR(VLOOKUP(I24,'110m eng'!$B$9:$H$40,4,FALSE)),0,(VLOOKUP(I24,'110m eng'!$B$9:$H$40,4,FALSE)))</f>
        <v>0</v>
      </c>
      <c r="F24" s="33">
        <f>IF(ISERROR(VLOOKUP(I24,'110m eng'!$B$9:$H$40,5,FALSE)),0,(VLOOKUP(I24,'110m eng'!$B$9:$H$40,5,FALSE)))</f>
        <v>0</v>
      </c>
      <c r="G24" s="43">
        <f>IF(ISERROR(VLOOKUP(I24,'110m eng'!$B$9:$H$40,6,FALSE)),0,(VLOOKUP(I24,'110m eng'!$B$9:$H$40,6,FALSE)))</f>
        <v>0</v>
      </c>
      <c r="H24" s="222"/>
      <c r="I24" s="30">
        <v>16</v>
      </c>
      <c r="J24" s="44"/>
    </row>
    <row r="25" spans="1:10" s="24" customFormat="1" ht="24.95" customHeight="1">
      <c r="A25" s="28">
        <v>17</v>
      </c>
      <c r="B25" s="42">
        <f>IF(ISERROR(VLOOKUP(I25,'110m eng'!$B$9:$H$40,7,FALSE)),0,(VLOOKUP(I25,'110m eng'!$B$9:$H$40,7,FALSE)))</f>
        <v>0</v>
      </c>
      <c r="C25" s="220">
        <f>IF(ISERROR(VLOOKUP(I25,'110m eng'!$B$9:$H$40,2,FALSE)),0,(VLOOKUP(I25,'110m eng'!$B$9:$H$40,2,FALSE)))</f>
        <v>0</v>
      </c>
      <c r="D25" s="229">
        <f>IF(ISERROR(VLOOKUP(I25,'110m eng'!$B$9:$H$40,3,FALSE)),0,(VLOOKUP(I25,'110m eng'!$B$9:$H$40,3,FALSE)))</f>
        <v>0</v>
      </c>
      <c r="E25" s="229">
        <f>IF(ISERROR(VLOOKUP(I25,'110m eng'!$B$9:$H$40,4,FALSE)),0,(VLOOKUP(I25,'110m eng'!$B$9:$H$40,4,FALSE)))</f>
        <v>0</v>
      </c>
      <c r="F25" s="33">
        <f>IF(ISERROR(VLOOKUP(I25,'110m eng'!$B$9:$H$40,5,FALSE)),0,(VLOOKUP(I25,'110m eng'!$B$9:$H$40,5,FALSE)))</f>
        <v>0</v>
      </c>
      <c r="G25" s="43">
        <f>IF(ISERROR(VLOOKUP(I25,'110m eng'!$B$9:$H$40,6,FALSE)),0,(VLOOKUP(I25,'110m eng'!$B$9:$H$40,6,FALSE)))</f>
        <v>0</v>
      </c>
      <c r="H25" s="222"/>
      <c r="I25" s="30">
        <v>17</v>
      </c>
      <c r="J25" s="44"/>
    </row>
    <row r="26" spans="1:10" s="24" customFormat="1" ht="24.95" customHeight="1">
      <c r="A26" s="28">
        <v>18</v>
      </c>
      <c r="B26" s="42">
        <f>IF(ISERROR(VLOOKUP(I26,'110m eng'!$B$9:$H$40,7,FALSE)),0,(VLOOKUP(I26,'110m eng'!$B$9:$H$40,7,FALSE)))</f>
        <v>0</v>
      </c>
      <c r="C26" s="220">
        <f>IF(ISERROR(VLOOKUP(I26,'110m eng'!$B$9:$H$40,2,FALSE)),0,(VLOOKUP(I26,'110m eng'!$B$9:$H$40,2,FALSE)))</f>
        <v>0</v>
      </c>
      <c r="D26" s="229">
        <f>IF(ISERROR(VLOOKUP(I26,'110m eng'!$B$9:$H$40,3,FALSE)),0,(VLOOKUP(I26,'110m eng'!$B$9:$H$40,3,FALSE)))</f>
        <v>0</v>
      </c>
      <c r="E26" s="229">
        <f>IF(ISERROR(VLOOKUP(I26,'110m eng'!$B$9:$H$40,4,FALSE)),0,(VLOOKUP(I26,'110m eng'!$B$9:$H$40,4,FALSE)))</f>
        <v>0</v>
      </c>
      <c r="F26" s="33">
        <f>IF(ISERROR(VLOOKUP(I26,'110m eng'!$B$9:$H$40,5,FALSE)),0,(VLOOKUP(I26,'110m eng'!$B$9:$H$40,5,FALSE)))</f>
        <v>0</v>
      </c>
      <c r="G26" s="43">
        <f>IF(ISERROR(VLOOKUP(I26,'110m eng'!$B$9:$H$40,6,FALSE)),0,(VLOOKUP(I26,'110m eng'!$B$9:$H$40,6,FALSE)))</f>
        <v>0</v>
      </c>
      <c r="H26" s="222"/>
      <c r="I26" s="30">
        <v>18</v>
      </c>
      <c r="J26" s="44"/>
    </row>
    <row r="27" spans="1:10" s="24" customFormat="1" ht="24.95" customHeight="1">
      <c r="A27" s="28">
        <v>19</v>
      </c>
      <c r="B27" s="42">
        <f>IF(ISERROR(VLOOKUP(I27,'110m eng'!$B$9:$H$40,7,FALSE)),0,(VLOOKUP(I27,'110m eng'!$B$9:$H$40,7,FALSE)))</f>
        <v>0</v>
      </c>
      <c r="C27" s="220">
        <f>IF(ISERROR(VLOOKUP(I27,'110m eng'!$B$9:$H$40,2,FALSE)),0,(VLOOKUP(I27,'110m eng'!$B$9:$H$40,2,FALSE)))</f>
        <v>0</v>
      </c>
      <c r="D27" s="229">
        <f>IF(ISERROR(VLOOKUP(I27,'110m eng'!$B$9:$H$40,3,FALSE)),0,(VLOOKUP(I27,'110m eng'!$B$9:$H$40,3,FALSE)))</f>
        <v>0</v>
      </c>
      <c r="E27" s="229">
        <f>IF(ISERROR(VLOOKUP(I27,'110m eng'!$B$9:$H$40,4,FALSE)),0,(VLOOKUP(I27,'110m eng'!$B$9:$H$40,4,FALSE)))</f>
        <v>0</v>
      </c>
      <c r="F27" s="33">
        <f>IF(ISERROR(VLOOKUP(I27,'110m eng'!$B$9:$H$40,5,FALSE)),0,(VLOOKUP(I27,'110m eng'!$B$9:$H$40,5,FALSE)))</f>
        <v>0</v>
      </c>
      <c r="G27" s="43">
        <f>IF(ISERROR(VLOOKUP(I27,'110m eng'!$B$9:$H$40,6,FALSE)),0,(VLOOKUP(I27,'110m eng'!$B$9:$H$40,6,FALSE)))</f>
        <v>0</v>
      </c>
      <c r="H27" s="222"/>
      <c r="I27" s="30">
        <v>19</v>
      </c>
      <c r="J27" s="44"/>
    </row>
    <row r="28" spans="1:10" s="24" customFormat="1" ht="24.95" customHeight="1">
      <c r="A28" s="28">
        <v>20</v>
      </c>
      <c r="B28" s="42">
        <f>IF(ISERROR(VLOOKUP(I28,'110m eng'!$B$9:$H$40,7,FALSE)),0,(VLOOKUP(I28,'110m eng'!$B$9:$H$40,7,FALSE)))</f>
        <v>0</v>
      </c>
      <c r="C28" s="220">
        <f>IF(ISERROR(VLOOKUP(I28,'110m eng'!$B$9:$H$40,2,FALSE)),0,(VLOOKUP(I28,'110m eng'!$B$9:$H$40,2,FALSE)))</f>
        <v>0</v>
      </c>
      <c r="D28" s="229">
        <f>IF(ISERROR(VLOOKUP(I28,'110m eng'!$B$9:$H$40,3,FALSE)),0,(VLOOKUP(I28,'110m eng'!$B$9:$H$40,3,FALSE)))</f>
        <v>0</v>
      </c>
      <c r="E28" s="229">
        <f>IF(ISERROR(VLOOKUP(I28,'110m eng'!$B$9:$H$40,4,FALSE)),0,(VLOOKUP(I28,'110m eng'!$B$9:$H$40,4,FALSE)))</f>
        <v>0</v>
      </c>
      <c r="F28" s="33">
        <f>IF(ISERROR(VLOOKUP(I28,'110m eng'!$B$9:$H$40,5,FALSE)),0,(VLOOKUP(I28,'110m eng'!$B$9:$H$40,5,FALSE)))</f>
        <v>0</v>
      </c>
      <c r="G28" s="43">
        <f>IF(ISERROR(VLOOKUP(I28,'110m eng'!$B$9:$H$40,6,FALSE)),0,(VLOOKUP(I28,'110m eng'!$B$9:$H$40,6,FALSE)))</f>
        <v>0</v>
      </c>
      <c r="H28" s="222"/>
      <c r="I28" s="30">
        <v>20</v>
      </c>
      <c r="J28" s="44"/>
    </row>
    <row r="29" spans="1:10" s="24" customFormat="1" ht="24.95" customHeight="1">
      <c r="A29" s="28">
        <v>21</v>
      </c>
      <c r="B29" s="42">
        <f>IF(ISERROR(VLOOKUP(I29,'110m eng'!$B$9:$H$40,7,FALSE)),0,(VLOOKUP(I29,'110m eng'!$B$9:$H$40,7,FALSE)))</f>
        <v>0</v>
      </c>
      <c r="C29" s="220">
        <f>IF(ISERROR(VLOOKUP(I29,'110m eng'!$B$9:$H$40,2,FALSE)),0,(VLOOKUP(I29,'110m eng'!$B$9:$H$40,2,FALSE)))</f>
        <v>0</v>
      </c>
      <c r="D29" s="229">
        <f>IF(ISERROR(VLOOKUP(I29,'110m eng'!$B$9:$H$40,3,FALSE)),0,(VLOOKUP(I29,'110m eng'!$B$9:$H$40,3,FALSE)))</f>
        <v>0</v>
      </c>
      <c r="E29" s="229">
        <f>IF(ISERROR(VLOOKUP(I29,'110m eng'!$B$9:$H$40,4,FALSE)),0,(VLOOKUP(I29,'110m eng'!$B$9:$H$40,4,FALSE)))</f>
        <v>0</v>
      </c>
      <c r="F29" s="33">
        <f>IF(ISERROR(VLOOKUP(I29,'110m eng'!$B$9:$H$40,5,FALSE)),0,(VLOOKUP(I29,'110m eng'!$B$9:$H$40,5,FALSE)))</f>
        <v>0</v>
      </c>
      <c r="G29" s="43">
        <f>IF(ISERROR(VLOOKUP(I29,'110m eng'!$B$9:$H$40,6,FALSE)),0,(VLOOKUP(I29,'110m eng'!$B$9:$H$40,6,FALSE)))</f>
        <v>0</v>
      </c>
      <c r="H29" s="222"/>
      <c r="I29" s="30">
        <v>21</v>
      </c>
      <c r="J29" s="44"/>
    </row>
    <row r="30" spans="1:10" s="24" customFormat="1" ht="24.95" customHeight="1">
      <c r="A30" s="28">
        <v>22</v>
      </c>
      <c r="B30" s="42">
        <f>IF(ISERROR(VLOOKUP(I30,'110m eng'!$B$9:$H$40,7,FALSE)),0,(VLOOKUP(I30,'110m eng'!$B$9:$H$40,7,FALSE)))</f>
        <v>0</v>
      </c>
      <c r="C30" s="220">
        <f>IF(ISERROR(VLOOKUP(I30,'110m eng'!$B$9:$H$40,2,FALSE)),0,(VLOOKUP(I30,'110m eng'!$B$9:$H$40,2,FALSE)))</f>
        <v>0</v>
      </c>
      <c r="D30" s="229">
        <f>IF(ISERROR(VLOOKUP(I30,'110m eng'!$B$9:$H$40,3,FALSE)),0,(VLOOKUP(I30,'110m eng'!$B$9:$H$40,3,FALSE)))</f>
        <v>0</v>
      </c>
      <c r="E30" s="229">
        <f>IF(ISERROR(VLOOKUP(I30,'110m eng'!$B$9:$H$40,4,FALSE)),0,(VLOOKUP(I30,'110m eng'!$B$9:$H$40,4,FALSE)))</f>
        <v>0</v>
      </c>
      <c r="F30" s="33">
        <f>IF(ISERROR(VLOOKUP(I30,'110m eng'!$B$9:$H$40,5,FALSE)),0,(VLOOKUP(I30,'110m eng'!$B$9:$H$40,5,FALSE)))</f>
        <v>0</v>
      </c>
      <c r="G30" s="43">
        <f>IF(ISERROR(VLOOKUP(I30,'110m eng'!$B$9:$H$40,6,FALSE)),0,(VLOOKUP(I30,'110m eng'!$B$9:$H$40,6,FALSE)))</f>
        <v>0</v>
      </c>
      <c r="H30" s="222"/>
      <c r="I30" s="30">
        <v>22</v>
      </c>
      <c r="J30" s="44"/>
    </row>
    <row r="31" spans="1:10" s="24" customFormat="1" ht="24.95" customHeight="1">
      <c r="A31" s="28">
        <v>23</v>
      </c>
      <c r="B31" s="42">
        <f>IF(ISERROR(VLOOKUP(I31,'110m eng'!$B$9:$H$40,7,FALSE)),0,(VLOOKUP(I31,'110m eng'!$B$9:$H$40,7,FALSE)))</f>
        <v>0</v>
      </c>
      <c r="C31" s="220">
        <f>IF(ISERROR(VLOOKUP(I31,'110m eng'!$B$9:$H$40,2,FALSE)),0,(VLOOKUP(I31,'110m eng'!$B$9:$H$40,2,FALSE)))</f>
        <v>0</v>
      </c>
      <c r="D31" s="229">
        <f>IF(ISERROR(VLOOKUP(I31,'110m eng'!$B$9:$H$40,3,FALSE)),0,(VLOOKUP(I31,'110m eng'!$B$9:$H$40,3,FALSE)))</f>
        <v>0</v>
      </c>
      <c r="E31" s="229">
        <f>IF(ISERROR(VLOOKUP(I31,'110m eng'!$B$9:$H$40,4,FALSE)),0,(VLOOKUP(I31,'110m eng'!$B$9:$H$40,4,FALSE)))</f>
        <v>0</v>
      </c>
      <c r="F31" s="33">
        <f>IF(ISERROR(VLOOKUP(I31,'110m eng'!$B$9:$H$40,5,FALSE)),0,(VLOOKUP(I31,'110m eng'!$B$9:$H$40,5,FALSE)))</f>
        <v>0</v>
      </c>
      <c r="G31" s="43">
        <f>IF(ISERROR(VLOOKUP(I31,'110m eng'!$B$9:$H$40,6,FALSE)),0,(VLOOKUP(I31,'110m eng'!$B$9:$H$40,6,FALSE)))</f>
        <v>0</v>
      </c>
      <c r="H31" s="222"/>
      <c r="I31" s="30">
        <v>23</v>
      </c>
      <c r="J31" s="44"/>
    </row>
    <row r="32" spans="1:10" s="24" customFormat="1" ht="24.95" customHeight="1">
      <c r="A32" s="28">
        <v>24</v>
      </c>
      <c r="B32" s="42">
        <f>IF(ISERROR(VLOOKUP(I32,'110m eng'!$B$9:$H$40,7,FALSE)),0,(VLOOKUP(I32,'110m eng'!$B$9:$H$40,7,FALSE)))</f>
        <v>0</v>
      </c>
      <c r="C32" s="220">
        <f>IF(ISERROR(VLOOKUP(I32,'110m eng'!$B$9:$H$40,2,FALSE)),0,(VLOOKUP(I32,'110m eng'!$B$9:$H$40,2,FALSE)))</f>
        <v>0</v>
      </c>
      <c r="D32" s="229">
        <f>IF(ISERROR(VLOOKUP(I32,'110m eng'!$B$9:$H$40,3,FALSE)),0,(VLOOKUP(I32,'110m eng'!$B$9:$H$40,3,FALSE)))</f>
        <v>0</v>
      </c>
      <c r="E32" s="229">
        <f>IF(ISERROR(VLOOKUP(I32,'110m eng'!$B$9:$H$40,4,FALSE)),0,(VLOOKUP(I32,'110m eng'!$B$9:$H$40,4,FALSE)))</f>
        <v>0</v>
      </c>
      <c r="F32" s="33">
        <f>IF(ISERROR(VLOOKUP(I32,'110m eng'!$B$9:$H$40,5,FALSE)),0,(VLOOKUP(I32,'110m eng'!$B$9:$H$40,5,FALSE)))</f>
        <v>0</v>
      </c>
      <c r="G32" s="43">
        <f>IF(ISERROR(VLOOKUP(I32,'110m eng'!$B$9:$H$40,6,FALSE)),0,(VLOOKUP(I32,'110m eng'!$B$9:$H$40,6,FALSE)))</f>
        <v>0</v>
      </c>
      <c r="H32" s="222"/>
      <c r="I32" s="30">
        <v>24</v>
      </c>
      <c r="J32" s="44"/>
    </row>
    <row r="33" spans="1:10" s="24" customFormat="1" ht="24.95" customHeight="1">
      <c r="A33" s="28">
        <v>25</v>
      </c>
      <c r="B33" s="42">
        <f>IF(ISERROR(VLOOKUP(I33,'110m eng'!$B$9:$H$40,7,FALSE)),0,(VLOOKUP(I33,'110m eng'!$B$9:$H$40,7,FALSE)))</f>
        <v>0</v>
      </c>
      <c r="C33" s="220">
        <f>IF(ISERROR(VLOOKUP(I33,'110m eng'!$B$9:$H$40,2,FALSE)),0,(VLOOKUP(I33,'110m eng'!$B$9:$H$40,2,FALSE)))</f>
        <v>0</v>
      </c>
      <c r="D33" s="229">
        <f>IF(ISERROR(VLOOKUP(I33,'110m eng'!$B$9:$H$40,3,FALSE)),0,(VLOOKUP(I33,'110m eng'!$B$9:$H$40,3,FALSE)))</f>
        <v>0</v>
      </c>
      <c r="E33" s="229">
        <f>IF(ISERROR(VLOOKUP(I33,'110m eng'!$B$9:$H$40,4,FALSE)),0,(VLOOKUP(I33,'110m eng'!$B$9:$H$40,4,FALSE)))</f>
        <v>0</v>
      </c>
      <c r="F33" s="33">
        <f>IF(ISERROR(VLOOKUP(I33,'110m eng'!$B$9:$H$40,5,FALSE)),0,(VLOOKUP(I33,'110m eng'!$B$9:$H$40,5,FALSE)))</f>
        <v>0</v>
      </c>
      <c r="G33" s="43">
        <f>IF(ISERROR(VLOOKUP(I33,'110m eng'!$B$9:$H$40,6,FALSE)),0,(VLOOKUP(I33,'110m eng'!$B$9:$H$40,6,FALSE)))</f>
        <v>0</v>
      </c>
      <c r="H33" s="222"/>
      <c r="I33" s="30">
        <v>25</v>
      </c>
      <c r="J33" s="44"/>
    </row>
    <row r="34" spans="1:10" s="24" customFormat="1" ht="24.95" customHeight="1">
      <c r="A34" s="28">
        <v>26</v>
      </c>
      <c r="B34" s="42">
        <f>IF(ISERROR(VLOOKUP(I34,'110m eng'!$B$9:$H$40,7,FALSE)),0,(VLOOKUP(I34,'110m eng'!$B$9:$H$40,7,FALSE)))</f>
        <v>0</v>
      </c>
      <c r="C34" s="220">
        <f>IF(ISERROR(VLOOKUP(I34,'110m eng'!$B$9:$H$40,2,FALSE)),0,(VLOOKUP(I34,'110m eng'!$B$9:$H$40,2,FALSE)))</f>
        <v>0</v>
      </c>
      <c r="D34" s="229">
        <f>IF(ISERROR(VLOOKUP(I34,'110m eng'!$B$9:$H$40,3,FALSE)),0,(VLOOKUP(I34,'110m eng'!$B$9:$H$40,3,FALSE)))</f>
        <v>0</v>
      </c>
      <c r="E34" s="229">
        <f>IF(ISERROR(VLOOKUP(I34,'110m eng'!$B$9:$H$40,4,FALSE)),0,(VLOOKUP(I34,'110m eng'!$B$9:$H$40,4,FALSE)))</f>
        <v>0</v>
      </c>
      <c r="F34" s="33">
        <f>IF(ISERROR(VLOOKUP(I34,'110m eng'!$B$9:$H$40,5,FALSE)),0,(VLOOKUP(I34,'110m eng'!$B$9:$H$40,5,FALSE)))</f>
        <v>0</v>
      </c>
      <c r="G34" s="43">
        <f>IF(ISERROR(VLOOKUP(I34,'110m eng'!$B$9:$H$40,6,FALSE)),0,(VLOOKUP(I34,'110m eng'!$B$9:$H$40,6,FALSE)))</f>
        <v>0</v>
      </c>
      <c r="H34" s="222"/>
      <c r="I34" s="30">
        <v>26</v>
      </c>
      <c r="J34" s="44"/>
    </row>
    <row r="35" spans="1:10" s="24" customFormat="1" ht="24.95" customHeight="1">
      <c r="A35" s="28">
        <v>27</v>
      </c>
      <c r="B35" s="42">
        <f>IF(ISERROR(VLOOKUP(I35,'110m eng'!$B$9:$H$40,7,FALSE)),0,(VLOOKUP(I35,'110m eng'!$B$9:$H$40,7,FALSE)))</f>
        <v>0</v>
      </c>
      <c r="C35" s="220">
        <f>IF(ISERROR(VLOOKUP(I35,'110m eng'!$B$9:$H$40,2,FALSE)),0,(VLOOKUP(I35,'110m eng'!$B$9:$H$40,2,FALSE)))</f>
        <v>0</v>
      </c>
      <c r="D35" s="229">
        <f>IF(ISERROR(VLOOKUP(I35,'110m eng'!$B$9:$H$40,3,FALSE)),0,(VLOOKUP(I35,'110m eng'!$B$9:$H$40,3,FALSE)))</f>
        <v>0</v>
      </c>
      <c r="E35" s="229">
        <f>IF(ISERROR(VLOOKUP(I35,'110m eng'!$B$9:$H$40,4,FALSE)),0,(VLOOKUP(I35,'110m eng'!$B$9:$H$40,4,FALSE)))</f>
        <v>0</v>
      </c>
      <c r="F35" s="33">
        <f>IF(ISERROR(VLOOKUP(I35,'110m eng'!$B$9:$H$40,5,FALSE)),0,(VLOOKUP(I35,'110m eng'!$B$9:$H$40,5,FALSE)))</f>
        <v>0</v>
      </c>
      <c r="G35" s="43">
        <f>IF(ISERROR(VLOOKUP(I35,'110m eng'!$B$9:$H$40,6,FALSE)),0,(VLOOKUP(I35,'110m eng'!$B$9:$H$40,6,FALSE)))</f>
        <v>0</v>
      </c>
      <c r="H35" s="222"/>
      <c r="I35" s="30">
        <v>27</v>
      </c>
      <c r="J35" s="44"/>
    </row>
    <row r="36" spans="1:10" s="24" customFormat="1" ht="24.95" customHeight="1">
      <c r="A36" s="28">
        <v>28</v>
      </c>
      <c r="B36" s="42">
        <f>IF(ISERROR(VLOOKUP(I36,'110m eng'!$B$9:$H$40,7,FALSE)),0,(VLOOKUP(I36,'110m eng'!$B$9:$H$40,7,FALSE)))</f>
        <v>0</v>
      </c>
      <c r="C36" s="220">
        <f>IF(ISERROR(VLOOKUP(I36,'110m eng'!$B$9:$H$40,2,FALSE)),0,(VLOOKUP(I36,'110m eng'!$B$9:$H$40,2,FALSE)))</f>
        <v>0</v>
      </c>
      <c r="D36" s="229">
        <f>IF(ISERROR(VLOOKUP(I36,'110m eng'!$B$9:$H$40,3,FALSE)),0,(VLOOKUP(I36,'110m eng'!$B$9:$H$40,3,FALSE)))</f>
        <v>0</v>
      </c>
      <c r="E36" s="229">
        <f>IF(ISERROR(VLOOKUP(I36,'110m eng'!$B$9:$H$40,4,FALSE)),0,(VLOOKUP(I36,'110m eng'!$B$9:$H$40,4,FALSE)))</f>
        <v>0</v>
      </c>
      <c r="F36" s="33">
        <f>IF(ISERROR(VLOOKUP(I36,'110m eng'!$B$9:$H$40,5,FALSE)),0,(VLOOKUP(I36,'110m eng'!$B$9:$H$40,5,FALSE)))</f>
        <v>0</v>
      </c>
      <c r="G36" s="43">
        <f>IF(ISERROR(VLOOKUP(I36,'110m eng'!$B$9:$H$40,6,FALSE)),0,(VLOOKUP(I36,'110m eng'!$B$9:$H$40,6,FALSE)))</f>
        <v>0</v>
      </c>
      <c r="H36" s="222"/>
      <c r="I36" s="30">
        <v>28</v>
      </c>
      <c r="J36" s="44"/>
    </row>
    <row r="37" spans="1:10" s="24" customFormat="1" ht="24.95" customHeight="1">
      <c r="A37" s="28">
        <v>29</v>
      </c>
      <c r="B37" s="42">
        <f>IF(ISERROR(VLOOKUP(I37,'110m eng'!$B$9:$H$40,7,FALSE)),0,(VLOOKUP(I37,'110m eng'!$B$9:$H$40,7,FALSE)))</f>
        <v>0</v>
      </c>
      <c r="C37" s="220">
        <f>IF(ISERROR(VLOOKUP(I37,'110m eng'!$B$9:$H$40,2,FALSE)),0,(VLOOKUP(I37,'110m eng'!$B$9:$H$40,2,FALSE)))</f>
        <v>0</v>
      </c>
      <c r="D37" s="229">
        <f>IF(ISERROR(VLOOKUP(I37,'110m eng'!$B$9:$H$40,3,FALSE)),0,(VLOOKUP(I37,'110m eng'!$B$9:$H$40,3,FALSE)))</f>
        <v>0</v>
      </c>
      <c r="E37" s="229">
        <f>IF(ISERROR(VLOOKUP(I37,'110m eng'!$B$9:$H$40,4,FALSE)),0,(VLOOKUP(I37,'110m eng'!$B$9:$H$40,4,FALSE)))</f>
        <v>0</v>
      </c>
      <c r="F37" s="33">
        <f>IF(ISERROR(VLOOKUP(I37,'110m eng'!$B$9:$H$40,5,FALSE)),0,(VLOOKUP(I37,'110m eng'!$B$9:$H$40,5,FALSE)))</f>
        <v>0</v>
      </c>
      <c r="G37" s="43">
        <f>IF(ISERROR(VLOOKUP(I37,'110m eng'!$B$9:$H$40,6,FALSE)),0,(VLOOKUP(I37,'110m eng'!$B$9:$H$40,6,FALSE)))</f>
        <v>0</v>
      </c>
      <c r="H37" s="222"/>
      <c r="I37" s="30">
        <v>29</v>
      </c>
      <c r="J37" s="44"/>
    </row>
    <row r="38" spans="1:10" s="24" customFormat="1" ht="24.95" customHeight="1">
      <c r="A38" s="28">
        <v>30</v>
      </c>
      <c r="B38" s="42">
        <f>IF(ISERROR(VLOOKUP(I38,'110m eng'!$B$9:$H$40,7,FALSE)),0,(VLOOKUP(I38,'110m eng'!$B$9:$H$40,7,FALSE)))</f>
        <v>0</v>
      </c>
      <c r="C38" s="220">
        <f>IF(ISERROR(VLOOKUP(I38,'110m eng'!$B$9:$H$40,2,FALSE)),0,(VLOOKUP(I38,'110m eng'!$B$9:$H$40,2,FALSE)))</f>
        <v>0</v>
      </c>
      <c r="D38" s="229">
        <f>IF(ISERROR(VLOOKUP(I38,'110m eng'!$B$9:$H$40,3,FALSE)),0,(VLOOKUP(I38,'110m eng'!$B$9:$H$40,3,FALSE)))</f>
        <v>0</v>
      </c>
      <c r="E38" s="229">
        <f>IF(ISERROR(VLOOKUP(I38,'110m eng'!$B$9:$H$40,4,FALSE)),0,(VLOOKUP(I38,'110m eng'!$B$9:$H$40,4,FALSE)))</f>
        <v>0</v>
      </c>
      <c r="F38" s="33">
        <f>IF(ISERROR(VLOOKUP(I38,'110m eng'!$B$9:$H$40,5,FALSE)),0,(VLOOKUP(I38,'110m eng'!$B$9:$H$40,5,FALSE)))</f>
        <v>0</v>
      </c>
      <c r="G38" s="43">
        <f>IF(ISERROR(VLOOKUP(I38,'110m eng'!$B$9:$H$40,6,FALSE)),0,(VLOOKUP(I38,'110m eng'!$B$9:$H$40,6,FALSE)))</f>
        <v>0</v>
      </c>
      <c r="H38" s="222"/>
      <c r="I38" s="30">
        <v>30</v>
      </c>
      <c r="J38" s="44"/>
    </row>
    <row r="39" spans="1:10" s="24" customFormat="1" ht="24.95" customHeight="1">
      <c r="A39" s="28">
        <v>31</v>
      </c>
      <c r="B39" s="42">
        <f>IF(ISERROR(VLOOKUP(I39,'110m eng'!$B$9:$H$40,7,FALSE)),0,(VLOOKUP(I39,'110m eng'!$B$9:$H$40,7,FALSE)))</f>
        <v>0</v>
      </c>
      <c r="C39" s="220">
        <f>IF(ISERROR(VLOOKUP(I39,'110m eng'!$B$9:$H$40,2,FALSE)),0,(VLOOKUP(I39,'110m eng'!$B$9:$H$40,2,FALSE)))</f>
        <v>0</v>
      </c>
      <c r="D39" s="229">
        <f>IF(ISERROR(VLOOKUP(I39,'110m eng'!$B$9:$H$40,3,FALSE)),0,(VLOOKUP(I39,'110m eng'!$B$9:$H$40,3,FALSE)))</f>
        <v>0</v>
      </c>
      <c r="E39" s="229">
        <f>IF(ISERROR(VLOOKUP(I39,'110m eng'!$B$9:$H$40,4,FALSE)),0,(VLOOKUP(I39,'110m eng'!$B$9:$H$40,4,FALSE)))</f>
        <v>0</v>
      </c>
      <c r="F39" s="33">
        <f>IF(ISERROR(VLOOKUP(I39,'110m eng'!$B$9:$H$40,5,FALSE)),0,(VLOOKUP(I39,'110m eng'!$B$9:$H$40,5,FALSE)))</f>
        <v>0</v>
      </c>
      <c r="G39" s="43">
        <f>IF(ISERROR(VLOOKUP(I39,'110m eng'!$B$9:$H$40,6,FALSE)),0,(VLOOKUP(I39,'110m eng'!$B$9:$H$40,6,FALSE)))</f>
        <v>0</v>
      </c>
      <c r="H39" s="222"/>
      <c r="I39" s="30">
        <v>31</v>
      </c>
      <c r="J39" s="44"/>
    </row>
    <row r="40" spans="1:10" s="24" customFormat="1" ht="24.95" customHeight="1">
      <c r="A40" s="28">
        <v>32</v>
      </c>
      <c r="B40" s="42">
        <f>IF(ISERROR(VLOOKUP(I40,'110m eng'!$B$9:$H$40,7,FALSE)),0,(VLOOKUP(I40,'110m eng'!$B$9:$H$40,7,FALSE)))</f>
        <v>0</v>
      </c>
      <c r="C40" s="220">
        <f>IF(ISERROR(VLOOKUP(I40,'110m eng'!$B$9:$H$40,2,FALSE)),0,(VLOOKUP(I40,'110m eng'!$B$9:$H$40,2,FALSE)))</f>
        <v>0</v>
      </c>
      <c r="D40" s="229">
        <f>IF(ISERROR(VLOOKUP(I40,'110m eng'!$B$9:$H$40,3,FALSE)),0,(VLOOKUP(I40,'110m eng'!$B$9:$H$40,3,FALSE)))</f>
        <v>0</v>
      </c>
      <c r="E40" s="229">
        <f>IF(ISERROR(VLOOKUP(I40,'110m eng'!$B$9:$H$40,4,FALSE)),0,(VLOOKUP(I40,'110m eng'!$B$9:$H$40,4,FALSE)))</f>
        <v>0</v>
      </c>
      <c r="F40" s="33">
        <f>IF(ISERROR(VLOOKUP(I40,'110m eng'!$B$9:$H$40,5,FALSE)),0,(VLOOKUP(I40,'110m eng'!$B$9:$H$40,5,FALSE)))</f>
        <v>0</v>
      </c>
      <c r="G40" s="43">
        <f>IF(ISERROR(VLOOKUP(I40,'110m eng'!$B$9:$H$40,6,FALSE)),0,(VLOOKUP(I40,'110m eng'!$B$9:$H$40,6,FALSE)))</f>
        <v>0</v>
      </c>
      <c r="H40" s="222"/>
      <c r="I40" s="30">
        <v>32</v>
      </c>
      <c r="J40" s="44"/>
    </row>
    <row r="41" spans="1:10" s="38" customFormat="1" ht="24.95" customHeight="1">
      <c r="A41" s="324" t="s">
        <v>24</v>
      </c>
      <c r="B41" s="324"/>
      <c r="C41" s="38" t="s">
        <v>33</v>
      </c>
      <c r="D41" s="38" t="s">
        <v>34</v>
      </c>
      <c r="E41" s="39" t="s">
        <v>25</v>
      </c>
      <c r="F41" s="25" t="s">
        <v>25</v>
      </c>
    </row>
    <row r="42" spans="1:10" s="24" customFormat="1" ht="24.95" customHeight="1"/>
    <row r="43" spans="1:10" s="24" customFormat="1" ht="24.95" customHeight="1"/>
    <row r="44" spans="1:10" s="24" customFormat="1" ht="24.95" customHeight="1"/>
    <row r="45" spans="1:10" s="24" customFormat="1" ht="24.95" customHeight="1"/>
    <row r="46" spans="1:10" s="24" customFormat="1" ht="24.95" customHeight="1"/>
    <row r="47" spans="1:10" s="24" customFormat="1" ht="24.95" customHeight="1"/>
    <row r="48" spans="1:10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pans="9:9" s="24" customFormat="1" ht="24.95" customHeight="1"/>
    <row r="66" spans="9:9" s="24" customFormat="1" ht="24.95" customHeight="1"/>
    <row r="67" spans="9:9" s="24" customFormat="1" ht="24.95" customHeight="1"/>
    <row r="68" spans="9:9" s="24" customFormat="1" ht="24.95" customHeight="1"/>
    <row r="69" spans="9:9" s="24" customFormat="1" ht="24.95" customHeight="1"/>
    <row r="70" spans="9:9" s="24" customFormat="1" ht="24.95" customHeight="1"/>
    <row r="71" spans="9:9" s="24" customFormat="1" ht="24.95" customHeight="1">
      <c r="I71" s="40"/>
    </row>
  </sheetData>
  <mergeCells count="5">
    <mergeCell ref="I1:I7"/>
    <mergeCell ref="A41:B41"/>
    <mergeCell ref="A1:H1"/>
    <mergeCell ref="A2:H2"/>
    <mergeCell ref="A3:H3"/>
  </mergeCells>
  <conditionalFormatting sqref="B9:H40">
    <cfRule type="cellIs" dxfId="213" priority="1" stopIfTrue="1" operator="equal">
      <formula>0</formula>
    </cfRule>
  </conditionalFormatting>
  <conditionalFormatting sqref="A7">
    <cfRule type="cellIs" dxfId="212" priority="2" stopIfTrue="1" operator="equal">
      <formula>1</formula>
    </cfRule>
  </conditionalFormatting>
  <pageMargins left="0.7" right="0.7" top="0.75" bottom="0.75" header="0.3" footer="0.3"/>
  <pageSetup paperSize="9" scale="64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indexed="13"/>
  </sheetPr>
  <dimension ref="A1:N50"/>
  <sheetViews>
    <sheetView view="pageBreakPreview" zoomScale="60" zoomScaleNormal="75" workbookViewId="0">
      <selection activeCell="D3" sqref="D3"/>
    </sheetView>
  </sheetViews>
  <sheetFormatPr defaultColWidth="9.140625" defaultRowHeight="35.1" customHeight="1"/>
  <cols>
    <col min="1" max="1" width="4.42578125" style="40" bestFit="1" customWidth="1"/>
    <col min="2" max="2" width="6.7109375" style="40" customWidth="1"/>
    <col min="3" max="3" width="14.42578125" style="40" customWidth="1"/>
    <col min="4" max="4" width="25.7109375" style="91" customWidth="1"/>
    <col min="5" max="5" width="23.7109375" style="91" customWidth="1"/>
    <col min="6" max="7" width="8.7109375" style="40" customWidth="1"/>
    <col min="8" max="8" width="2.5703125" style="40" customWidth="1"/>
    <col min="9" max="9" width="4.42578125" style="91" customWidth="1"/>
    <col min="10" max="10" width="6.7109375" style="91" customWidth="1"/>
    <col min="11" max="11" width="13.28515625" style="91" customWidth="1"/>
    <col min="12" max="12" width="25.7109375" style="91" customWidth="1"/>
    <col min="13" max="13" width="23.7109375" style="91" customWidth="1"/>
    <col min="14" max="14" width="10.85546875" style="91" customWidth="1"/>
    <col min="15" max="16384" width="9.140625" style="40"/>
  </cols>
  <sheetData>
    <row r="1" spans="1:14" ht="35.1" customHeight="1">
      <c r="A1" s="348" t="s">
        <v>16</v>
      </c>
      <c r="B1" s="348"/>
      <c r="C1" s="348"/>
      <c r="D1" s="124" t="str">
        <f>'genel bilgi girişi'!$B$4</f>
        <v>GENÇ ERKEK</v>
      </c>
      <c r="E1" s="123" t="s">
        <v>17</v>
      </c>
      <c r="F1" s="340" t="str">
        <f>'genel bilgi girişi'!B5</f>
        <v>ATATÜRK STADYUMU</v>
      </c>
      <c r="G1" s="340"/>
      <c r="H1" s="340"/>
      <c r="I1" s="345" t="s">
        <v>59</v>
      </c>
      <c r="J1" s="345"/>
      <c r="M1" s="123" t="s">
        <v>11</v>
      </c>
      <c r="N1" s="150"/>
    </row>
    <row r="2" spans="1:14" ht="43.5" customHeight="1">
      <c r="A2" s="348" t="s">
        <v>19</v>
      </c>
      <c r="B2" s="348"/>
      <c r="C2" s="348"/>
      <c r="D2" s="125" t="s">
        <v>40</v>
      </c>
      <c r="E2" s="123" t="s">
        <v>18</v>
      </c>
      <c r="F2" s="341" t="str">
        <f>'genel bilgi girişi'!B6</f>
        <v>11-12 MART 2019</v>
      </c>
      <c r="G2" s="341"/>
      <c r="H2" s="342"/>
      <c r="I2" s="42" t="s">
        <v>32</v>
      </c>
      <c r="J2" s="42" t="s">
        <v>20</v>
      </c>
      <c r="K2" s="132" t="s">
        <v>62</v>
      </c>
      <c r="L2" s="132" t="s">
        <v>55</v>
      </c>
      <c r="M2" s="132" t="s">
        <v>21</v>
      </c>
      <c r="N2" s="42" t="s">
        <v>22</v>
      </c>
    </row>
    <row r="3" spans="1:14" ht="35.1" customHeight="1">
      <c r="A3" s="348" t="s">
        <v>60</v>
      </c>
      <c r="B3" s="348"/>
      <c r="C3" s="348"/>
      <c r="D3" s="270" t="str">
        <f>rekorlar!$H$10</f>
        <v>YİĞİTCAN HEKİMOĞLU 22.09 sn</v>
      </c>
      <c r="E3" s="123" t="s">
        <v>61</v>
      </c>
      <c r="F3" s="343" t="str">
        <f>'yarışma programı'!$E$10</f>
        <v>2. Gün-12:10</v>
      </c>
      <c r="G3" s="343"/>
      <c r="H3" s="344"/>
      <c r="I3" s="130">
        <v>1</v>
      </c>
      <c r="J3" s="134">
        <f t="shared" ref="J3:M10" si="0">B6</f>
        <v>41</v>
      </c>
      <c r="K3" s="190">
        <f t="shared" si="0"/>
        <v>37553</v>
      </c>
      <c r="L3" s="191" t="str">
        <f t="shared" si="0"/>
        <v>HALİL BEYAZ YÜRÜK</v>
      </c>
      <c r="M3" s="191" t="str">
        <f t="shared" si="0"/>
        <v>Dr. FAZIL KÜÇÜK E.M.L</v>
      </c>
      <c r="N3" s="204">
        <f t="shared" ref="N3:N10" si="1">F6</f>
        <v>0</v>
      </c>
    </row>
    <row r="4" spans="1:14" ht="35.1" customHeight="1">
      <c r="A4" s="350" t="str">
        <f>'genel bilgi girişi'!$B$8</f>
        <v>MİLLİ EĞİTİM ve KÜLTÜR BAKANLIĞI 2018-2019 ÖĞRETİM YILI GENÇLER ATLETİZM  ELEME YARIŞMALARI</v>
      </c>
      <c r="B4" s="350"/>
      <c r="C4" s="350"/>
      <c r="D4" s="350"/>
      <c r="E4" s="350"/>
      <c r="F4" s="350"/>
      <c r="G4" s="350"/>
      <c r="I4" s="130">
        <v>2</v>
      </c>
      <c r="J4" s="134">
        <f t="shared" si="0"/>
        <v>44</v>
      </c>
      <c r="K4" s="190">
        <f t="shared" si="0"/>
        <v>37005</v>
      </c>
      <c r="L4" s="191" t="str">
        <f t="shared" si="0"/>
        <v>TUNCAY KURT</v>
      </c>
      <c r="M4" s="191" t="str">
        <f t="shared" si="0"/>
        <v>LEFKE GAZİ LİSESİ</v>
      </c>
      <c r="N4" s="204">
        <f t="shared" si="1"/>
        <v>0</v>
      </c>
    </row>
    <row r="5" spans="1:14" s="126" customFormat="1" ht="35.1" customHeight="1">
      <c r="A5" s="42" t="s">
        <v>32</v>
      </c>
      <c r="B5" s="42" t="s">
        <v>20</v>
      </c>
      <c r="C5" s="132" t="s">
        <v>62</v>
      </c>
      <c r="D5" s="132" t="s">
        <v>55</v>
      </c>
      <c r="E5" s="132" t="s">
        <v>21</v>
      </c>
      <c r="F5" s="193" t="s">
        <v>22</v>
      </c>
      <c r="G5" s="193" t="s">
        <v>23</v>
      </c>
      <c r="H5" s="53"/>
      <c r="I5" s="42">
        <v>3</v>
      </c>
      <c r="J5" s="191">
        <f t="shared" si="0"/>
        <v>50</v>
      </c>
      <c r="K5" s="198">
        <f t="shared" si="0"/>
        <v>37115</v>
      </c>
      <c r="L5" s="191" t="str">
        <f t="shared" si="0"/>
        <v>HANNAN HORUS</v>
      </c>
      <c r="M5" s="191" t="str">
        <f t="shared" si="0"/>
        <v>SEDAT SİMAVİ E.M.LİSESİ</v>
      </c>
      <c r="N5" s="33">
        <f t="shared" si="1"/>
        <v>0</v>
      </c>
    </row>
    <row r="6" spans="1:14" ht="35.1" customHeight="1">
      <c r="A6" s="130">
        <v>1</v>
      </c>
      <c r="B6" s="134">
        <f>'yarışmaya katılan okullar'!B12</f>
        <v>41</v>
      </c>
      <c r="C6" s="135">
        <v>37553</v>
      </c>
      <c r="D6" s="136" t="s">
        <v>356</v>
      </c>
      <c r="E6" s="137" t="str">
        <f>'yarışmaya katılan okullar'!C12</f>
        <v>Dr. FAZIL KÜÇÜK E.M.L</v>
      </c>
      <c r="F6" s="138"/>
      <c r="G6" s="239" t="str">
        <f>IF(ISTEXT(F6),0,IFERROR(VLOOKUP(SMALL(puan!$C$4:$D$112,COUNTIF(puan!$C$4:$D$112,"&lt;"&amp;F6)+1),puan!$C$4:$D$112,2,0),"    "))</f>
        <v xml:space="preserve">    </v>
      </c>
      <c r="H6" s="152"/>
      <c r="I6" s="130">
        <v>4</v>
      </c>
      <c r="J6" s="134">
        <f t="shared" si="0"/>
        <v>52</v>
      </c>
      <c r="K6" s="190">
        <f t="shared" si="0"/>
        <v>36962</v>
      </c>
      <c r="L6" s="191" t="str">
        <f t="shared" si="0"/>
        <v>TUĞBERK KARATAŞ</v>
      </c>
      <c r="M6" s="191" t="str">
        <f t="shared" si="0"/>
        <v>LAPTA YAVUZLAR LİSESİ</v>
      </c>
      <c r="N6" s="204">
        <f t="shared" si="1"/>
        <v>0</v>
      </c>
    </row>
    <row r="7" spans="1:14" ht="35.1" customHeight="1">
      <c r="A7" s="130">
        <v>2</v>
      </c>
      <c r="B7" s="134">
        <f>'yarışmaya katılan okullar'!B13</f>
        <v>44</v>
      </c>
      <c r="C7" s="135">
        <v>37005</v>
      </c>
      <c r="D7" s="136" t="s">
        <v>314</v>
      </c>
      <c r="E7" s="137" t="str">
        <f>'yarışmaya katılan okullar'!C13</f>
        <v>LEFKE GAZİ LİSESİ</v>
      </c>
      <c r="F7" s="138"/>
      <c r="G7" s="239" t="str">
        <f>IF(ISTEXT(F7),0,IFERROR(VLOOKUP(SMALL(puan!$C$4:$D$112,COUNTIF(puan!$C$4:$D$112,"&lt;"&amp;F7)+1),puan!$C$4:$D$112,2,0),"    "))</f>
        <v xml:space="preserve">    </v>
      </c>
      <c r="H7" s="152"/>
      <c r="I7" s="130">
        <v>5</v>
      </c>
      <c r="J7" s="134">
        <f t="shared" si="0"/>
        <v>16</v>
      </c>
      <c r="K7" s="190">
        <f t="shared" si="0"/>
        <v>37848</v>
      </c>
      <c r="L7" s="191" t="str">
        <f t="shared" si="0"/>
        <v>HÜSEYİN MİLLİ</v>
      </c>
      <c r="M7" s="191" t="str">
        <f t="shared" si="0"/>
        <v>CUMHURİYET LİSESİ</v>
      </c>
      <c r="N7" s="204">
        <f t="shared" si="1"/>
        <v>0</v>
      </c>
    </row>
    <row r="8" spans="1:14" ht="35.1" customHeight="1">
      <c r="A8" s="130">
        <v>3</v>
      </c>
      <c r="B8" s="134">
        <f>'yarışmaya katılan okullar'!B14</f>
        <v>50</v>
      </c>
      <c r="C8" s="135">
        <v>37115</v>
      </c>
      <c r="D8" s="136" t="s">
        <v>357</v>
      </c>
      <c r="E8" s="137" t="str">
        <f>'yarışmaya katılan okullar'!C14</f>
        <v>SEDAT SİMAVİ E.M.LİSESİ</v>
      </c>
      <c r="F8" s="138"/>
      <c r="G8" s="239" t="str">
        <f>IF(ISTEXT(F8),0,IFERROR(VLOOKUP(SMALL(puan!$C$4:$D$112,COUNTIF(puan!$C$4:$D$112,"&lt;"&amp;F8)+1),puan!$C$4:$D$112,2,0),"    "))</f>
        <v xml:space="preserve">    </v>
      </c>
      <c r="H8" s="152"/>
      <c r="I8" s="130">
        <v>6</v>
      </c>
      <c r="J8" s="134">
        <f t="shared" si="0"/>
        <v>60</v>
      </c>
      <c r="K8" s="190" t="str">
        <f t="shared" si="0"/>
        <v>12..07.2001</v>
      </c>
      <c r="L8" s="191" t="str">
        <f t="shared" si="0"/>
        <v>EYÜP ENSAR MENEKŞE</v>
      </c>
      <c r="M8" s="191" t="str">
        <f t="shared" si="0"/>
        <v>KARPAZ MESLEK LİSESİ</v>
      </c>
      <c r="N8" s="204">
        <f t="shared" si="1"/>
        <v>0</v>
      </c>
    </row>
    <row r="9" spans="1:14" ht="35.1" customHeight="1">
      <c r="A9" s="130">
        <v>4</v>
      </c>
      <c r="B9" s="134">
        <f>'yarışmaya katılan okullar'!B15</f>
        <v>52</v>
      </c>
      <c r="C9" s="135">
        <v>36962</v>
      </c>
      <c r="D9" s="136" t="s">
        <v>358</v>
      </c>
      <c r="E9" s="137" t="str">
        <f>'yarışmaya katılan okullar'!C15</f>
        <v>LAPTA YAVUZLAR LİSESİ</v>
      </c>
      <c r="F9" s="138"/>
      <c r="G9" s="239" t="str">
        <f>IF(ISTEXT(F9),0,IFERROR(VLOOKUP(SMALL(puan!$C$4:$D$112,COUNTIF(puan!$C$4:$D$112,"&lt;"&amp;F9)+1),puan!$C$4:$D$112,2,0),"    "))</f>
        <v xml:space="preserve">    </v>
      </c>
      <c r="H9" s="152"/>
      <c r="I9" s="130">
        <v>7</v>
      </c>
      <c r="J9" s="134">
        <f t="shared" si="0"/>
        <v>30</v>
      </c>
      <c r="K9" s="190">
        <f t="shared" si="0"/>
        <v>37904</v>
      </c>
      <c r="L9" s="191" t="str">
        <f t="shared" si="0"/>
        <v>BERAT ŞANVERDİ</v>
      </c>
      <c r="M9" s="191" t="str">
        <f t="shared" si="0"/>
        <v>HALA SULTAN İLAHİYAT KOLEJİ</v>
      </c>
      <c r="N9" s="204">
        <f t="shared" si="1"/>
        <v>0</v>
      </c>
    </row>
    <row r="10" spans="1:14" ht="35.1" customHeight="1">
      <c r="A10" s="130">
        <v>5</v>
      </c>
      <c r="B10" s="134">
        <f>'yarışmaya katılan okullar'!B16</f>
        <v>16</v>
      </c>
      <c r="C10" s="135">
        <v>37848</v>
      </c>
      <c r="D10" s="136" t="s">
        <v>359</v>
      </c>
      <c r="E10" s="137" t="str">
        <f>'yarışmaya katılan okullar'!C16</f>
        <v>CUMHURİYET LİSESİ</v>
      </c>
      <c r="F10" s="138"/>
      <c r="G10" s="239" t="str">
        <f>IF(ISTEXT(F10),0,IFERROR(VLOOKUP(SMALL(puan!$C$4:$D$112,COUNTIF(puan!$C$4:$D$112,"&lt;"&amp;F10)+1),puan!$C$4:$D$112,2,0),"    "))</f>
        <v xml:space="preserve">    </v>
      </c>
      <c r="H10" s="152"/>
      <c r="I10" s="130">
        <v>8</v>
      </c>
      <c r="J10" s="134">
        <f t="shared" si="0"/>
        <v>59</v>
      </c>
      <c r="K10" s="190">
        <f t="shared" si="0"/>
        <v>38261</v>
      </c>
      <c r="L10" s="191" t="str">
        <f t="shared" si="0"/>
        <v>YİĞİT ÖZYÜREKLİLER</v>
      </c>
      <c r="M10" s="191" t="str">
        <f t="shared" si="0"/>
        <v>POLATPAŞA LİSESİ</v>
      </c>
      <c r="N10" s="204">
        <f t="shared" si="1"/>
        <v>0</v>
      </c>
    </row>
    <row r="11" spans="1:14" ht="35.1" customHeight="1">
      <c r="A11" s="130">
        <v>6</v>
      </c>
      <c r="B11" s="134">
        <f>'yarışmaya katılan okullar'!B17</f>
        <v>60</v>
      </c>
      <c r="C11" s="135" t="s">
        <v>360</v>
      </c>
      <c r="D11" s="136" t="s">
        <v>361</v>
      </c>
      <c r="E11" s="137" t="str">
        <f>'yarışmaya katılan okullar'!C17</f>
        <v>KARPAZ MESLEK LİSESİ</v>
      </c>
      <c r="F11" s="138"/>
      <c r="G11" s="239" t="str">
        <f>IF(ISTEXT(F11),0,IFERROR(VLOOKUP(SMALL(puan!$C$4:$D$112,COUNTIF(puan!$C$4:$D$112,"&lt;"&amp;F11)+1),puan!$C$4:$D$112,2,0),"    "))</f>
        <v xml:space="preserve">    </v>
      </c>
      <c r="H11" s="152"/>
      <c r="I11" s="339" t="s">
        <v>58</v>
      </c>
      <c r="J11" s="339"/>
      <c r="K11" s="202"/>
      <c r="L11" s="126"/>
      <c r="M11" s="123" t="s">
        <v>11</v>
      </c>
      <c r="N11" s="150"/>
    </row>
    <row r="12" spans="1:14" ht="35.1" customHeight="1">
      <c r="A12" s="130">
        <v>7</v>
      </c>
      <c r="B12" s="134">
        <f>'yarışmaya katılan okullar'!B18</f>
        <v>30</v>
      </c>
      <c r="C12" s="135">
        <v>37904</v>
      </c>
      <c r="D12" s="136" t="s">
        <v>319</v>
      </c>
      <c r="E12" s="137" t="str">
        <f>'yarışmaya katılan okullar'!C18</f>
        <v>HALA SULTAN İLAHİYAT KOLEJİ</v>
      </c>
      <c r="F12" s="138"/>
      <c r="G12" s="239" t="str">
        <f>IF(ISTEXT(F12),0,IFERROR(VLOOKUP(SMALL(puan!$C$4:$D$112,COUNTIF(puan!$C$4:$D$112,"&lt;"&amp;F12)+1),puan!$C$4:$D$112,2,0),"    "))</f>
        <v xml:space="preserve">    </v>
      </c>
      <c r="H12" s="152"/>
      <c r="I12" s="42" t="s">
        <v>32</v>
      </c>
      <c r="J12" s="42" t="s">
        <v>20</v>
      </c>
      <c r="K12" s="196" t="s">
        <v>62</v>
      </c>
      <c r="L12" s="132" t="s">
        <v>55</v>
      </c>
      <c r="M12" s="132" t="s">
        <v>21</v>
      </c>
      <c r="N12" s="197" t="s">
        <v>22</v>
      </c>
    </row>
    <row r="13" spans="1:14" ht="35.1" customHeight="1">
      <c r="A13" s="130">
        <v>8</v>
      </c>
      <c r="B13" s="134">
        <f>'yarışmaya katılan okullar'!B19</f>
        <v>59</v>
      </c>
      <c r="C13" s="135">
        <v>38261</v>
      </c>
      <c r="D13" s="136" t="s">
        <v>320</v>
      </c>
      <c r="E13" s="137" t="str">
        <f>'yarışmaya katılan okullar'!C19</f>
        <v>POLATPAŞA LİSESİ</v>
      </c>
      <c r="F13" s="138"/>
      <c r="G13" s="239" t="str">
        <f>IF(ISTEXT(F13),0,IFERROR(VLOOKUP(SMALL(puan!$C$4:$D$112,COUNTIF(puan!$C$4:$D$112,"&lt;"&amp;F13)+1),puan!$C$4:$D$112,2,0),"    "))</f>
        <v xml:space="preserve">    </v>
      </c>
      <c r="H13" s="152"/>
      <c r="I13" s="130">
        <v>1</v>
      </c>
      <c r="J13" s="134">
        <f t="shared" ref="J13:M20" si="2">B14</f>
        <v>45</v>
      </c>
      <c r="K13" s="190" t="str">
        <f t="shared" si="2"/>
        <v>-</v>
      </c>
      <c r="L13" s="191" t="str">
        <f t="shared" si="2"/>
        <v>-</v>
      </c>
      <c r="M13" s="191" t="str">
        <f t="shared" si="2"/>
        <v>GÜZELYURT MESLEK LİSESİ</v>
      </c>
      <c r="N13" s="204">
        <f t="shared" ref="N13:N20" si="3">F14</f>
        <v>0</v>
      </c>
    </row>
    <row r="14" spans="1:14" ht="35.1" customHeight="1">
      <c r="A14" s="130">
        <v>9</v>
      </c>
      <c r="B14" s="134">
        <f>'yarışmaya katılan okullar'!B20</f>
        <v>45</v>
      </c>
      <c r="C14" s="135" t="s">
        <v>237</v>
      </c>
      <c r="D14" s="136" t="s">
        <v>237</v>
      </c>
      <c r="E14" s="137" t="str">
        <f>'yarışmaya katılan okullar'!C20</f>
        <v>GÜZELYURT MESLEK LİSESİ</v>
      </c>
      <c r="F14" s="138"/>
      <c r="G14" s="239" t="str">
        <f>IF(ISTEXT(F14),0,IFERROR(VLOOKUP(SMALL(puan!$C$4:$D$112,COUNTIF(puan!$C$4:$D$112,"&lt;"&amp;F14)+1),puan!$C$4:$D$112,2,0),"    "))</f>
        <v xml:space="preserve">    </v>
      </c>
      <c r="H14" s="152"/>
      <c r="I14" s="130">
        <v>2</v>
      </c>
      <c r="J14" s="134">
        <f t="shared" si="2"/>
        <v>35</v>
      </c>
      <c r="K14" s="190">
        <f t="shared" si="2"/>
        <v>37629</v>
      </c>
      <c r="L14" s="191" t="str">
        <f t="shared" si="2"/>
        <v>EMRE CAN OLUR</v>
      </c>
      <c r="M14" s="191" t="str">
        <f t="shared" si="2"/>
        <v>ANAFARTALAR LİSESİ</v>
      </c>
      <c r="N14" s="204">
        <f t="shared" si="3"/>
        <v>0</v>
      </c>
    </row>
    <row r="15" spans="1:14" ht="35.1" customHeight="1">
      <c r="A15" s="130">
        <v>10</v>
      </c>
      <c r="B15" s="134">
        <f>'yarışmaya katılan okullar'!B21</f>
        <v>35</v>
      </c>
      <c r="C15" s="135">
        <v>37629</v>
      </c>
      <c r="D15" s="136" t="s">
        <v>362</v>
      </c>
      <c r="E15" s="137" t="str">
        <f>'yarışmaya katılan okullar'!C21</f>
        <v>ANAFARTALAR LİSESİ</v>
      </c>
      <c r="F15" s="138"/>
      <c r="G15" s="239" t="str">
        <f>IF(ISTEXT(F15),0,IFERROR(VLOOKUP(SMALL(puan!$C$4:$D$112,COUNTIF(puan!$C$4:$D$112,"&lt;"&amp;F15)+1),puan!$C$4:$D$112,2,0),"    "))</f>
        <v xml:space="preserve">    </v>
      </c>
      <c r="H15" s="152"/>
      <c r="I15" s="42">
        <v>3</v>
      </c>
      <c r="J15" s="134">
        <f t="shared" si="2"/>
        <v>71</v>
      </c>
      <c r="K15" s="190" t="str">
        <f t="shared" si="2"/>
        <v>14.02.2004</v>
      </c>
      <c r="L15" s="191" t="str">
        <f t="shared" si="2"/>
        <v>TAYGUN ARTAN DERVISH</v>
      </c>
      <c r="M15" s="191" t="str">
        <f t="shared" si="2"/>
        <v>THE AMERİCAN COLLEGE</v>
      </c>
      <c r="N15" s="204">
        <f t="shared" si="3"/>
        <v>0</v>
      </c>
    </row>
    <row r="16" spans="1:14" ht="35.1" customHeight="1">
      <c r="A16" s="130">
        <v>11</v>
      </c>
      <c r="B16" s="134">
        <f>'yarışmaya katılan okullar'!B22</f>
        <v>71</v>
      </c>
      <c r="C16" s="135" t="s">
        <v>363</v>
      </c>
      <c r="D16" s="136" t="s">
        <v>364</v>
      </c>
      <c r="E16" s="137" t="str">
        <f>'yarışmaya katılan okullar'!C22</f>
        <v>THE AMERİCAN COLLEGE</v>
      </c>
      <c r="F16" s="138"/>
      <c r="G16" s="239" t="str">
        <f>IF(ISTEXT(F16),0,IFERROR(VLOOKUP(SMALL(puan!$C$4:$D$112,COUNTIF(puan!$C$4:$D$112,"&lt;"&amp;F16)+1),puan!$C$4:$D$112,2,0),"    "))</f>
        <v xml:space="preserve">    </v>
      </c>
      <c r="H16" s="152"/>
      <c r="I16" s="130">
        <v>4</v>
      </c>
      <c r="J16" s="134">
        <f t="shared" si="2"/>
        <v>57</v>
      </c>
      <c r="K16" s="190" t="str">
        <f t="shared" si="2"/>
        <v>09.02.2003</v>
      </c>
      <c r="L16" s="191" t="str">
        <f t="shared" si="2"/>
        <v>BATU ŞAHDUR</v>
      </c>
      <c r="M16" s="191" t="str">
        <f t="shared" si="2"/>
        <v>19 MAYIS TMK</v>
      </c>
      <c r="N16" s="204">
        <f t="shared" si="3"/>
        <v>0</v>
      </c>
    </row>
    <row r="17" spans="1:14" ht="35.1" customHeight="1">
      <c r="A17" s="130">
        <v>12</v>
      </c>
      <c r="B17" s="134">
        <f>'yarışmaya katılan okullar'!B23</f>
        <v>57</v>
      </c>
      <c r="C17" s="135" t="s">
        <v>324</v>
      </c>
      <c r="D17" s="136" t="s">
        <v>325</v>
      </c>
      <c r="E17" s="137" t="str">
        <f>'yarışmaya katılan okullar'!C23</f>
        <v>19 MAYIS TMK</v>
      </c>
      <c r="F17" s="138"/>
      <c r="G17" s="239" t="str">
        <f>IF(ISTEXT(F17),0,IFERROR(VLOOKUP(SMALL(puan!$C$4:$D$112,COUNTIF(puan!$C$4:$D$112,"&lt;"&amp;F17)+1),puan!$C$4:$D$112,2,0),"    "))</f>
        <v xml:space="preserve">    </v>
      </c>
      <c r="H17" s="152"/>
      <c r="I17" s="130">
        <v>5</v>
      </c>
      <c r="J17" s="134">
        <f t="shared" si="2"/>
        <v>77</v>
      </c>
      <c r="K17" s="190">
        <f t="shared" si="2"/>
        <v>36897</v>
      </c>
      <c r="L17" s="191" t="str">
        <f t="shared" si="2"/>
        <v>İZZET FURKAN SÖNMEZ</v>
      </c>
      <c r="M17" s="191" t="str">
        <f t="shared" si="2"/>
        <v>BÜLENT ECEVİT ANADOLU LİSESİ</v>
      </c>
      <c r="N17" s="204">
        <f t="shared" si="3"/>
        <v>0</v>
      </c>
    </row>
    <row r="18" spans="1:14" ht="35.1" customHeight="1">
      <c r="A18" s="130">
        <v>13</v>
      </c>
      <c r="B18" s="134">
        <f>'yarışmaya katılan okullar'!B24</f>
        <v>77</v>
      </c>
      <c r="C18" s="135">
        <v>36897</v>
      </c>
      <c r="D18" s="136" t="s">
        <v>365</v>
      </c>
      <c r="E18" s="137" t="str">
        <f>'yarışmaya katılan okullar'!C24</f>
        <v>BÜLENT ECEVİT ANADOLU LİSESİ</v>
      </c>
      <c r="F18" s="138"/>
      <c r="G18" s="239" t="str">
        <f>IF(ISTEXT(F18),0,IFERROR(VLOOKUP(SMALL(puan!$C$4:$D$112,COUNTIF(puan!$C$4:$D$112,"&lt;"&amp;F18)+1),puan!$C$4:$D$112,2,0),"    "))</f>
        <v xml:space="preserve">    </v>
      </c>
      <c r="H18" s="152"/>
      <c r="I18" s="130">
        <v>6</v>
      </c>
      <c r="J18" s="134">
        <f t="shared" si="2"/>
        <v>48</v>
      </c>
      <c r="K18" s="190">
        <f t="shared" si="2"/>
        <v>37259</v>
      </c>
      <c r="L18" s="191" t="str">
        <f t="shared" si="2"/>
        <v>HASAN BUCAK</v>
      </c>
      <c r="M18" s="191" t="str">
        <f t="shared" si="2"/>
        <v>LEFKOŞA TÜRK LİSESİ</v>
      </c>
      <c r="N18" s="204">
        <f t="shared" si="3"/>
        <v>0</v>
      </c>
    </row>
    <row r="19" spans="1:14" ht="35.1" customHeight="1">
      <c r="A19" s="130">
        <v>14</v>
      </c>
      <c r="B19" s="134">
        <f>'yarışmaya katılan okullar'!B25</f>
        <v>48</v>
      </c>
      <c r="C19" s="135">
        <v>37259</v>
      </c>
      <c r="D19" s="136" t="s">
        <v>327</v>
      </c>
      <c r="E19" s="137" t="str">
        <f>'yarışmaya katılan okullar'!C25</f>
        <v>LEFKOŞA TÜRK LİSESİ</v>
      </c>
      <c r="F19" s="138"/>
      <c r="G19" s="239" t="str">
        <f>IF(ISTEXT(F19),0,IFERROR(VLOOKUP(SMALL(puan!$C$4:$D$112,COUNTIF(puan!$C$4:$D$112,"&lt;"&amp;F19)+1),puan!$C$4:$D$112,2,0),"    "))</f>
        <v xml:space="preserve">    </v>
      </c>
      <c r="H19" s="152"/>
      <c r="I19" s="130">
        <v>7</v>
      </c>
      <c r="J19" s="134">
        <f t="shared" si="2"/>
        <v>40</v>
      </c>
      <c r="K19" s="190">
        <f t="shared" si="2"/>
        <v>38151</v>
      </c>
      <c r="L19" s="191" t="str">
        <f t="shared" si="2"/>
        <v>HASAN EMRE AKDENİZ</v>
      </c>
      <c r="M19" s="191" t="str">
        <f t="shared" si="2"/>
        <v>ERENKÖY LİSESİ</v>
      </c>
      <c r="N19" s="204">
        <f t="shared" si="3"/>
        <v>0</v>
      </c>
    </row>
    <row r="20" spans="1:14" ht="35.1" customHeight="1">
      <c r="A20" s="130">
        <v>15</v>
      </c>
      <c r="B20" s="134">
        <f>'yarışmaya katılan okullar'!B26</f>
        <v>40</v>
      </c>
      <c r="C20" s="135">
        <v>38151</v>
      </c>
      <c r="D20" s="136" t="s">
        <v>366</v>
      </c>
      <c r="E20" s="137" t="str">
        <f>'yarışmaya katılan okullar'!C26</f>
        <v>ERENKÖY LİSESİ</v>
      </c>
      <c r="F20" s="138"/>
      <c r="G20" s="239" t="str">
        <f>IF(ISTEXT(F20),0,IFERROR(VLOOKUP(SMALL(puan!$C$4:$D$112,COUNTIF(puan!$C$4:$D$112,"&lt;"&amp;F20)+1),puan!$C$4:$D$112,2,0),"    "))</f>
        <v xml:space="preserve">    </v>
      </c>
      <c r="H20" s="152"/>
      <c r="I20" s="130">
        <v>8</v>
      </c>
      <c r="J20" s="134">
        <f t="shared" si="2"/>
        <v>39</v>
      </c>
      <c r="K20" s="190">
        <f t="shared" si="2"/>
        <v>37136</v>
      </c>
      <c r="L20" s="191" t="str">
        <f t="shared" si="2"/>
        <v>ALİ HARDALDALI</v>
      </c>
      <c r="M20" s="191" t="str">
        <f t="shared" si="2"/>
        <v>CENGİZ TOPEL E. M .LİSESİ</v>
      </c>
      <c r="N20" s="204">
        <f t="shared" si="3"/>
        <v>0</v>
      </c>
    </row>
    <row r="21" spans="1:14" ht="35.1" customHeight="1">
      <c r="A21" s="130">
        <v>16</v>
      </c>
      <c r="B21" s="134">
        <f>'yarışmaya katılan okullar'!B27</f>
        <v>39</v>
      </c>
      <c r="C21" s="135">
        <v>37136</v>
      </c>
      <c r="D21" s="136" t="s">
        <v>329</v>
      </c>
      <c r="E21" s="137" t="str">
        <f>'yarışmaya katılan okullar'!C27</f>
        <v>CENGİZ TOPEL E. M .LİSESİ</v>
      </c>
      <c r="F21" s="138"/>
      <c r="G21" s="239" t="str">
        <f>IF(ISTEXT(F21),0,IFERROR(VLOOKUP(SMALL(puan!$C$4:$D$112,COUNTIF(puan!$C$4:$D$112,"&lt;"&amp;F21)+1),puan!$C$4:$D$112,2,0),"    "))</f>
        <v xml:space="preserve">    </v>
      </c>
      <c r="H21" s="152"/>
      <c r="I21" s="339" t="s">
        <v>57</v>
      </c>
      <c r="J21" s="339"/>
      <c r="K21" s="202"/>
      <c r="L21" s="126"/>
      <c r="M21" s="123" t="s">
        <v>11</v>
      </c>
      <c r="N21" s="150"/>
    </row>
    <row r="22" spans="1:14" ht="35.1" customHeight="1">
      <c r="A22" s="130">
        <v>17</v>
      </c>
      <c r="B22" s="134">
        <f>'yarışmaya katılan okullar'!B28</f>
        <v>64</v>
      </c>
      <c r="C22" s="135" t="s">
        <v>237</v>
      </c>
      <c r="D22" s="136" t="s">
        <v>237</v>
      </c>
      <c r="E22" s="137" t="str">
        <f>'yarışmaya katılan okullar'!C28</f>
        <v>GÜZELYURT TMK</v>
      </c>
      <c r="F22" s="138"/>
      <c r="G22" s="239" t="str">
        <f>IF(ISTEXT(F22),0,IFERROR(VLOOKUP(SMALL(puan!$C$4:$D$112,COUNTIF(puan!$C$4:$D$112,"&lt;"&amp;F22)+1),puan!$C$4:$D$112,2,0),"    "))</f>
        <v xml:space="preserve">    </v>
      </c>
      <c r="H22" s="152"/>
      <c r="I22" s="42" t="s">
        <v>32</v>
      </c>
      <c r="J22" s="42" t="s">
        <v>20</v>
      </c>
      <c r="K22" s="196" t="s">
        <v>62</v>
      </c>
      <c r="L22" s="132" t="s">
        <v>55</v>
      </c>
      <c r="M22" s="132" t="s">
        <v>21</v>
      </c>
      <c r="N22" s="197" t="s">
        <v>22</v>
      </c>
    </row>
    <row r="23" spans="1:14" ht="35.1" customHeight="1">
      <c r="A23" s="130">
        <v>18</v>
      </c>
      <c r="B23" s="134">
        <f>'yarışmaya katılan okullar'!B29</f>
        <v>51</v>
      </c>
      <c r="C23" s="135">
        <v>37746</v>
      </c>
      <c r="D23" s="136" t="s">
        <v>367</v>
      </c>
      <c r="E23" s="137" t="str">
        <f>'yarışmaya katılan okullar'!C29</f>
        <v>TÜRK MAARİF KOLEJİ</v>
      </c>
      <c r="F23" s="138"/>
      <c r="G23" s="239" t="str">
        <f>IF(ISTEXT(F23),0,IFERROR(VLOOKUP(SMALL(puan!$C$4:$D$112,COUNTIF(puan!$C$4:$D$112,"&lt;"&amp;F23)+1),puan!$C$4:$D$112,2,0),"    "))</f>
        <v xml:space="preserve">    </v>
      </c>
      <c r="H23" s="152"/>
      <c r="I23" s="130">
        <v>1</v>
      </c>
      <c r="J23" s="134">
        <f t="shared" ref="J23:M30" si="4">B22</f>
        <v>64</v>
      </c>
      <c r="K23" s="190" t="str">
        <f t="shared" si="4"/>
        <v>-</v>
      </c>
      <c r="L23" s="191" t="str">
        <f t="shared" si="4"/>
        <v>-</v>
      </c>
      <c r="M23" s="191" t="str">
        <f t="shared" si="4"/>
        <v>GÜZELYURT TMK</v>
      </c>
      <c r="N23" s="204">
        <f t="shared" ref="N23:N30" si="5">F22</f>
        <v>0</v>
      </c>
    </row>
    <row r="24" spans="1:14" ht="35.1" customHeight="1">
      <c r="A24" s="130">
        <v>19</v>
      </c>
      <c r="B24" s="134">
        <f>'yarışmaya katılan okullar'!B30</f>
        <v>47</v>
      </c>
      <c r="C24" s="135">
        <v>37313</v>
      </c>
      <c r="D24" s="136" t="s">
        <v>331</v>
      </c>
      <c r="E24" s="137" t="str">
        <f>'yarışmaya katılan okullar'!C30</f>
        <v>KURTULUŞ LİSESİ</v>
      </c>
      <c r="F24" s="138"/>
      <c r="G24" s="239" t="str">
        <f>IF(ISTEXT(F24),0,IFERROR(VLOOKUP(SMALL(puan!$C$4:$D$112,COUNTIF(puan!$C$4:$D$112,"&lt;"&amp;F24)+1),puan!$C$4:$D$112,2,0),"    "))</f>
        <v xml:space="preserve">    </v>
      </c>
      <c r="H24" s="152"/>
      <c r="I24" s="130">
        <v>2</v>
      </c>
      <c r="J24" s="134">
        <f t="shared" si="4"/>
        <v>51</v>
      </c>
      <c r="K24" s="190">
        <f t="shared" si="4"/>
        <v>37746</v>
      </c>
      <c r="L24" s="191" t="str">
        <f t="shared" si="4"/>
        <v>AKTAN NAIM BIRKAYA</v>
      </c>
      <c r="M24" s="191" t="str">
        <f t="shared" si="4"/>
        <v>TÜRK MAARİF KOLEJİ</v>
      </c>
      <c r="N24" s="204">
        <f t="shared" si="5"/>
        <v>0</v>
      </c>
    </row>
    <row r="25" spans="1:14" ht="35.1" customHeight="1">
      <c r="A25" s="130">
        <v>20</v>
      </c>
      <c r="B25" s="134">
        <f>'yarışmaya katılan okullar'!B31</f>
        <v>33</v>
      </c>
      <c r="C25" s="135">
        <v>37963</v>
      </c>
      <c r="D25" s="136" t="s">
        <v>368</v>
      </c>
      <c r="E25" s="137" t="str">
        <f>'yarışmaya katılan okullar'!C31</f>
        <v>DEĞİRMENLİK LİSESİ</v>
      </c>
      <c r="F25" s="138"/>
      <c r="G25" s="239" t="str">
        <f>IF(ISTEXT(F25),0,IFERROR(VLOOKUP(SMALL(puan!$C$4:$D$112,COUNTIF(puan!$C$4:$D$112,"&lt;"&amp;F25)+1),puan!$C$4:$D$112,2,0),"    "))</f>
        <v xml:space="preserve">    </v>
      </c>
      <c r="H25" s="152"/>
      <c r="I25" s="42">
        <v>3</v>
      </c>
      <c r="J25" s="134">
        <f t="shared" si="4"/>
        <v>47</v>
      </c>
      <c r="K25" s="190">
        <f t="shared" si="4"/>
        <v>37313</v>
      </c>
      <c r="L25" s="191" t="str">
        <f t="shared" si="4"/>
        <v>METİN SERDAR</v>
      </c>
      <c r="M25" s="191" t="str">
        <f t="shared" si="4"/>
        <v>KURTULUŞ LİSESİ</v>
      </c>
      <c r="N25" s="204">
        <f t="shared" si="5"/>
        <v>0</v>
      </c>
    </row>
    <row r="26" spans="1:14" ht="35.1" customHeight="1">
      <c r="A26" s="130">
        <v>21</v>
      </c>
      <c r="B26" s="134">
        <f>'yarışmaya katılan okullar'!B32</f>
        <v>37</v>
      </c>
      <c r="C26" s="135">
        <v>38002</v>
      </c>
      <c r="D26" s="136" t="s">
        <v>369</v>
      </c>
      <c r="E26" s="137" t="str">
        <f>'yarışmaya katılan okullar'!C32</f>
        <v>BEKİRPAŞA LİSESİ</v>
      </c>
      <c r="F26" s="138"/>
      <c r="G26" s="239" t="str">
        <f>IF(ISTEXT(F26),0,IFERROR(VLOOKUP(SMALL(puan!$C$4:$D$112,COUNTIF(puan!$C$4:$D$112,"&lt;"&amp;F26)+1),puan!$C$4:$D$112,2,0),"    "))</f>
        <v xml:space="preserve">    </v>
      </c>
      <c r="H26" s="152"/>
      <c r="I26" s="130">
        <v>4</v>
      </c>
      <c r="J26" s="134">
        <f t="shared" si="4"/>
        <v>33</v>
      </c>
      <c r="K26" s="190">
        <f t="shared" si="4"/>
        <v>37963</v>
      </c>
      <c r="L26" s="191" t="str">
        <f t="shared" si="4"/>
        <v>MUHAMMET MUSTAFA ÇİL</v>
      </c>
      <c r="M26" s="191" t="str">
        <f t="shared" si="4"/>
        <v>DEĞİRMENLİK LİSESİ</v>
      </c>
      <c r="N26" s="204">
        <f t="shared" si="5"/>
        <v>0</v>
      </c>
    </row>
    <row r="27" spans="1:14" ht="35.1" customHeight="1">
      <c r="A27" s="130">
        <v>22</v>
      </c>
      <c r="B27" s="134">
        <f>'yarışmaya katılan okullar'!B33</f>
        <v>27</v>
      </c>
      <c r="C27" s="135">
        <v>36953</v>
      </c>
      <c r="D27" s="136" t="s">
        <v>334</v>
      </c>
      <c r="E27" s="137" t="str">
        <f>'yarışmaya katılan okullar'!C33</f>
        <v>YAKIN DOĞU KOLEJİ</v>
      </c>
      <c r="F27" s="138"/>
      <c r="G27" s="239" t="str">
        <f>IF(ISTEXT(F27),0,IFERROR(VLOOKUP(SMALL(puan!$C$4:$D$112,COUNTIF(puan!$C$4:$D$112,"&lt;"&amp;F27)+1),puan!$C$4:$D$112,2,0),"    "))</f>
        <v xml:space="preserve">    </v>
      </c>
      <c r="H27" s="152"/>
      <c r="I27" s="130">
        <v>5</v>
      </c>
      <c r="J27" s="134">
        <f t="shared" si="4"/>
        <v>37</v>
      </c>
      <c r="K27" s="190">
        <f t="shared" si="4"/>
        <v>38002</v>
      </c>
      <c r="L27" s="191" t="str">
        <f t="shared" si="4"/>
        <v>ARDA GECE</v>
      </c>
      <c r="M27" s="191" t="str">
        <f t="shared" si="4"/>
        <v>BEKİRPAŞA LİSESİ</v>
      </c>
      <c r="N27" s="204">
        <f t="shared" si="5"/>
        <v>0</v>
      </c>
    </row>
    <row r="28" spans="1:14" ht="35.1" customHeight="1">
      <c r="A28" s="130">
        <v>23</v>
      </c>
      <c r="B28" s="134">
        <f>'yarışmaya katılan okullar'!B34</f>
        <v>81</v>
      </c>
      <c r="C28" s="135" t="s">
        <v>237</v>
      </c>
      <c r="D28" s="136" t="s">
        <v>237</v>
      </c>
      <c r="E28" s="137" t="str">
        <f>'yarışmaya katılan okullar'!C34</f>
        <v>THE ENGLISH SCHOOL OF KYRENIA</v>
      </c>
      <c r="F28" s="138"/>
      <c r="G28" s="239" t="str">
        <f>IF(ISTEXT(F28),0,IFERROR(VLOOKUP(SMALL(puan!$C$4:$D$112,COUNTIF(puan!$C$4:$D$112,"&lt;"&amp;F28)+1),puan!$C$4:$D$112,2,0),"    "))</f>
        <v xml:space="preserve">    </v>
      </c>
      <c r="H28" s="152"/>
      <c r="I28" s="130">
        <v>6</v>
      </c>
      <c r="J28" s="134">
        <f t="shared" si="4"/>
        <v>27</v>
      </c>
      <c r="K28" s="190">
        <f t="shared" si="4"/>
        <v>36953</v>
      </c>
      <c r="L28" s="191" t="str">
        <f t="shared" si="4"/>
        <v>ERAN KABİDAN</v>
      </c>
      <c r="M28" s="191" t="str">
        <f t="shared" si="4"/>
        <v>YAKIN DOĞU KOLEJİ</v>
      </c>
      <c r="N28" s="204">
        <f t="shared" si="5"/>
        <v>0</v>
      </c>
    </row>
    <row r="29" spans="1:14" ht="35.1" customHeight="1">
      <c r="A29" s="130">
        <v>24</v>
      </c>
      <c r="B29" s="134">
        <f>'yarışmaya katılan okullar'!B35</f>
        <v>36</v>
      </c>
      <c r="C29" s="135">
        <v>37167</v>
      </c>
      <c r="D29" s="136" t="s">
        <v>337</v>
      </c>
      <c r="E29" s="137" t="str">
        <f>'yarışmaya katılan okullar'!C35</f>
        <v>ATATÜRK MESLEK LİSESİ</v>
      </c>
      <c r="F29" s="138"/>
      <c r="G29" s="239" t="str">
        <f>IF(ISTEXT(F29),0,IFERROR(VLOOKUP(SMALL(puan!$C$4:$D$112,COUNTIF(puan!$C$4:$D$112,"&lt;"&amp;F29)+1),puan!$C$4:$D$112,2,0),"    "))</f>
        <v xml:space="preserve">    </v>
      </c>
      <c r="H29" s="152"/>
      <c r="I29" s="130">
        <v>7</v>
      </c>
      <c r="J29" s="134">
        <f t="shared" si="4"/>
        <v>81</v>
      </c>
      <c r="K29" s="190" t="str">
        <f t="shared" si="4"/>
        <v>-</v>
      </c>
      <c r="L29" s="191" t="str">
        <f t="shared" si="4"/>
        <v>-</v>
      </c>
      <c r="M29" s="191" t="str">
        <f t="shared" si="4"/>
        <v>THE ENGLISH SCHOOL OF KYRENIA</v>
      </c>
      <c r="N29" s="204">
        <f t="shared" si="5"/>
        <v>0</v>
      </c>
    </row>
    <row r="30" spans="1:14" ht="35.1" customHeight="1">
      <c r="A30" s="130">
        <v>25</v>
      </c>
      <c r="B30" s="134">
        <f>'yarışmaya katılan okullar'!B36</f>
        <v>53</v>
      </c>
      <c r="C30" s="135">
        <v>36896</v>
      </c>
      <c r="D30" s="136" t="s">
        <v>338</v>
      </c>
      <c r="E30" s="137" t="str">
        <f>'yarışmaya katılan okullar'!C36</f>
        <v>20 TEMMUZ FEN LİSESİ</v>
      </c>
      <c r="F30" s="138"/>
      <c r="G30" s="239" t="str">
        <f>IF(ISTEXT(F30),0,IFERROR(VLOOKUP(SMALL(puan!$C$4:$D$112,COUNTIF(puan!$C$4:$D$112,"&lt;"&amp;F30)+1),puan!$C$4:$D$112,2,0),"    "))</f>
        <v xml:space="preserve">    </v>
      </c>
      <c r="H30" s="152"/>
      <c r="I30" s="130">
        <v>8</v>
      </c>
      <c r="J30" s="134">
        <f t="shared" si="4"/>
        <v>36</v>
      </c>
      <c r="K30" s="190">
        <f t="shared" si="4"/>
        <v>37167</v>
      </c>
      <c r="L30" s="191" t="str">
        <f t="shared" si="4"/>
        <v>BERKEM ERENGİL</v>
      </c>
      <c r="M30" s="191" t="str">
        <f t="shared" si="4"/>
        <v>ATATÜRK MESLEK LİSESİ</v>
      </c>
      <c r="N30" s="204">
        <f t="shared" si="5"/>
        <v>0</v>
      </c>
    </row>
    <row r="31" spans="1:14" ht="35.1" customHeight="1">
      <c r="A31" s="130">
        <v>26</v>
      </c>
      <c r="B31" s="134">
        <f>'yarışmaya katılan okullar'!B37</f>
        <v>0</v>
      </c>
      <c r="C31" s="144"/>
      <c r="D31" s="136"/>
      <c r="E31" s="137" t="str">
        <f>'yarışmaya katılan okullar'!C37</f>
        <v/>
      </c>
      <c r="F31" s="138"/>
      <c r="G31" s="239" t="str">
        <f>IF(ISTEXT(F31),0,IFERROR(VLOOKUP(SMALL(puan!$C$4:$D$112,COUNTIF(puan!$C$4:$D$112,"&lt;"&amp;F31)+1),puan!$C$4:$D$112,2,0),"    "))</f>
        <v xml:space="preserve">    </v>
      </c>
      <c r="H31" s="152"/>
      <c r="I31" s="339" t="s">
        <v>56</v>
      </c>
      <c r="J31" s="339"/>
      <c r="K31" s="202"/>
      <c r="L31" s="126"/>
      <c r="M31" s="123" t="s">
        <v>11</v>
      </c>
      <c r="N31" s="150"/>
    </row>
    <row r="32" spans="1:14" ht="35.1" customHeight="1">
      <c r="A32" s="130">
        <v>27</v>
      </c>
      <c r="B32" s="134">
        <f>'yarışmaya katılan okullar'!B38</f>
        <v>0</v>
      </c>
      <c r="C32" s="144"/>
      <c r="D32" s="136"/>
      <c r="E32" s="137" t="str">
        <f>'yarışmaya katılan okullar'!C38</f>
        <v/>
      </c>
      <c r="F32" s="138"/>
      <c r="G32" s="239" t="str">
        <f>IF(ISTEXT(F32),0,IFERROR(VLOOKUP(SMALL(puan!$C$4:$D$112,COUNTIF(puan!$C$4:$D$112,"&lt;"&amp;F32)+1),puan!$C$4:$D$112,2,0),"    "))</f>
        <v xml:space="preserve">    </v>
      </c>
      <c r="H32" s="152"/>
      <c r="I32" s="42" t="s">
        <v>32</v>
      </c>
      <c r="J32" s="42" t="s">
        <v>20</v>
      </c>
      <c r="K32" s="196" t="s">
        <v>62</v>
      </c>
      <c r="L32" s="132" t="s">
        <v>55</v>
      </c>
      <c r="M32" s="132" t="s">
        <v>21</v>
      </c>
      <c r="N32" s="197" t="s">
        <v>22</v>
      </c>
    </row>
    <row r="33" spans="1:14" ht="35.1" customHeight="1">
      <c r="A33" s="130">
        <v>28</v>
      </c>
      <c r="B33" s="134">
        <f>'yarışmaya katılan okullar'!B39</f>
        <v>0</v>
      </c>
      <c r="C33" s="144"/>
      <c r="D33" s="136"/>
      <c r="E33" s="137" t="str">
        <f>'yarışmaya katılan okullar'!C39</f>
        <v/>
      </c>
      <c r="F33" s="138"/>
      <c r="G33" s="239" t="str">
        <f>IF(ISTEXT(F33),0,IFERROR(VLOOKUP(SMALL(puan!$C$4:$D$112,COUNTIF(puan!$C$4:$D$112,"&lt;"&amp;F33)+1),puan!$C$4:$D$112,2,0),"    "))</f>
        <v xml:space="preserve">    </v>
      </c>
      <c r="H33" s="152"/>
      <c r="I33" s="130">
        <v>1</v>
      </c>
      <c r="J33" s="134">
        <f t="shared" ref="J33:M40" si="6">B30</f>
        <v>53</v>
      </c>
      <c r="K33" s="190">
        <f t="shared" si="6"/>
        <v>36896</v>
      </c>
      <c r="L33" s="191" t="str">
        <f t="shared" si="6"/>
        <v>CEMAL REYHAN</v>
      </c>
      <c r="M33" s="191" t="str">
        <f t="shared" si="6"/>
        <v>20 TEMMUZ FEN LİSESİ</v>
      </c>
      <c r="N33" s="204">
        <f t="shared" ref="N33:N40" si="7">F30</f>
        <v>0</v>
      </c>
    </row>
    <row r="34" spans="1:14" ht="35.1" customHeight="1">
      <c r="A34" s="130">
        <v>29</v>
      </c>
      <c r="B34" s="134">
        <f>'yarışmaya katılan okullar'!B40</f>
        <v>0</v>
      </c>
      <c r="C34" s="144"/>
      <c r="D34" s="136"/>
      <c r="E34" s="137" t="str">
        <f>'yarışmaya katılan okullar'!C40</f>
        <v/>
      </c>
      <c r="F34" s="138"/>
      <c r="G34" s="239" t="str">
        <f>IF(ISTEXT(F34),0,IFERROR(VLOOKUP(SMALL(puan!$C$4:$D$112,COUNTIF(puan!$C$4:$D$112,"&lt;"&amp;F34)+1),puan!$C$4:$D$112,2,0),"    "))</f>
        <v xml:space="preserve">    </v>
      </c>
      <c r="H34" s="152"/>
      <c r="I34" s="130">
        <v>2</v>
      </c>
      <c r="J34" s="134">
        <f t="shared" si="6"/>
        <v>0</v>
      </c>
      <c r="K34" s="190">
        <f t="shared" si="6"/>
        <v>0</v>
      </c>
      <c r="L34" s="191">
        <f t="shared" si="6"/>
        <v>0</v>
      </c>
      <c r="M34" s="191" t="str">
        <f t="shared" si="6"/>
        <v/>
      </c>
      <c r="N34" s="204">
        <f t="shared" si="7"/>
        <v>0</v>
      </c>
    </row>
    <row r="35" spans="1:14" ht="35.1" customHeight="1">
      <c r="A35" s="130">
        <v>30</v>
      </c>
      <c r="B35" s="134">
        <f>'yarışmaya katılan okullar'!B41</f>
        <v>0</v>
      </c>
      <c r="C35" s="144"/>
      <c r="D35" s="136"/>
      <c r="E35" s="137" t="str">
        <f>'yarışmaya katılan okullar'!C41</f>
        <v/>
      </c>
      <c r="F35" s="138"/>
      <c r="G35" s="239" t="str">
        <f>IF(ISTEXT(F35),0,IFERROR(VLOOKUP(SMALL(puan!$C$4:$D$112,COUNTIF(puan!$C$4:$D$112,"&lt;"&amp;F35)+1),puan!$C$4:$D$112,2,0),"    "))</f>
        <v xml:space="preserve">    </v>
      </c>
      <c r="H35" s="152"/>
      <c r="I35" s="42">
        <v>3</v>
      </c>
      <c r="J35" s="134">
        <f t="shared" si="6"/>
        <v>0</v>
      </c>
      <c r="K35" s="190">
        <f t="shared" si="6"/>
        <v>0</v>
      </c>
      <c r="L35" s="191">
        <f t="shared" si="6"/>
        <v>0</v>
      </c>
      <c r="M35" s="191" t="str">
        <f t="shared" si="6"/>
        <v/>
      </c>
      <c r="N35" s="204">
        <f t="shared" si="7"/>
        <v>0</v>
      </c>
    </row>
    <row r="36" spans="1:14" ht="35.1" customHeight="1">
      <c r="A36" s="130">
        <v>31</v>
      </c>
      <c r="B36" s="134">
        <f>'yarışmaya katılan okullar'!B42</f>
        <v>0</v>
      </c>
      <c r="C36" s="144"/>
      <c r="D36" s="136"/>
      <c r="E36" s="137" t="str">
        <f>'yarışmaya katılan okullar'!C42</f>
        <v/>
      </c>
      <c r="F36" s="138"/>
      <c r="G36" s="239" t="str">
        <f>IF(ISTEXT(F36),0,IFERROR(VLOOKUP(SMALL(puan!$C$4:$D$112,COUNTIF(puan!$C$4:$D$112,"&lt;"&amp;F36)+1),puan!$C$4:$D$112,2,0),"    "))</f>
        <v xml:space="preserve">    </v>
      </c>
      <c r="H36" s="152"/>
      <c r="I36" s="130">
        <v>4</v>
      </c>
      <c r="J36" s="134">
        <f t="shared" si="6"/>
        <v>0</v>
      </c>
      <c r="K36" s="190">
        <f t="shared" si="6"/>
        <v>0</v>
      </c>
      <c r="L36" s="191">
        <f t="shared" si="6"/>
        <v>0</v>
      </c>
      <c r="M36" s="191" t="str">
        <f t="shared" si="6"/>
        <v/>
      </c>
      <c r="N36" s="204">
        <f t="shared" si="7"/>
        <v>0</v>
      </c>
    </row>
    <row r="37" spans="1:14" ht="35.1" customHeight="1">
      <c r="A37" s="130">
        <v>32</v>
      </c>
      <c r="B37" s="134">
        <f>'yarışmaya katılan okullar'!B43</f>
        <v>0</v>
      </c>
      <c r="C37" s="144"/>
      <c r="D37" s="136"/>
      <c r="E37" s="137" t="str">
        <f>'yarışmaya katılan okullar'!C43</f>
        <v/>
      </c>
      <c r="F37" s="138"/>
      <c r="G37" s="239" t="str">
        <f>IF(ISTEXT(F37),0,IFERROR(VLOOKUP(SMALL(puan!$C$4:$D$112,COUNTIF(puan!$C$4:$D$112,"&lt;"&amp;F37)+1),puan!$C$4:$D$112,2,0),"    "))</f>
        <v xml:space="preserve">    </v>
      </c>
      <c r="H37" s="152"/>
      <c r="I37" s="130">
        <v>5</v>
      </c>
      <c r="J37" s="134">
        <f t="shared" si="6"/>
        <v>0</v>
      </c>
      <c r="K37" s="190">
        <f t="shared" si="6"/>
        <v>0</v>
      </c>
      <c r="L37" s="191">
        <f t="shared" si="6"/>
        <v>0</v>
      </c>
      <c r="M37" s="191" t="str">
        <f t="shared" si="6"/>
        <v/>
      </c>
      <c r="N37" s="204">
        <f t="shared" si="7"/>
        <v>0</v>
      </c>
    </row>
    <row r="38" spans="1:14" ht="35.1" customHeight="1">
      <c r="A38" s="199"/>
      <c r="B38" s="211"/>
      <c r="C38" s="212"/>
      <c r="D38" s="213"/>
      <c r="E38" s="147"/>
      <c r="F38" s="214"/>
      <c r="G38" s="215"/>
      <c r="H38" s="152"/>
      <c r="I38" s="130">
        <v>6</v>
      </c>
      <c r="J38" s="134">
        <f t="shared" si="6"/>
        <v>0</v>
      </c>
      <c r="K38" s="190">
        <f t="shared" si="6"/>
        <v>0</v>
      </c>
      <c r="L38" s="191">
        <f t="shared" si="6"/>
        <v>0</v>
      </c>
      <c r="M38" s="191" t="str">
        <f t="shared" si="6"/>
        <v/>
      </c>
      <c r="N38" s="204">
        <f t="shared" si="7"/>
        <v>0</v>
      </c>
    </row>
    <row r="39" spans="1:14" s="91" customFormat="1" ht="35.1" customHeight="1">
      <c r="A39" s="349" t="s">
        <v>24</v>
      </c>
      <c r="B39" s="349"/>
      <c r="C39" s="349" t="s">
        <v>33</v>
      </c>
      <c r="D39" s="349"/>
      <c r="E39" s="91" t="s">
        <v>34</v>
      </c>
      <c r="F39" s="200" t="s">
        <v>25</v>
      </c>
      <c r="G39" s="346" t="s">
        <v>25</v>
      </c>
      <c r="H39" s="347"/>
      <c r="I39" s="130">
        <v>7</v>
      </c>
      <c r="J39" s="134">
        <f t="shared" si="6"/>
        <v>0</v>
      </c>
      <c r="K39" s="190">
        <f t="shared" si="6"/>
        <v>0</v>
      </c>
      <c r="L39" s="191">
        <f t="shared" si="6"/>
        <v>0</v>
      </c>
      <c r="M39" s="191" t="str">
        <f t="shared" si="6"/>
        <v/>
      </c>
      <c r="N39" s="204">
        <f t="shared" si="7"/>
        <v>0</v>
      </c>
    </row>
    <row r="40" spans="1:14" ht="35.1" customHeight="1">
      <c r="F40" s="152"/>
      <c r="G40" s="152"/>
      <c r="H40" s="152"/>
      <c r="I40" s="130">
        <v>8</v>
      </c>
      <c r="J40" s="134">
        <f t="shared" si="6"/>
        <v>0</v>
      </c>
      <c r="K40" s="190">
        <f t="shared" si="6"/>
        <v>0</v>
      </c>
      <c r="L40" s="191">
        <f t="shared" si="6"/>
        <v>0</v>
      </c>
      <c r="M40" s="191" t="str">
        <f t="shared" si="6"/>
        <v/>
      </c>
      <c r="N40" s="204">
        <f t="shared" si="7"/>
        <v>0</v>
      </c>
    </row>
    <row r="41" spans="1:14" ht="35.1" customHeight="1">
      <c r="F41" s="152"/>
      <c r="G41" s="152"/>
      <c r="H41" s="152"/>
    </row>
    <row r="42" spans="1:14" ht="35.1" customHeight="1">
      <c r="F42" s="152"/>
      <c r="G42" s="152"/>
      <c r="H42" s="152"/>
    </row>
    <row r="43" spans="1:14" ht="35.1" customHeight="1">
      <c r="F43" s="152"/>
      <c r="G43" s="152"/>
      <c r="H43" s="152"/>
    </row>
    <row r="44" spans="1:14" ht="35.1" customHeight="1">
      <c r="F44" s="152"/>
      <c r="G44" s="152"/>
      <c r="H44" s="152"/>
    </row>
    <row r="45" spans="1:14" ht="35.1" customHeight="1">
      <c r="F45" s="152"/>
      <c r="G45" s="152"/>
      <c r="H45" s="152"/>
    </row>
    <row r="46" spans="1:14" ht="35.1" customHeight="1">
      <c r="F46" s="152"/>
      <c r="G46" s="152"/>
      <c r="H46" s="152"/>
    </row>
    <row r="47" spans="1:14" ht="35.1" customHeight="1">
      <c r="F47" s="152"/>
      <c r="G47" s="152"/>
      <c r="H47" s="152"/>
    </row>
    <row r="48" spans="1:14" ht="35.1" customHeight="1">
      <c r="F48" s="152"/>
      <c r="G48" s="152"/>
      <c r="H48" s="152"/>
    </row>
    <row r="49" spans="6:8" ht="35.1" customHeight="1">
      <c r="F49" s="152"/>
      <c r="G49" s="152"/>
      <c r="H49" s="152"/>
    </row>
    <row r="50" spans="6:8" ht="35.1" customHeight="1">
      <c r="F50" s="152"/>
      <c r="G50" s="152"/>
      <c r="H50" s="152"/>
    </row>
  </sheetData>
  <mergeCells count="14">
    <mergeCell ref="G39:H39"/>
    <mergeCell ref="A1:C1"/>
    <mergeCell ref="A2:C2"/>
    <mergeCell ref="A3:C3"/>
    <mergeCell ref="A39:B39"/>
    <mergeCell ref="C39:D39"/>
    <mergeCell ref="A4:G4"/>
    <mergeCell ref="I11:J11"/>
    <mergeCell ref="I21:J21"/>
    <mergeCell ref="I31:J31"/>
    <mergeCell ref="F1:H1"/>
    <mergeCell ref="F2:H2"/>
    <mergeCell ref="F3:H3"/>
    <mergeCell ref="I1:J1"/>
  </mergeCells>
  <phoneticPr fontId="1" type="noConversion"/>
  <conditionalFormatting sqref="J33:M40 J3:M10 J13:M20 J23:M30 N2:N10 N12:N20 N22:N30 N32:N65536 B9:E37 B6:B8 D6:E8">
    <cfRule type="cellIs" dxfId="211" priority="18" stopIfTrue="1" operator="equal">
      <formula>0</formula>
    </cfRule>
  </conditionalFormatting>
  <conditionalFormatting sqref="C9:D9">
    <cfRule type="cellIs" dxfId="210" priority="17" stopIfTrue="1" operator="equal">
      <formula>0</formula>
    </cfRule>
  </conditionalFormatting>
  <conditionalFormatting sqref="D6">
    <cfRule type="cellIs" dxfId="209" priority="16" stopIfTrue="1" operator="equal">
      <formula>0</formula>
    </cfRule>
  </conditionalFormatting>
  <conditionalFormatting sqref="C11:D11">
    <cfRule type="cellIs" dxfId="208" priority="15" stopIfTrue="1" operator="equal">
      <formula>0</formula>
    </cfRule>
  </conditionalFormatting>
  <conditionalFormatting sqref="D8">
    <cfRule type="cellIs" dxfId="207" priority="14" stopIfTrue="1" operator="equal">
      <formula>0</formula>
    </cfRule>
  </conditionalFormatting>
  <conditionalFormatting sqref="C10:D10">
    <cfRule type="cellIs" dxfId="206" priority="13" stopIfTrue="1" operator="equal">
      <formula>0</formula>
    </cfRule>
  </conditionalFormatting>
  <conditionalFormatting sqref="F3:H3">
    <cfRule type="cellIs" dxfId="205" priority="5" stopIfTrue="1" operator="equal">
      <formula>0</formula>
    </cfRule>
  </conditionalFormatting>
  <conditionalFormatting sqref="F6:F37">
    <cfRule type="cellIs" dxfId="204" priority="4" stopIfTrue="1" operator="between">
      <formula>2209</formula>
      <formula>1800</formula>
    </cfRule>
  </conditionalFormatting>
  <conditionalFormatting sqref="C6">
    <cfRule type="cellIs" dxfId="203" priority="3" stopIfTrue="1" operator="equal">
      <formula>0</formula>
    </cfRule>
  </conditionalFormatting>
  <conditionalFormatting sqref="C8">
    <cfRule type="cellIs" dxfId="202" priority="2" stopIfTrue="1" operator="equal">
      <formula>0</formula>
    </cfRule>
  </conditionalFormatting>
  <conditionalFormatting sqref="B38:F38">
    <cfRule type="cellIs" dxfId="201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100" workbookViewId="0">
      <selection activeCell="I1" sqref="I1:I7"/>
    </sheetView>
  </sheetViews>
  <sheetFormatPr defaultColWidth="9.140625" defaultRowHeight="24.95" customHeight="1"/>
  <cols>
    <col min="1" max="1" width="5.7109375" style="40" customWidth="1"/>
    <col min="2" max="2" width="10.7109375" style="40" customWidth="1"/>
    <col min="3" max="3" width="11.85546875" style="40" customWidth="1"/>
    <col min="4" max="4" width="30.7109375" style="40" customWidth="1"/>
    <col min="5" max="5" width="40.7109375" style="40" customWidth="1"/>
    <col min="6" max="8" width="11.7109375" style="40" customWidth="1"/>
    <col min="9" max="16384" width="9.140625" style="40"/>
  </cols>
  <sheetData>
    <row r="1" spans="1:8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</row>
    <row r="2" spans="1:8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</row>
    <row r="3" spans="1:8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</row>
    <row r="4" spans="1:8" s="24" customFormat="1" ht="24.95" customHeight="1"/>
    <row r="5" spans="1:8" s="24" customFormat="1" ht="24.95" customHeight="1">
      <c r="C5" s="25" t="s">
        <v>16</v>
      </c>
      <c r="D5" s="26" t="s">
        <v>10</v>
      </c>
      <c r="E5" s="25" t="s">
        <v>17</v>
      </c>
      <c r="F5" s="351" t="str">
        <f>'genel bilgi girişi'!B5</f>
        <v>ATATÜRK STADYUMU</v>
      </c>
      <c r="G5" s="351"/>
    </row>
    <row r="6" spans="1:8" s="24" customFormat="1" ht="24.95" customHeight="1">
      <c r="C6" s="25" t="s">
        <v>19</v>
      </c>
      <c r="D6" s="27" t="str">
        <f>'200m V'!$D$2</f>
        <v>200 m</v>
      </c>
      <c r="E6" s="25" t="s">
        <v>18</v>
      </c>
      <c r="F6" s="352" t="str">
        <f>'genel bilgi girişi'!B6</f>
        <v>11-12 MART 2019</v>
      </c>
      <c r="G6" s="353"/>
    </row>
    <row r="7" spans="1:8" s="24" customFormat="1" ht="24.95" customHeight="1"/>
    <row r="8" spans="1:8" s="38" customFormat="1" ht="37.9" customHeight="1">
      <c r="A8" s="28" t="s">
        <v>32</v>
      </c>
      <c r="B8" s="28" t="s">
        <v>46</v>
      </c>
      <c r="C8" s="216" t="s">
        <v>62</v>
      </c>
      <c r="D8" s="29" t="s">
        <v>55</v>
      </c>
      <c r="E8" s="28" t="s">
        <v>21</v>
      </c>
      <c r="F8" s="28" t="s">
        <v>22</v>
      </c>
      <c r="G8" s="28" t="s">
        <v>23</v>
      </c>
      <c r="H8" s="28" t="s">
        <v>20</v>
      </c>
    </row>
    <row r="9" spans="1:8" s="24" customFormat="1" ht="24.95" customHeight="1">
      <c r="A9" s="30">
        <v>1</v>
      </c>
      <c r="B9" s="31" t="e">
        <f>IF(G9="","",RANK(G9,$G$9:$G$40)+COUNTIF(G$9:G9,G9)-1)</f>
        <v>#VALUE!</v>
      </c>
      <c r="C9" s="220">
        <f>'200m V'!C6</f>
        <v>37553</v>
      </c>
      <c r="D9" s="32" t="str">
        <f>'200m V'!D6</f>
        <v>HALİL BEYAZ YÜRÜK</v>
      </c>
      <c r="E9" s="32" t="str">
        <f>'200m V'!E6</f>
        <v>Dr. FAZIL KÜÇÜK E.M.L</v>
      </c>
      <c r="F9" s="33">
        <f>'200m V'!F6</f>
        <v>0</v>
      </c>
      <c r="G9" s="45" t="str">
        <f>'200m V'!G6</f>
        <v xml:space="preserve">    </v>
      </c>
      <c r="H9" s="35">
        <f>'yarışmaya katılan okullar'!B12</f>
        <v>41</v>
      </c>
    </row>
    <row r="10" spans="1:8" s="24" customFormat="1" ht="24.95" customHeight="1">
      <c r="A10" s="30">
        <v>2</v>
      </c>
      <c r="B10" s="31" t="e">
        <f>IF(G10="","",RANK(G10,$G$9:$G$40)+COUNTIF(G$9:G10,G10)-1)</f>
        <v>#VALUE!</v>
      </c>
      <c r="C10" s="220">
        <f>'200m V'!C7</f>
        <v>37005</v>
      </c>
      <c r="D10" s="32" t="str">
        <f>'200m V'!D7</f>
        <v>TUNCAY KURT</v>
      </c>
      <c r="E10" s="32" t="str">
        <f>'200m V'!E7</f>
        <v>LEFKE GAZİ LİSESİ</v>
      </c>
      <c r="F10" s="33">
        <f>'200m V'!F7</f>
        <v>0</v>
      </c>
      <c r="G10" s="45" t="str">
        <f>'200m V'!G7</f>
        <v xml:space="preserve">    </v>
      </c>
      <c r="H10" s="35">
        <f>'yarışmaya katılan okullar'!B13</f>
        <v>44</v>
      </c>
    </row>
    <row r="11" spans="1:8" s="24" customFormat="1" ht="24.95" customHeight="1">
      <c r="A11" s="30">
        <v>3</v>
      </c>
      <c r="B11" s="31" t="e">
        <f>IF(G11="","",RANK(G11,$G$9:$G$40)+COUNTIF(G$9:G11,G11)-1)</f>
        <v>#VALUE!</v>
      </c>
      <c r="C11" s="220">
        <f>'200m V'!C8</f>
        <v>37115</v>
      </c>
      <c r="D11" s="32" t="str">
        <f>'200m V'!D8</f>
        <v>HANNAN HORUS</v>
      </c>
      <c r="E11" s="32" t="str">
        <f>'200m V'!E8</f>
        <v>SEDAT SİMAVİ E.M.LİSESİ</v>
      </c>
      <c r="F11" s="33">
        <f>'200m V'!F8</f>
        <v>0</v>
      </c>
      <c r="G11" s="45" t="str">
        <f>'200m V'!G8</f>
        <v xml:space="preserve">    </v>
      </c>
      <c r="H11" s="35">
        <f>'yarışmaya katılan okullar'!B14</f>
        <v>50</v>
      </c>
    </row>
    <row r="12" spans="1:8" s="24" customFormat="1" ht="24.95" customHeight="1">
      <c r="A12" s="30">
        <v>4</v>
      </c>
      <c r="B12" s="31" t="e">
        <f>IF(G12="","",RANK(G12,$G$9:$G$40)+COUNTIF(G$9:G12,G12)-1)</f>
        <v>#VALUE!</v>
      </c>
      <c r="C12" s="220">
        <f>'200m V'!C9</f>
        <v>36962</v>
      </c>
      <c r="D12" s="32" t="str">
        <f>'200m V'!D9</f>
        <v>TUĞBERK KARATAŞ</v>
      </c>
      <c r="E12" s="32" t="str">
        <f>'200m V'!E9</f>
        <v>LAPTA YAVUZLAR LİSESİ</v>
      </c>
      <c r="F12" s="33">
        <f>'200m V'!F9</f>
        <v>0</v>
      </c>
      <c r="G12" s="45" t="str">
        <f>'200m V'!G9</f>
        <v xml:space="preserve">    </v>
      </c>
      <c r="H12" s="35">
        <f>'yarışmaya katılan okullar'!B15</f>
        <v>52</v>
      </c>
    </row>
    <row r="13" spans="1:8" s="24" customFormat="1" ht="24.95" customHeight="1">
      <c r="A13" s="30">
        <v>5</v>
      </c>
      <c r="B13" s="31" t="e">
        <f>IF(G13="","",RANK(G13,$G$9:$G$40)+COUNTIF(G$9:G13,G13)-1)</f>
        <v>#VALUE!</v>
      </c>
      <c r="C13" s="220">
        <f>'200m V'!C10</f>
        <v>37848</v>
      </c>
      <c r="D13" s="32" t="str">
        <f>'200m V'!D10</f>
        <v>HÜSEYİN MİLLİ</v>
      </c>
      <c r="E13" s="32" t="str">
        <f>'200m V'!E10</f>
        <v>CUMHURİYET LİSESİ</v>
      </c>
      <c r="F13" s="33">
        <f>'200m V'!F10</f>
        <v>0</v>
      </c>
      <c r="G13" s="45" t="str">
        <f>'200m V'!G10</f>
        <v xml:space="preserve">    </v>
      </c>
      <c r="H13" s="35">
        <f>'yarışmaya katılan okullar'!B16</f>
        <v>16</v>
      </c>
    </row>
    <row r="14" spans="1:8" s="24" customFormat="1" ht="24.95" customHeight="1">
      <c r="A14" s="30">
        <v>6</v>
      </c>
      <c r="B14" s="31" t="e">
        <f>IF(G14="","",RANK(G14,$G$9:$G$40)+COUNTIF(G$9:G14,G14)-1)</f>
        <v>#VALUE!</v>
      </c>
      <c r="C14" s="220" t="str">
        <f>'200m V'!C11</f>
        <v>12..07.2001</v>
      </c>
      <c r="D14" s="32" t="str">
        <f>'200m V'!D11</f>
        <v>EYÜP ENSAR MENEKŞE</v>
      </c>
      <c r="E14" s="32" t="str">
        <f>'200m V'!E11</f>
        <v>KARPAZ MESLEK LİSESİ</v>
      </c>
      <c r="F14" s="33">
        <f>'200m V'!F11</f>
        <v>0</v>
      </c>
      <c r="G14" s="45" t="str">
        <f>'200m V'!G11</f>
        <v xml:space="preserve">    </v>
      </c>
      <c r="H14" s="35">
        <f>'yarışmaya katılan okullar'!B17</f>
        <v>60</v>
      </c>
    </row>
    <row r="15" spans="1:8" s="24" customFormat="1" ht="24.95" customHeight="1">
      <c r="A15" s="30">
        <v>7</v>
      </c>
      <c r="B15" s="31" t="e">
        <f>IF(G15="","",RANK(G15,$G$9:$G$40)+COUNTIF(G$9:G15,G15)-1)</f>
        <v>#VALUE!</v>
      </c>
      <c r="C15" s="220">
        <f>'200m V'!C12</f>
        <v>37904</v>
      </c>
      <c r="D15" s="32" t="str">
        <f>'200m V'!D12</f>
        <v>BERAT ŞANVERDİ</v>
      </c>
      <c r="E15" s="32" t="str">
        <f>'200m V'!E12</f>
        <v>HALA SULTAN İLAHİYAT KOLEJİ</v>
      </c>
      <c r="F15" s="33">
        <f>'200m V'!F12</f>
        <v>0</v>
      </c>
      <c r="G15" s="45" t="str">
        <f>'200m V'!G12</f>
        <v xml:space="preserve">    </v>
      </c>
      <c r="H15" s="35">
        <f>'yarışmaya katılan okullar'!B18</f>
        <v>30</v>
      </c>
    </row>
    <row r="16" spans="1:8" s="24" customFormat="1" ht="24.95" customHeight="1">
      <c r="A16" s="30">
        <v>8</v>
      </c>
      <c r="B16" s="31" t="e">
        <f>IF(G16="","",RANK(G16,$G$9:$G$40)+COUNTIF(G$9:G16,G16)-1)</f>
        <v>#VALUE!</v>
      </c>
      <c r="C16" s="220">
        <f>'200m V'!C13</f>
        <v>38261</v>
      </c>
      <c r="D16" s="32" t="str">
        <f>'200m V'!D13</f>
        <v>YİĞİT ÖZYÜREKLİLER</v>
      </c>
      <c r="E16" s="32" t="str">
        <f>'200m V'!E13</f>
        <v>POLATPAŞA LİSESİ</v>
      </c>
      <c r="F16" s="33">
        <f>'200m V'!F13</f>
        <v>0</v>
      </c>
      <c r="G16" s="45" t="str">
        <f>'200m V'!G13</f>
        <v xml:space="preserve">    </v>
      </c>
      <c r="H16" s="35">
        <f>'yarışmaya katılan okullar'!B19</f>
        <v>59</v>
      </c>
    </row>
    <row r="17" spans="1:8" s="24" customFormat="1" ht="24.95" customHeight="1">
      <c r="A17" s="30">
        <v>9</v>
      </c>
      <c r="B17" s="31" t="e">
        <f>IF(G17="","",RANK(G17,$G$9:$G$40)+COUNTIF(G$9:G17,G17)-1)</f>
        <v>#VALUE!</v>
      </c>
      <c r="C17" s="220" t="str">
        <f>'200m V'!C14</f>
        <v>-</v>
      </c>
      <c r="D17" s="32" t="str">
        <f>'200m V'!D14</f>
        <v>-</v>
      </c>
      <c r="E17" s="32" t="str">
        <f>'200m V'!E14</f>
        <v>GÜZELYURT MESLEK LİSESİ</v>
      </c>
      <c r="F17" s="33">
        <f>'200m V'!F14</f>
        <v>0</v>
      </c>
      <c r="G17" s="45" t="str">
        <f>'200m V'!G14</f>
        <v xml:space="preserve">    </v>
      </c>
      <c r="H17" s="35">
        <f>'yarışmaya katılan okullar'!B20</f>
        <v>45</v>
      </c>
    </row>
    <row r="18" spans="1:8" s="24" customFormat="1" ht="24.95" customHeight="1">
      <c r="A18" s="30">
        <v>10</v>
      </c>
      <c r="B18" s="31" t="e">
        <f>IF(G18="","",RANK(G18,$G$9:$G$40)+COUNTIF(G$9:G18,G18)-1)</f>
        <v>#VALUE!</v>
      </c>
      <c r="C18" s="220">
        <f>'200m V'!C15</f>
        <v>37629</v>
      </c>
      <c r="D18" s="32" t="str">
        <f>'200m V'!D15</f>
        <v>EMRE CAN OLUR</v>
      </c>
      <c r="E18" s="32" t="str">
        <f>'200m V'!E15</f>
        <v>ANAFARTALAR LİSESİ</v>
      </c>
      <c r="F18" s="33">
        <f>'200m V'!F15</f>
        <v>0</v>
      </c>
      <c r="G18" s="45" t="str">
        <f>'200m V'!G15</f>
        <v xml:space="preserve">    </v>
      </c>
      <c r="H18" s="35">
        <f>'yarışmaya katılan okullar'!B21</f>
        <v>35</v>
      </c>
    </row>
    <row r="19" spans="1:8" s="24" customFormat="1" ht="24.95" customHeight="1">
      <c r="A19" s="30">
        <v>11</v>
      </c>
      <c r="B19" s="31" t="e">
        <f>IF(G19="","",RANK(G19,$G$9:$G$40)+COUNTIF(G$9:G19,G19)-1)</f>
        <v>#VALUE!</v>
      </c>
      <c r="C19" s="220" t="str">
        <f>'200m V'!C16</f>
        <v>14.02.2004</v>
      </c>
      <c r="D19" s="32" t="str">
        <f>'200m V'!D16</f>
        <v>TAYGUN ARTAN DERVISH</v>
      </c>
      <c r="E19" s="32" t="str">
        <f>'200m V'!E16</f>
        <v>THE AMERİCAN COLLEGE</v>
      </c>
      <c r="F19" s="33">
        <f>'200m V'!F16</f>
        <v>0</v>
      </c>
      <c r="G19" s="45" t="str">
        <f>'200m V'!G16</f>
        <v xml:space="preserve">    </v>
      </c>
      <c r="H19" s="35">
        <f>'yarışmaya katılan okullar'!B22</f>
        <v>71</v>
      </c>
    </row>
    <row r="20" spans="1:8" s="24" customFormat="1" ht="24.95" customHeight="1">
      <c r="A20" s="30">
        <v>12</v>
      </c>
      <c r="B20" s="31" t="e">
        <f>IF(G20="","",RANK(G20,$G$9:$G$40)+COUNTIF(G$9:G20,G20)-1)</f>
        <v>#VALUE!</v>
      </c>
      <c r="C20" s="220" t="str">
        <f>'200m V'!C17</f>
        <v>09.02.2003</v>
      </c>
      <c r="D20" s="32" t="str">
        <f>'200m V'!D17</f>
        <v>BATU ŞAHDUR</v>
      </c>
      <c r="E20" s="32" t="str">
        <f>'200m V'!E17</f>
        <v>19 MAYIS TMK</v>
      </c>
      <c r="F20" s="33">
        <f>'200m V'!F17</f>
        <v>0</v>
      </c>
      <c r="G20" s="45" t="str">
        <f>'200m V'!G17</f>
        <v xml:space="preserve">    </v>
      </c>
      <c r="H20" s="35">
        <f>'yarışmaya katılan okullar'!B23</f>
        <v>57</v>
      </c>
    </row>
    <row r="21" spans="1:8" s="24" customFormat="1" ht="24.95" customHeight="1">
      <c r="A21" s="30">
        <v>13</v>
      </c>
      <c r="B21" s="31" t="e">
        <f>IF(G21="","",RANK(G21,$G$9:$G$40)+COUNTIF(G$9:G21,G21)-1)</f>
        <v>#VALUE!</v>
      </c>
      <c r="C21" s="220">
        <f>'200m V'!C18</f>
        <v>36897</v>
      </c>
      <c r="D21" s="32" t="str">
        <f>'200m V'!D18</f>
        <v>İZZET FURKAN SÖNMEZ</v>
      </c>
      <c r="E21" s="32" t="str">
        <f>'200m V'!E18</f>
        <v>BÜLENT ECEVİT ANADOLU LİSESİ</v>
      </c>
      <c r="F21" s="33">
        <f>'200m V'!F18</f>
        <v>0</v>
      </c>
      <c r="G21" s="45" t="str">
        <f>'200m V'!G18</f>
        <v xml:space="preserve">    </v>
      </c>
      <c r="H21" s="35">
        <f>'yarışmaya katılan okullar'!B24</f>
        <v>77</v>
      </c>
    </row>
    <row r="22" spans="1:8" s="24" customFormat="1" ht="24.95" customHeight="1">
      <c r="A22" s="30">
        <v>14</v>
      </c>
      <c r="B22" s="31" t="e">
        <f>IF(G22="","",RANK(G22,$G$9:$G$40)+COUNTIF(G$9:G22,G22)-1)</f>
        <v>#VALUE!</v>
      </c>
      <c r="C22" s="220">
        <f>'200m V'!C19</f>
        <v>37259</v>
      </c>
      <c r="D22" s="32" t="str">
        <f>'200m V'!D19</f>
        <v>HASAN BUCAK</v>
      </c>
      <c r="E22" s="32" t="str">
        <f>'200m V'!E19</f>
        <v>LEFKOŞA TÜRK LİSESİ</v>
      </c>
      <c r="F22" s="33">
        <f>'200m V'!F19</f>
        <v>0</v>
      </c>
      <c r="G22" s="45" t="str">
        <f>'200m V'!G19</f>
        <v xml:space="preserve">    </v>
      </c>
      <c r="H22" s="35">
        <f>'yarışmaya katılan okullar'!B25</f>
        <v>48</v>
      </c>
    </row>
    <row r="23" spans="1:8" s="24" customFormat="1" ht="24.95" customHeight="1">
      <c r="A23" s="30">
        <v>15</v>
      </c>
      <c r="B23" s="31" t="e">
        <f>IF(G23="","",RANK(G23,$G$9:$G$40)+COUNTIF(G$9:G23,G23)-1)</f>
        <v>#VALUE!</v>
      </c>
      <c r="C23" s="220">
        <f>'200m V'!C20</f>
        <v>38151</v>
      </c>
      <c r="D23" s="32" t="str">
        <f>'200m V'!D20</f>
        <v>HASAN EMRE AKDENİZ</v>
      </c>
      <c r="E23" s="32" t="str">
        <f>'200m V'!E20</f>
        <v>ERENKÖY LİSESİ</v>
      </c>
      <c r="F23" s="33">
        <f>'200m V'!F20</f>
        <v>0</v>
      </c>
      <c r="G23" s="45" t="str">
        <f>'200m V'!G20</f>
        <v xml:space="preserve">    </v>
      </c>
      <c r="H23" s="35">
        <f>'yarışmaya katılan okullar'!B26</f>
        <v>40</v>
      </c>
    </row>
    <row r="24" spans="1:8" s="24" customFormat="1" ht="24.95" customHeight="1">
      <c r="A24" s="30">
        <v>16</v>
      </c>
      <c r="B24" s="31" t="e">
        <f>IF(G24="","",RANK(G24,$G$9:$G$40)+COUNTIF(G$9:G24,G24)-1)</f>
        <v>#VALUE!</v>
      </c>
      <c r="C24" s="220">
        <f>'200m V'!C21</f>
        <v>37136</v>
      </c>
      <c r="D24" s="32" t="str">
        <f>'200m V'!D21</f>
        <v>ALİ HARDALDALI</v>
      </c>
      <c r="E24" s="32" t="str">
        <f>'200m V'!E21</f>
        <v>CENGİZ TOPEL E. M .LİSESİ</v>
      </c>
      <c r="F24" s="33">
        <f>'200m V'!F21</f>
        <v>0</v>
      </c>
      <c r="G24" s="45" t="str">
        <f>'200m V'!G21</f>
        <v xml:space="preserve">    </v>
      </c>
      <c r="H24" s="35">
        <f>'yarışmaya katılan okullar'!B27</f>
        <v>39</v>
      </c>
    </row>
    <row r="25" spans="1:8" s="24" customFormat="1" ht="24.95" customHeight="1">
      <c r="A25" s="30">
        <v>17</v>
      </c>
      <c r="B25" s="31" t="e">
        <f>IF(G25="","",RANK(G25,$G$9:$G$40)+COUNTIF(G$9:G25,G25)-1)</f>
        <v>#VALUE!</v>
      </c>
      <c r="C25" s="220" t="str">
        <f>'200m V'!C22</f>
        <v>-</v>
      </c>
      <c r="D25" s="32" t="str">
        <f>'200m V'!D22</f>
        <v>-</v>
      </c>
      <c r="E25" s="32" t="str">
        <f>'200m V'!E22</f>
        <v>GÜZELYURT TMK</v>
      </c>
      <c r="F25" s="33">
        <f>'200m V'!F22</f>
        <v>0</v>
      </c>
      <c r="G25" s="45" t="str">
        <f>'200m V'!G22</f>
        <v xml:space="preserve">    </v>
      </c>
      <c r="H25" s="35">
        <f>'yarışmaya katılan okullar'!B28</f>
        <v>64</v>
      </c>
    </row>
    <row r="26" spans="1:8" s="24" customFormat="1" ht="24.95" customHeight="1">
      <c r="A26" s="30">
        <v>18</v>
      </c>
      <c r="B26" s="31" t="e">
        <f>IF(G26="","",RANK(G26,$G$9:$G$40)+COUNTIF(G$9:G26,G26)-1)</f>
        <v>#VALUE!</v>
      </c>
      <c r="C26" s="220">
        <f>'200m V'!C23</f>
        <v>37746</v>
      </c>
      <c r="D26" s="32" t="str">
        <f>'200m V'!D23</f>
        <v>AKTAN NAIM BIRKAYA</v>
      </c>
      <c r="E26" s="32" t="str">
        <f>'200m V'!E23</f>
        <v>TÜRK MAARİF KOLEJİ</v>
      </c>
      <c r="F26" s="33">
        <f>'200m V'!F23</f>
        <v>0</v>
      </c>
      <c r="G26" s="45" t="str">
        <f>'200m V'!G23</f>
        <v xml:space="preserve">    </v>
      </c>
      <c r="H26" s="35">
        <f>'yarışmaya katılan okullar'!B29</f>
        <v>51</v>
      </c>
    </row>
    <row r="27" spans="1:8" s="24" customFormat="1" ht="24.95" customHeight="1">
      <c r="A27" s="30">
        <v>19</v>
      </c>
      <c r="B27" s="31" t="e">
        <f>IF(G27="","",RANK(G27,$G$9:$G$40)+COUNTIF(G$9:G27,G27)-1)</f>
        <v>#VALUE!</v>
      </c>
      <c r="C27" s="220">
        <f>'200m V'!C24</f>
        <v>37313</v>
      </c>
      <c r="D27" s="32" t="str">
        <f>'200m V'!D24</f>
        <v>METİN SERDAR</v>
      </c>
      <c r="E27" s="32" t="str">
        <f>'200m V'!E24</f>
        <v>KURTULUŞ LİSESİ</v>
      </c>
      <c r="F27" s="33">
        <f>'200m V'!F24</f>
        <v>0</v>
      </c>
      <c r="G27" s="45" t="str">
        <f>'200m V'!G24</f>
        <v xml:space="preserve">    </v>
      </c>
      <c r="H27" s="35">
        <f>'yarışmaya katılan okullar'!B30</f>
        <v>47</v>
      </c>
    </row>
    <row r="28" spans="1:8" s="24" customFormat="1" ht="24.95" customHeight="1">
      <c r="A28" s="30">
        <v>20</v>
      </c>
      <c r="B28" s="31" t="e">
        <f>IF(G28="","",RANK(G28,$G$9:$G$40)+COUNTIF(G$9:G28,G28)-1)</f>
        <v>#VALUE!</v>
      </c>
      <c r="C28" s="220">
        <f>'200m V'!C25</f>
        <v>37963</v>
      </c>
      <c r="D28" s="32" t="str">
        <f>'200m V'!D25</f>
        <v>MUHAMMET MUSTAFA ÇİL</v>
      </c>
      <c r="E28" s="32" t="str">
        <f>'200m V'!E25</f>
        <v>DEĞİRMENLİK LİSESİ</v>
      </c>
      <c r="F28" s="33">
        <f>'200m V'!F25</f>
        <v>0</v>
      </c>
      <c r="G28" s="45" t="str">
        <f>'200m V'!G25</f>
        <v xml:space="preserve">    </v>
      </c>
      <c r="H28" s="35">
        <f>'yarışmaya katılan okullar'!B31</f>
        <v>33</v>
      </c>
    </row>
    <row r="29" spans="1:8" s="24" customFormat="1" ht="24.95" customHeight="1">
      <c r="A29" s="30">
        <v>21</v>
      </c>
      <c r="B29" s="31" t="e">
        <f>IF(G29="","",RANK(G29,$G$9:$G$40)+COUNTIF(G$9:G29,G29)-1)</f>
        <v>#VALUE!</v>
      </c>
      <c r="C29" s="220">
        <f>'200m V'!C26</f>
        <v>38002</v>
      </c>
      <c r="D29" s="32" t="str">
        <f>'200m V'!D26</f>
        <v>ARDA GECE</v>
      </c>
      <c r="E29" s="32" t="str">
        <f>'200m V'!E26</f>
        <v>BEKİRPAŞA LİSESİ</v>
      </c>
      <c r="F29" s="33">
        <f>'200m V'!F26</f>
        <v>0</v>
      </c>
      <c r="G29" s="45" t="str">
        <f>'200m V'!G26</f>
        <v xml:space="preserve">    </v>
      </c>
      <c r="H29" s="35">
        <f>'yarışmaya katılan okullar'!B32</f>
        <v>37</v>
      </c>
    </row>
    <row r="30" spans="1:8" s="24" customFormat="1" ht="24.95" customHeight="1">
      <c r="A30" s="30">
        <v>22</v>
      </c>
      <c r="B30" s="31" t="e">
        <f>IF(G30="","",RANK(G30,$G$9:$G$40)+COUNTIF(G$9:G30,G30)-1)</f>
        <v>#VALUE!</v>
      </c>
      <c r="C30" s="220">
        <f>'200m V'!C27</f>
        <v>36953</v>
      </c>
      <c r="D30" s="32" t="str">
        <f>'200m V'!D27</f>
        <v>ERAN KABİDAN</v>
      </c>
      <c r="E30" s="32" t="str">
        <f>'200m V'!E27</f>
        <v>YAKIN DOĞU KOLEJİ</v>
      </c>
      <c r="F30" s="33">
        <f>'200m V'!F27</f>
        <v>0</v>
      </c>
      <c r="G30" s="45" t="str">
        <f>'200m V'!G27</f>
        <v xml:space="preserve">    </v>
      </c>
      <c r="H30" s="35">
        <f>'yarışmaya katılan okullar'!B33</f>
        <v>27</v>
      </c>
    </row>
    <row r="31" spans="1:8" s="24" customFormat="1" ht="24.95" customHeight="1">
      <c r="A31" s="30">
        <v>23</v>
      </c>
      <c r="B31" s="31" t="e">
        <f>IF(G31="","",RANK(G31,$G$9:$G$40)+COUNTIF(G$9:G31,G31)-1)</f>
        <v>#VALUE!</v>
      </c>
      <c r="C31" s="220" t="str">
        <f>'200m V'!C28</f>
        <v>-</v>
      </c>
      <c r="D31" s="32" t="str">
        <f>'200m V'!D28</f>
        <v>-</v>
      </c>
      <c r="E31" s="32" t="str">
        <f>'200m V'!E28</f>
        <v>THE ENGLISH SCHOOL OF KYRENIA</v>
      </c>
      <c r="F31" s="33">
        <f>'200m V'!F28</f>
        <v>0</v>
      </c>
      <c r="G31" s="45" t="str">
        <f>'200m V'!G28</f>
        <v xml:space="preserve">    </v>
      </c>
      <c r="H31" s="35">
        <f>'yarışmaya katılan okullar'!B34</f>
        <v>81</v>
      </c>
    </row>
    <row r="32" spans="1:8" s="24" customFormat="1" ht="24.95" customHeight="1">
      <c r="A32" s="30">
        <v>24</v>
      </c>
      <c r="B32" s="31" t="e">
        <f>IF(G32="","",RANK(G32,$G$9:$G$40)+COUNTIF(G$9:G32,G32)-1)</f>
        <v>#VALUE!</v>
      </c>
      <c r="C32" s="220">
        <f>'200m V'!C29</f>
        <v>37167</v>
      </c>
      <c r="D32" s="32" t="str">
        <f>'200m V'!D29</f>
        <v>BERKEM ERENGİL</v>
      </c>
      <c r="E32" s="32" t="str">
        <f>'200m V'!E29</f>
        <v>ATATÜRK MESLEK LİSESİ</v>
      </c>
      <c r="F32" s="33">
        <f>'200m V'!F29</f>
        <v>0</v>
      </c>
      <c r="G32" s="45" t="str">
        <f>'200m V'!G29</f>
        <v xml:space="preserve">    </v>
      </c>
      <c r="H32" s="35">
        <f>'yarışmaya katılan okullar'!B35</f>
        <v>36</v>
      </c>
    </row>
    <row r="33" spans="1:8" s="24" customFormat="1" ht="24.95" customHeight="1">
      <c r="A33" s="30">
        <v>25</v>
      </c>
      <c r="B33" s="31" t="e">
        <f>IF(G33="","",RANK(G33,$G$9:$G$40)+COUNTIF(G$9:G33,G33)-1)</f>
        <v>#VALUE!</v>
      </c>
      <c r="C33" s="220">
        <f>'200m V'!C30</f>
        <v>36896</v>
      </c>
      <c r="D33" s="32" t="str">
        <f>'200m V'!D30</f>
        <v>CEMAL REYHAN</v>
      </c>
      <c r="E33" s="32" t="str">
        <f>'200m V'!E30</f>
        <v>20 TEMMUZ FEN LİSESİ</v>
      </c>
      <c r="F33" s="33">
        <f>'200m V'!F30</f>
        <v>0</v>
      </c>
      <c r="G33" s="45" t="str">
        <f>'200m V'!G30</f>
        <v xml:space="preserve">    </v>
      </c>
      <c r="H33" s="35">
        <f>'yarışmaya katılan okullar'!B36</f>
        <v>53</v>
      </c>
    </row>
    <row r="34" spans="1:8" s="24" customFormat="1" ht="24.95" customHeight="1">
      <c r="A34" s="30">
        <v>26</v>
      </c>
      <c r="B34" s="31" t="e">
        <f>IF(G34="","",RANK(G34,$G$9:$G$40)+COUNTIF(G$9:G34,G34)-1)</f>
        <v>#VALUE!</v>
      </c>
      <c r="C34" s="220">
        <f>'200m V'!C31</f>
        <v>0</v>
      </c>
      <c r="D34" s="32">
        <f>'200m V'!D31</f>
        <v>0</v>
      </c>
      <c r="E34" s="32" t="str">
        <f>'200m V'!E31</f>
        <v/>
      </c>
      <c r="F34" s="33">
        <f>'200m V'!F31</f>
        <v>0</v>
      </c>
      <c r="G34" s="45" t="str">
        <f>'200m V'!G31</f>
        <v xml:space="preserve">    </v>
      </c>
      <c r="H34" s="35">
        <f>'yarışmaya katılan okullar'!B37</f>
        <v>0</v>
      </c>
    </row>
    <row r="35" spans="1:8" s="24" customFormat="1" ht="24.95" customHeight="1">
      <c r="A35" s="30">
        <v>27</v>
      </c>
      <c r="B35" s="31" t="e">
        <f>IF(G35="","",RANK(G35,$G$9:$G$40)+COUNTIF(G$9:G35,G35)-1)</f>
        <v>#VALUE!</v>
      </c>
      <c r="C35" s="220">
        <f>'200m V'!C32</f>
        <v>0</v>
      </c>
      <c r="D35" s="32">
        <f>'200m V'!D32</f>
        <v>0</v>
      </c>
      <c r="E35" s="32" t="str">
        <f>'200m V'!E32</f>
        <v/>
      </c>
      <c r="F35" s="33">
        <f>'200m V'!F32</f>
        <v>0</v>
      </c>
      <c r="G35" s="45" t="str">
        <f>'200m V'!G32</f>
        <v xml:space="preserve">    </v>
      </c>
      <c r="H35" s="35">
        <f>'yarışmaya katılan okullar'!B38</f>
        <v>0</v>
      </c>
    </row>
    <row r="36" spans="1:8" s="24" customFormat="1" ht="24.95" customHeight="1">
      <c r="A36" s="30">
        <v>28</v>
      </c>
      <c r="B36" s="31" t="e">
        <f>IF(G36="","",RANK(G36,$G$9:$G$40)+COUNTIF(G$9:G36,G36)-1)</f>
        <v>#VALUE!</v>
      </c>
      <c r="C36" s="220">
        <f>'200m V'!C33</f>
        <v>0</v>
      </c>
      <c r="D36" s="32">
        <f>'200m V'!D33</f>
        <v>0</v>
      </c>
      <c r="E36" s="32" t="str">
        <f>'200m V'!E33</f>
        <v/>
      </c>
      <c r="F36" s="33">
        <f>'200m V'!F33</f>
        <v>0</v>
      </c>
      <c r="G36" s="45" t="str">
        <f>'200m V'!G33</f>
        <v xml:space="preserve">    </v>
      </c>
      <c r="H36" s="35">
        <f>'yarışmaya katılan okullar'!B39</f>
        <v>0</v>
      </c>
    </row>
    <row r="37" spans="1:8" s="24" customFormat="1" ht="24.95" customHeight="1">
      <c r="A37" s="30">
        <v>29</v>
      </c>
      <c r="B37" s="31" t="e">
        <f>IF(G37="","",RANK(G37,$G$9:$G$40)+COUNTIF(G$9:G37,G37)-1)</f>
        <v>#VALUE!</v>
      </c>
      <c r="C37" s="220">
        <f>'200m V'!C34</f>
        <v>0</v>
      </c>
      <c r="D37" s="32">
        <f>'200m V'!D34</f>
        <v>0</v>
      </c>
      <c r="E37" s="32" t="str">
        <f>'200m V'!E34</f>
        <v/>
      </c>
      <c r="F37" s="33">
        <f>'200m V'!F34</f>
        <v>0</v>
      </c>
      <c r="G37" s="45" t="str">
        <f>'200m V'!G34</f>
        <v xml:space="preserve">    </v>
      </c>
      <c r="H37" s="35">
        <f>'yarışmaya katılan okullar'!B40</f>
        <v>0</v>
      </c>
    </row>
    <row r="38" spans="1:8" s="24" customFormat="1" ht="24.95" customHeight="1">
      <c r="A38" s="30">
        <v>30</v>
      </c>
      <c r="B38" s="31" t="e">
        <f>IF(G38="","",RANK(G38,$G$9:$G$40)+COUNTIF(G$9:G38,G38)-1)</f>
        <v>#VALUE!</v>
      </c>
      <c r="C38" s="220">
        <f>'200m V'!C35</f>
        <v>0</v>
      </c>
      <c r="D38" s="32">
        <f>'200m V'!D35</f>
        <v>0</v>
      </c>
      <c r="E38" s="32" t="str">
        <f>'200m V'!E35</f>
        <v/>
      </c>
      <c r="F38" s="33">
        <f>'200m V'!F35</f>
        <v>0</v>
      </c>
      <c r="G38" s="45" t="str">
        <f>'200m V'!G35</f>
        <v xml:space="preserve">    </v>
      </c>
      <c r="H38" s="35">
        <f>'yarışmaya katılan okullar'!B41</f>
        <v>0</v>
      </c>
    </row>
    <row r="39" spans="1:8" s="24" customFormat="1" ht="24.95" customHeight="1">
      <c r="A39" s="30">
        <v>31</v>
      </c>
      <c r="B39" s="31" t="e">
        <f>IF(G39="","",RANK(G39,$G$9:$G$40)+COUNTIF(G$9:G39,G39)-1)</f>
        <v>#VALUE!</v>
      </c>
      <c r="C39" s="220">
        <f>'200m V'!C36</f>
        <v>0</v>
      </c>
      <c r="D39" s="32">
        <f>'200m V'!D36</f>
        <v>0</v>
      </c>
      <c r="E39" s="32" t="str">
        <f>'200m V'!E36</f>
        <v/>
      </c>
      <c r="F39" s="33">
        <f>'200m V'!F36</f>
        <v>0</v>
      </c>
      <c r="G39" s="45" t="str">
        <f>'200m V'!G36</f>
        <v xml:space="preserve">    </v>
      </c>
      <c r="H39" s="35">
        <f>'yarışmaya katılan okullar'!B42</f>
        <v>0</v>
      </c>
    </row>
    <row r="40" spans="1:8" s="24" customFormat="1" ht="24.95" customHeight="1">
      <c r="A40" s="30">
        <v>32</v>
      </c>
      <c r="B40" s="31" t="e">
        <f>IF(G40="","",RANK(G40,$G$9:$G$40)+COUNTIF(G$9:G40,G40)-1)</f>
        <v>#VALUE!</v>
      </c>
      <c r="C40" s="220">
        <f>'200m V'!C37</f>
        <v>0</v>
      </c>
      <c r="D40" s="32">
        <f>'200m V'!D37</f>
        <v>0</v>
      </c>
      <c r="E40" s="32" t="str">
        <f>'200m V'!E37</f>
        <v/>
      </c>
      <c r="F40" s="33">
        <f>'200m V'!F37</f>
        <v>0</v>
      </c>
      <c r="G40" s="45" t="str">
        <f>'200m V'!G37</f>
        <v xml:space="preserve">    </v>
      </c>
      <c r="H40" s="35">
        <f>'yarışmaya katılan okullar'!B43</f>
        <v>0</v>
      </c>
    </row>
    <row r="41" spans="1:8" s="24" customFormat="1" ht="24.95" customHeight="1">
      <c r="C41" s="220">
        <f>'200m V'!C38</f>
        <v>0</v>
      </c>
    </row>
    <row r="42" spans="1:8" s="24" customFormat="1" ht="24.95" customHeight="1"/>
    <row r="43" spans="1:8" s="24" customFormat="1" ht="24.95" customHeight="1"/>
    <row r="44" spans="1:8" s="24" customFormat="1" ht="24.95" customHeight="1"/>
    <row r="45" spans="1:8" s="24" customFormat="1" ht="24.95" customHeight="1"/>
    <row r="46" spans="1:8" s="24" customFormat="1" ht="24.95" customHeight="1"/>
    <row r="47" spans="1:8" s="24" customFormat="1" ht="24.95" customHeight="1"/>
    <row r="48" spans="1:8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="24" customFormat="1" ht="24.95" customHeight="1"/>
    <row r="66" s="24" customFormat="1" ht="24.95" customHeight="1"/>
    <row r="67" s="24" customFormat="1" ht="24.95" customHeight="1"/>
    <row r="68" s="24" customFormat="1" ht="24.95" customHeight="1"/>
    <row r="69" s="24" customFormat="1" ht="24.95" customHeight="1"/>
    <row r="70" s="24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H40">
    <cfRule type="cellIs" dxfId="200" priority="2" stopIfTrue="1" operator="equal">
      <formula>0</formula>
    </cfRule>
  </conditionalFormatting>
  <conditionalFormatting sqref="C9:C41">
    <cfRule type="cellIs" dxfId="199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J71"/>
  <sheetViews>
    <sheetView view="pageBreakPreview" topLeftCell="A19" zoomScale="60" zoomScaleNormal="80" workbookViewId="0">
      <selection activeCell="E6" sqref="E6:F6"/>
    </sheetView>
  </sheetViews>
  <sheetFormatPr defaultColWidth="9.140625" defaultRowHeight="24.95" customHeight="1"/>
  <cols>
    <col min="1" max="1" width="5.7109375" style="40" customWidth="1"/>
    <col min="2" max="2" width="9.7109375" style="40" customWidth="1"/>
    <col min="3" max="3" width="13.42578125" style="40" customWidth="1"/>
    <col min="4" max="4" width="36.7109375" style="40" customWidth="1"/>
    <col min="5" max="5" width="40.7109375" style="40" customWidth="1"/>
    <col min="6" max="6" width="11" style="40" customWidth="1"/>
    <col min="7" max="7" width="8.85546875" style="40" customWidth="1"/>
    <col min="8" max="8" width="11.7109375" style="40" customWidth="1"/>
    <col min="9" max="9" width="12.28515625" style="40" customWidth="1"/>
    <col min="10" max="16384" width="9.140625" style="40"/>
  </cols>
  <sheetData>
    <row r="1" spans="1:10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  <c r="I1" s="354" t="s">
        <v>302</v>
      </c>
    </row>
    <row r="2" spans="1:10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  <c r="I2" s="354"/>
    </row>
    <row r="3" spans="1:10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  <c r="I3" s="354"/>
    </row>
    <row r="4" spans="1:10" s="24" customFormat="1" ht="24.95" customHeight="1">
      <c r="C4" s="38"/>
      <c r="I4" s="354"/>
    </row>
    <row r="5" spans="1:10" s="24" customFormat="1" ht="24.95" customHeight="1">
      <c r="C5" s="25" t="s">
        <v>16</v>
      </c>
      <c r="D5" s="26" t="s">
        <v>10</v>
      </c>
      <c r="E5" s="25" t="s">
        <v>17</v>
      </c>
      <c r="F5" s="92" t="str">
        <f>'genel bilgi girişi'!B5</f>
        <v>ATATÜRK STADYUMU</v>
      </c>
      <c r="G5" s="92"/>
      <c r="H5" s="38"/>
      <c r="I5" s="354"/>
    </row>
    <row r="6" spans="1:10" s="24" customFormat="1" ht="24.95" customHeight="1">
      <c r="C6" s="25" t="s">
        <v>19</v>
      </c>
      <c r="D6" s="27" t="str">
        <f>'200m'!$D$6</f>
        <v>200 m</v>
      </c>
      <c r="E6" s="25" t="s">
        <v>18</v>
      </c>
      <c r="F6" s="227" t="str">
        <f>'genel bilgi girişi'!B6</f>
        <v>11-12 MART 2019</v>
      </c>
      <c r="G6" s="228"/>
      <c r="H6" s="219"/>
      <c r="I6" s="354"/>
    </row>
    <row r="7" spans="1:10" s="24" customFormat="1" ht="24.95" customHeight="1">
      <c r="I7" s="354"/>
    </row>
    <row r="8" spans="1:10" s="218" customFormat="1" ht="38.450000000000003" customHeight="1">
      <c r="A8" s="216" t="s">
        <v>32</v>
      </c>
      <c r="B8" s="216" t="s">
        <v>20</v>
      </c>
      <c r="C8" s="216" t="s">
        <v>62</v>
      </c>
      <c r="D8" s="217" t="s">
        <v>55</v>
      </c>
      <c r="E8" s="216" t="s">
        <v>21</v>
      </c>
      <c r="F8" s="216" t="s">
        <v>22</v>
      </c>
      <c r="G8" s="216" t="s">
        <v>23</v>
      </c>
      <c r="H8" s="217" t="s">
        <v>304</v>
      </c>
      <c r="I8" s="216" t="s">
        <v>303</v>
      </c>
    </row>
    <row r="9" spans="1:10" s="24" customFormat="1" ht="24.95" customHeight="1">
      <c r="A9" s="28">
        <v>1</v>
      </c>
      <c r="B9" s="42">
        <f>IF(ISERROR(VLOOKUP(I9,'200m'!$B$9:$H$40,7,FALSE)),0,(VLOOKUP(I9,'200m'!$B$9:$H$40,7,FALSE)))</f>
        <v>0</v>
      </c>
      <c r="C9" s="220">
        <f>IF(ISERROR(VLOOKUP(I9,'200m'!$B$9:$H$40,2,FALSE)),0,(VLOOKUP(I9,'200m'!$B$9:$H$40,2,FALSE)))</f>
        <v>0</v>
      </c>
      <c r="D9" s="229">
        <f>IF(ISERROR(VLOOKUP(I9,'200m'!$B$9:$H$40,3,FALSE)),0,(VLOOKUP(I9,'200m'!$B$9:$H$40,3,FALSE)))</f>
        <v>0</v>
      </c>
      <c r="E9" s="229">
        <f>IF(ISERROR(VLOOKUP(I9,'200m'!$B$9:$H$40,4,FALSE)),0,(VLOOKUP(I9,'200m'!$B$9:$H$40,4,FALSE)))</f>
        <v>0</v>
      </c>
      <c r="F9" s="33">
        <f>IF(ISERROR(VLOOKUP(I9,'200m'!$B$9:$H$40,5,FALSE)),0,(VLOOKUP(I9,'200m'!$B$9:$H$40,5,FALSE)))</f>
        <v>0</v>
      </c>
      <c r="G9" s="43">
        <f>IF(ISERROR(VLOOKUP(I9,'200m'!$B$9:$H$40,6,FALSE)),0,(VLOOKUP(I9,'200m'!$B$9:$H$40,6,FALSE)))</f>
        <v>0</v>
      </c>
      <c r="H9" s="222"/>
      <c r="I9" s="30">
        <v>1</v>
      </c>
      <c r="J9" s="44"/>
    </row>
    <row r="10" spans="1:10" s="24" customFormat="1" ht="24.95" customHeight="1">
      <c r="A10" s="28">
        <v>2</v>
      </c>
      <c r="B10" s="42">
        <f>IF(ISERROR(VLOOKUP(I10,'200m'!$B$9:$H$40,7,FALSE)),0,(VLOOKUP(I10,'200m'!$B$9:$H$40,7,FALSE)))</f>
        <v>0</v>
      </c>
      <c r="C10" s="220">
        <f>IF(ISERROR(VLOOKUP(I10,'200m'!$B$9:$H$40,2,FALSE)),0,(VLOOKUP(I10,'200m'!$B$9:$H$40,2,FALSE)))</f>
        <v>0</v>
      </c>
      <c r="D10" s="229">
        <f>IF(ISERROR(VLOOKUP(I10,'200m'!$B$9:$H$40,3,FALSE)),0,(VLOOKUP(I10,'200m'!$B$9:$H$40,3,FALSE)))</f>
        <v>0</v>
      </c>
      <c r="E10" s="229">
        <f>IF(ISERROR(VLOOKUP(I10,'200m'!$B$9:$H$40,4,FALSE)),0,(VLOOKUP(I10,'200m'!$B$9:$H$40,4,FALSE)))</f>
        <v>0</v>
      </c>
      <c r="F10" s="33">
        <f>IF(ISERROR(VLOOKUP(I10,'200m'!$B$9:$H$40,5,FALSE)),0,(VLOOKUP(I10,'200m'!$B$9:$H$40,5,FALSE)))</f>
        <v>0</v>
      </c>
      <c r="G10" s="43">
        <f>IF(ISERROR(VLOOKUP(I10,'200m'!$B$9:$H$40,6,FALSE)),0,(VLOOKUP(I10,'200m'!$B$9:$H$40,6,FALSE)))</f>
        <v>0</v>
      </c>
      <c r="H10" s="222"/>
      <c r="I10" s="30">
        <v>2</v>
      </c>
      <c r="J10" s="44"/>
    </row>
    <row r="11" spans="1:10" s="24" customFormat="1" ht="24.95" customHeight="1">
      <c r="A11" s="28">
        <v>3</v>
      </c>
      <c r="B11" s="42">
        <f>IF(ISERROR(VLOOKUP(I11,'200m'!$B$9:$H$40,7,FALSE)),0,(VLOOKUP(I11,'200m'!$B$9:$H$40,7,FALSE)))</f>
        <v>0</v>
      </c>
      <c r="C11" s="220">
        <f>IF(ISERROR(VLOOKUP(I11,'200m'!$B$9:$H$40,2,FALSE)),0,(VLOOKUP(I11,'200m'!$B$9:$H$40,2,FALSE)))</f>
        <v>0</v>
      </c>
      <c r="D11" s="229">
        <f>IF(ISERROR(VLOOKUP(I11,'200m'!$B$9:$H$40,3,FALSE)),0,(VLOOKUP(I11,'200m'!$B$9:$H$40,3,FALSE)))</f>
        <v>0</v>
      </c>
      <c r="E11" s="229">
        <f>IF(ISERROR(VLOOKUP(I11,'200m'!$B$9:$H$40,4,FALSE)),0,(VLOOKUP(I11,'200m'!$B$9:$H$40,4,FALSE)))</f>
        <v>0</v>
      </c>
      <c r="F11" s="33">
        <f>IF(ISERROR(VLOOKUP(I11,'200m'!$B$9:$H$40,5,FALSE)),0,(VLOOKUP(I11,'200m'!$B$9:$H$40,5,FALSE)))</f>
        <v>0</v>
      </c>
      <c r="G11" s="43">
        <f>IF(ISERROR(VLOOKUP(I11,'200m'!$B$9:$H$40,6,FALSE)),0,(VLOOKUP(I11,'200m'!$B$9:$H$40,6,FALSE)))</f>
        <v>0</v>
      </c>
      <c r="H11" s="222"/>
      <c r="I11" s="30">
        <v>3</v>
      </c>
      <c r="J11" s="44"/>
    </row>
    <row r="12" spans="1:10" s="24" customFormat="1" ht="24.95" customHeight="1">
      <c r="A12" s="28">
        <v>4</v>
      </c>
      <c r="B12" s="42">
        <f>IF(ISERROR(VLOOKUP(I12,'200m'!$B$9:$H$40,7,FALSE)),0,(VLOOKUP(I12,'200m'!$B$9:$H$40,7,FALSE)))</f>
        <v>0</v>
      </c>
      <c r="C12" s="220">
        <f>IF(ISERROR(VLOOKUP(I12,'200m'!$B$9:$H$40,2,FALSE)),0,(VLOOKUP(I12,'200m'!$B$9:$H$40,2,FALSE)))</f>
        <v>0</v>
      </c>
      <c r="D12" s="229">
        <f>IF(ISERROR(VLOOKUP(I12,'200m'!$B$9:$H$40,3,FALSE)),0,(VLOOKUP(I12,'200m'!$B$9:$H$40,3,FALSE)))</f>
        <v>0</v>
      </c>
      <c r="E12" s="229">
        <f>IF(ISERROR(VLOOKUP(I12,'200m'!$B$9:$H$40,4,FALSE)),0,(VLOOKUP(I12,'200m'!$B$9:$H$40,4,FALSE)))</f>
        <v>0</v>
      </c>
      <c r="F12" s="33">
        <f>IF(ISERROR(VLOOKUP(I12,'200m'!$B$9:$H$40,5,FALSE)),0,(VLOOKUP(I12,'200m'!$B$9:$H$40,5,FALSE)))</f>
        <v>0</v>
      </c>
      <c r="G12" s="43">
        <f>IF(ISERROR(VLOOKUP(I12,'200m'!$B$9:$H$40,6,FALSE)),0,(VLOOKUP(I12,'200m'!$B$9:$H$40,6,FALSE)))</f>
        <v>0</v>
      </c>
      <c r="H12" s="222"/>
      <c r="I12" s="30">
        <v>4</v>
      </c>
      <c r="J12" s="44"/>
    </row>
    <row r="13" spans="1:10" s="24" customFormat="1" ht="24.95" customHeight="1">
      <c r="A13" s="28">
        <v>5</v>
      </c>
      <c r="B13" s="42">
        <f>IF(ISERROR(VLOOKUP(I13,'200m'!$B$9:$H$40,7,FALSE)),0,(VLOOKUP(I13,'200m'!$B$9:$H$40,7,FALSE)))</f>
        <v>0</v>
      </c>
      <c r="C13" s="220">
        <f>IF(ISERROR(VLOOKUP(I13,'200m'!$B$9:$H$40,2,FALSE)),0,(VLOOKUP(I13,'200m'!$B$9:$H$40,2,FALSE)))</f>
        <v>0</v>
      </c>
      <c r="D13" s="229">
        <f>IF(ISERROR(VLOOKUP(I13,'200m'!$B$9:$H$40,3,FALSE)),0,(VLOOKUP(I13,'200m'!$B$9:$H$40,3,FALSE)))</f>
        <v>0</v>
      </c>
      <c r="E13" s="229">
        <f>IF(ISERROR(VLOOKUP(I13,'200m'!$B$9:$H$40,4,FALSE)),0,(VLOOKUP(I13,'200m'!$B$9:$H$40,4,FALSE)))</f>
        <v>0</v>
      </c>
      <c r="F13" s="33">
        <f>IF(ISERROR(VLOOKUP(I13,'200m'!$B$9:$H$40,5,FALSE)),0,(VLOOKUP(I13,'200m'!$B$9:$H$40,5,FALSE)))</f>
        <v>0</v>
      </c>
      <c r="G13" s="43">
        <f>IF(ISERROR(VLOOKUP(I13,'200m'!$B$9:$H$40,6,FALSE)),0,(VLOOKUP(I13,'200m'!$B$9:$H$40,6,FALSE)))</f>
        <v>0</v>
      </c>
      <c r="H13" s="222"/>
      <c r="I13" s="30">
        <v>5</v>
      </c>
      <c r="J13" s="44"/>
    </row>
    <row r="14" spans="1:10" s="24" customFormat="1" ht="24.95" customHeight="1">
      <c r="A14" s="28">
        <v>6</v>
      </c>
      <c r="B14" s="42">
        <f>IF(ISERROR(VLOOKUP(I14,'200m'!$B$9:$H$40,7,FALSE)),0,(VLOOKUP(I14,'200m'!$B$9:$H$40,7,FALSE)))</f>
        <v>0</v>
      </c>
      <c r="C14" s="220">
        <f>IF(ISERROR(VLOOKUP(I14,'200m'!$B$9:$H$40,2,FALSE)),0,(VLOOKUP(I14,'200m'!$B$9:$H$40,2,FALSE)))</f>
        <v>0</v>
      </c>
      <c r="D14" s="229">
        <f>IF(ISERROR(VLOOKUP(I14,'200m'!$B$9:$H$40,3,FALSE)),0,(VLOOKUP(I14,'200m'!$B$9:$H$40,3,FALSE)))</f>
        <v>0</v>
      </c>
      <c r="E14" s="229">
        <f>IF(ISERROR(VLOOKUP(I14,'200m'!$B$9:$H$40,4,FALSE)),0,(VLOOKUP(I14,'200m'!$B$9:$H$40,4,FALSE)))</f>
        <v>0</v>
      </c>
      <c r="F14" s="33">
        <f>IF(ISERROR(VLOOKUP(I14,'200m'!$B$9:$H$40,5,FALSE)),0,(VLOOKUP(I14,'200m'!$B$9:$H$40,5,FALSE)))</f>
        <v>0</v>
      </c>
      <c r="G14" s="43">
        <f>IF(ISERROR(VLOOKUP(I14,'200m'!$B$9:$H$40,6,FALSE)),0,(VLOOKUP(I14,'200m'!$B$9:$H$40,6,FALSE)))</f>
        <v>0</v>
      </c>
      <c r="H14" s="222"/>
      <c r="I14" s="30">
        <v>6</v>
      </c>
      <c r="J14" s="44"/>
    </row>
    <row r="15" spans="1:10" s="24" customFormat="1" ht="24.95" customHeight="1">
      <c r="A15" s="28">
        <v>7</v>
      </c>
      <c r="B15" s="42">
        <f>IF(ISERROR(VLOOKUP(I15,'200m'!$B$9:$H$40,7,FALSE)),0,(VLOOKUP(I15,'200m'!$B$9:$H$40,7,FALSE)))</f>
        <v>0</v>
      </c>
      <c r="C15" s="220">
        <f>IF(ISERROR(VLOOKUP(I15,'200m'!$B$9:$H$40,2,FALSE)),0,(VLOOKUP(I15,'200m'!$B$9:$H$40,2,FALSE)))</f>
        <v>0</v>
      </c>
      <c r="D15" s="229">
        <f>IF(ISERROR(VLOOKUP(I15,'200m'!$B$9:$H$40,3,FALSE)),0,(VLOOKUP(I15,'200m'!$B$9:$H$40,3,FALSE)))</f>
        <v>0</v>
      </c>
      <c r="E15" s="229">
        <f>IF(ISERROR(VLOOKUP(I15,'200m'!$B$9:$H$40,4,FALSE)),0,(VLOOKUP(I15,'200m'!$B$9:$H$40,4,FALSE)))</f>
        <v>0</v>
      </c>
      <c r="F15" s="33">
        <f>IF(ISERROR(VLOOKUP(I15,'200m'!$B$9:$H$40,5,FALSE)),0,(VLOOKUP(I15,'200m'!$B$9:$H$40,5,FALSE)))</f>
        <v>0</v>
      </c>
      <c r="G15" s="43">
        <f>IF(ISERROR(VLOOKUP(I15,'200m'!$B$9:$H$40,6,FALSE)),0,(VLOOKUP(I15,'200m'!$B$9:$H$40,6,FALSE)))</f>
        <v>0</v>
      </c>
      <c r="H15" s="222"/>
      <c r="I15" s="30">
        <v>7</v>
      </c>
      <c r="J15" s="44"/>
    </row>
    <row r="16" spans="1:10" s="24" customFormat="1" ht="24.95" customHeight="1">
      <c r="A16" s="28">
        <v>8</v>
      </c>
      <c r="B16" s="42">
        <f>IF(ISERROR(VLOOKUP(I16,'200m'!$B$9:$H$40,7,FALSE)),0,(VLOOKUP(I16,'200m'!$B$9:$H$40,7,FALSE)))</f>
        <v>0</v>
      </c>
      <c r="C16" s="220">
        <f>IF(ISERROR(VLOOKUP(I16,'200m'!$B$9:$H$40,2,FALSE)),0,(VLOOKUP(I16,'200m'!$B$9:$H$40,2,FALSE)))</f>
        <v>0</v>
      </c>
      <c r="D16" s="229">
        <f>IF(ISERROR(VLOOKUP(I16,'200m'!$B$9:$H$40,3,FALSE)),0,(VLOOKUP(I16,'200m'!$B$9:$H$40,3,FALSE)))</f>
        <v>0</v>
      </c>
      <c r="E16" s="229">
        <f>IF(ISERROR(VLOOKUP(I16,'200m'!$B$9:$H$40,4,FALSE)),0,(VLOOKUP(I16,'200m'!$B$9:$H$40,4,FALSE)))</f>
        <v>0</v>
      </c>
      <c r="F16" s="33">
        <f>IF(ISERROR(VLOOKUP(I16,'200m'!$B$9:$H$40,5,FALSE)),0,(VLOOKUP(I16,'200m'!$B$9:$H$40,5,FALSE)))</f>
        <v>0</v>
      </c>
      <c r="G16" s="43">
        <f>IF(ISERROR(VLOOKUP(I16,'200m'!$B$9:$H$40,6,FALSE)),0,(VLOOKUP(I16,'200m'!$B$9:$H$40,6,FALSE)))</f>
        <v>0</v>
      </c>
      <c r="H16" s="222"/>
      <c r="I16" s="30">
        <v>8</v>
      </c>
      <c r="J16" s="44"/>
    </row>
    <row r="17" spans="1:10" s="24" customFormat="1" ht="24.95" customHeight="1">
      <c r="A17" s="28">
        <v>9</v>
      </c>
      <c r="B17" s="42">
        <f>IF(ISERROR(VLOOKUP(I17,'200m'!$B$9:$H$40,7,FALSE)),0,(VLOOKUP(I17,'200m'!$B$9:$H$40,7,FALSE)))</f>
        <v>0</v>
      </c>
      <c r="C17" s="220">
        <f>IF(ISERROR(VLOOKUP(I17,'200m'!$B$9:$H$40,2,FALSE)),0,(VLOOKUP(I17,'200m'!$B$9:$H$40,2,FALSE)))</f>
        <v>0</v>
      </c>
      <c r="D17" s="229">
        <f>IF(ISERROR(VLOOKUP(I17,'200m'!$B$9:$H$40,3,FALSE)),0,(VLOOKUP(I17,'200m'!$B$9:$H$40,3,FALSE)))</f>
        <v>0</v>
      </c>
      <c r="E17" s="229">
        <f>IF(ISERROR(VLOOKUP(I17,'200m'!$B$9:$H$40,4,FALSE)),0,(VLOOKUP(I17,'200m'!$B$9:$H$40,4,FALSE)))</f>
        <v>0</v>
      </c>
      <c r="F17" s="33">
        <f>IF(ISERROR(VLOOKUP(I17,'200m'!$B$9:$H$40,5,FALSE)),0,(VLOOKUP(I17,'200m'!$B$9:$H$40,5,FALSE)))</f>
        <v>0</v>
      </c>
      <c r="G17" s="43">
        <f>IF(ISERROR(VLOOKUP(I17,'200m'!$B$9:$H$40,6,FALSE)),0,(VLOOKUP(I17,'200m'!$B$9:$H$40,6,FALSE)))</f>
        <v>0</v>
      </c>
      <c r="H17" s="222"/>
      <c r="I17" s="30">
        <v>9</v>
      </c>
      <c r="J17" s="44"/>
    </row>
    <row r="18" spans="1:10" s="24" customFormat="1" ht="24.95" customHeight="1">
      <c r="A18" s="28">
        <v>10</v>
      </c>
      <c r="B18" s="42">
        <f>IF(ISERROR(VLOOKUP(I18,'200m'!$B$9:$H$40,7,FALSE)),0,(VLOOKUP(I18,'200m'!$B$9:$H$40,7,FALSE)))</f>
        <v>0</v>
      </c>
      <c r="C18" s="220">
        <f>IF(ISERROR(VLOOKUP(I18,'200m'!$B$9:$H$40,2,FALSE)),0,(VLOOKUP(I18,'200m'!$B$9:$H$40,2,FALSE)))</f>
        <v>0</v>
      </c>
      <c r="D18" s="229">
        <f>IF(ISERROR(VLOOKUP(I18,'200m'!$B$9:$H$40,3,FALSE)),0,(VLOOKUP(I18,'200m'!$B$9:$H$40,3,FALSE)))</f>
        <v>0</v>
      </c>
      <c r="E18" s="229">
        <f>IF(ISERROR(VLOOKUP(I18,'200m'!$B$9:$H$40,4,FALSE)),0,(VLOOKUP(I18,'200m'!$B$9:$H$40,4,FALSE)))</f>
        <v>0</v>
      </c>
      <c r="F18" s="33">
        <f>IF(ISERROR(VLOOKUP(I18,'200m'!$B$9:$H$40,5,FALSE)),0,(VLOOKUP(I18,'200m'!$B$9:$H$40,5,FALSE)))</f>
        <v>0</v>
      </c>
      <c r="G18" s="43">
        <f>IF(ISERROR(VLOOKUP(I18,'200m'!$B$9:$H$40,6,FALSE)),0,(VLOOKUP(I18,'200m'!$B$9:$H$40,6,FALSE)))</f>
        <v>0</v>
      </c>
      <c r="H18" s="222"/>
      <c r="I18" s="30">
        <v>10</v>
      </c>
      <c r="J18" s="44"/>
    </row>
    <row r="19" spans="1:10" s="24" customFormat="1" ht="24.95" customHeight="1">
      <c r="A19" s="28">
        <v>11</v>
      </c>
      <c r="B19" s="42">
        <f>IF(ISERROR(VLOOKUP(I19,'200m'!$B$9:$H$40,7,FALSE)),0,(VLOOKUP(I19,'200m'!$B$9:$H$40,7,FALSE)))</f>
        <v>0</v>
      </c>
      <c r="C19" s="220">
        <f>IF(ISERROR(VLOOKUP(I19,'200m'!$B$9:$H$40,2,FALSE)),0,(VLOOKUP(I19,'200m'!$B$9:$H$40,2,FALSE)))</f>
        <v>0</v>
      </c>
      <c r="D19" s="229">
        <f>IF(ISERROR(VLOOKUP(I19,'200m'!$B$9:$H$40,3,FALSE)),0,(VLOOKUP(I19,'200m'!$B$9:$H$40,3,FALSE)))</f>
        <v>0</v>
      </c>
      <c r="E19" s="229">
        <f>IF(ISERROR(VLOOKUP(I19,'200m'!$B$9:$H$40,4,FALSE)),0,(VLOOKUP(I19,'200m'!$B$9:$H$40,4,FALSE)))</f>
        <v>0</v>
      </c>
      <c r="F19" s="33">
        <f>IF(ISERROR(VLOOKUP(I19,'200m'!$B$9:$H$40,5,FALSE)),0,(VLOOKUP(I19,'200m'!$B$9:$H$40,5,FALSE)))</f>
        <v>0</v>
      </c>
      <c r="G19" s="43">
        <f>IF(ISERROR(VLOOKUP(I19,'200m'!$B$9:$H$40,6,FALSE)),0,(VLOOKUP(I19,'200m'!$B$9:$H$40,6,FALSE)))</f>
        <v>0</v>
      </c>
      <c r="H19" s="222"/>
      <c r="I19" s="30">
        <v>11</v>
      </c>
      <c r="J19" s="44"/>
    </row>
    <row r="20" spans="1:10" s="24" customFormat="1" ht="24.95" customHeight="1">
      <c r="A20" s="28">
        <v>12</v>
      </c>
      <c r="B20" s="42">
        <f>IF(ISERROR(VLOOKUP(I20,'200m'!$B$9:$H$40,7,FALSE)),0,(VLOOKUP(I20,'200m'!$B$9:$H$40,7,FALSE)))</f>
        <v>0</v>
      </c>
      <c r="C20" s="220">
        <f>IF(ISERROR(VLOOKUP(I20,'200m'!$B$9:$H$40,2,FALSE)),0,(VLOOKUP(I20,'200m'!$B$9:$H$40,2,FALSE)))</f>
        <v>0</v>
      </c>
      <c r="D20" s="229">
        <f>IF(ISERROR(VLOOKUP(I20,'200m'!$B$9:$H$40,3,FALSE)),0,(VLOOKUP(I20,'200m'!$B$9:$H$40,3,FALSE)))</f>
        <v>0</v>
      </c>
      <c r="E20" s="229">
        <f>IF(ISERROR(VLOOKUP(I20,'200m'!$B$9:$H$40,4,FALSE)),0,(VLOOKUP(I20,'200m'!$B$9:$H$40,4,FALSE)))</f>
        <v>0</v>
      </c>
      <c r="F20" s="33">
        <f>IF(ISERROR(VLOOKUP(I20,'200m'!$B$9:$H$40,5,FALSE)),0,(VLOOKUP(I20,'200m'!$B$9:$H$40,5,FALSE)))</f>
        <v>0</v>
      </c>
      <c r="G20" s="43">
        <f>IF(ISERROR(VLOOKUP(I20,'200m'!$B$9:$H$40,6,FALSE)),0,(VLOOKUP(I20,'200m'!$B$9:$H$40,6,FALSE)))</f>
        <v>0</v>
      </c>
      <c r="H20" s="222"/>
      <c r="I20" s="30">
        <v>12</v>
      </c>
      <c r="J20" s="44"/>
    </row>
    <row r="21" spans="1:10" s="24" customFormat="1" ht="24.95" customHeight="1">
      <c r="A21" s="28">
        <v>13</v>
      </c>
      <c r="B21" s="42">
        <f>IF(ISERROR(VLOOKUP(I21,'200m'!$B$9:$H$40,7,FALSE)),0,(VLOOKUP(I21,'200m'!$B$9:$H$40,7,FALSE)))</f>
        <v>0</v>
      </c>
      <c r="C21" s="220">
        <f>IF(ISERROR(VLOOKUP(I21,'200m'!$B$9:$H$40,2,FALSE)),0,(VLOOKUP(I21,'200m'!$B$9:$H$40,2,FALSE)))</f>
        <v>0</v>
      </c>
      <c r="D21" s="229">
        <f>IF(ISERROR(VLOOKUP(I21,'200m'!$B$9:$H$40,3,FALSE)),0,(VLOOKUP(I21,'200m'!$B$9:$H$40,3,FALSE)))</f>
        <v>0</v>
      </c>
      <c r="E21" s="229">
        <f>IF(ISERROR(VLOOKUP(I21,'200m'!$B$9:$H$40,4,FALSE)),0,(VLOOKUP(I21,'200m'!$B$9:$H$40,4,FALSE)))</f>
        <v>0</v>
      </c>
      <c r="F21" s="33">
        <f>IF(ISERROR(VLOOKUP(I21,'200m'!$B$9:$H$40,5,FALSE)),0,(VLOOKUP(I21,'200m'!$B$9:$H$40,5,FALSE)))</f>
        <v>0</v>
      </c>
      <c r="G21" s="43">
        <f>IF(ISERROR(VLOOKUP(I21,'200m'!$B$9:$H$40,6,FALSE)),0,(VLOOKUP(I21,'200m'!$B$9:$H$40,6,FALSE)))</f>
        <v>0</v>
      </c>
      <c r="H21" s="222"/>
      <c r="I21" s="30">
        <v>13</v>
      </c>
      <c r="J21" s="44"/>
    </row>
    <row r="22" spans="1:10" s="24" customFormat="1" ht="24.95" customHeight="1">
      <c r="A22" s="28">
        <v>14</v>
      </c>
      <c r="B22" s="42">
        <f>IF(ISERROR(VLOOKUP(I22,'200m'!$B$9:$H$40,7,FALSE)),0,(VLOOKUP(I22,'200m'!$B$9:$H$40,7,FALSE)))</f>
        <v>0</v>
      </c>
      <c r="C22" s="220">
        <f>IF(ISERROR(VLOOKUP(I22,'200m'!$B$9:$H$40,2,FALSE)),0,(VLOOKUP(I22,'200m'!$B$9:$H$40,2,FALSE)))</f>
        <v>0</v>
      </c>
      <c r="D22" s="229">
        <f>IF(ISERROR(VLOOKUP(I22,'200m'!$B$9:$H$40,3,FALSE)),0,(VLOOKUP(I22,'200m'!$B$9:$H$40,3,FALSE)))</f>
        <v>0</v>
      </c>
      <c r="E22" s="229">
        <f>IF(ISERROR(VLOOKUP(I22,'200m'!$B$9:$H$40,4,FALSE)),0,(VLOOKUP(I22,'200m'!$B$9:$H$40,4,FALSE)))</f>
        <v>0</v>
      </c>
      <c r="F22" s="33">
        <f>IF(ISERROR(VLOOKUP(I22,'200m'!$B$9:$H$40,5,FALSE)),0,(VLOOKUP(I22,'200m'!$B$9:$H$40,5,FALSE)))</f>
        <v>0</v>
      </c>
      <c r="G22" s="43">
        <f>IF(ISERROR(VLOOKUP(I22,'200m'!$B$9:$H$40,6,FALSE)),0,(VLOOKUP(I22,'200m'!$B$9:$H$40,6,FALSE)))</f>
        <v>0</v>
      </c>
      <c r="H22" s="222"/>
      <c r="I22" s="30">
        <v>14</v>
      </c>
      <c r="J22" s="44"/>
    </row>
    <row r="23" spans="1:10" s="24" customFormat="1" ht="24.95" customHeight="1">
      <c r="A23" s="28">
        <v>15</v>
      </c>
      <c r="B23" s="42">
        <f>IF(ISERROR(VLOOKUP(I23,'200m'!$B$9:$H$40,7,FALSE)),0,(VLOOKUP(I23,'200m'!$B$9:$H$40,7,FALSE)))</f>
        <v>0</v>
      </c>
      <c r="C23" s="220">
        <f>IF(ISERROR(VLOOKUP(I23,'200m'!$B$9:$H$40,2,FALSE)),0,(VLOOKUP(I23,'200m'!$B$9:$H$40,2,FALSE)))</f>
        <v>0</v>
      </c>
      <c r="D23" s="229">
        <f>IF(ISERROR(VLOOKUP(I23,'200m'!$B$9:$H$40,3,FALSE)),0,(VLOOKUP(I23,'200m'!$B$9:$H$40,3,FALSE)))</f>
        <v>0</v>
      </c>
      <c r="E23" s="229">
        <f>IF(ISERROR(VLOOKUP(I23,'200m'!$B$9:$H$40,4,FALSE)),0,(VLOOKUP(I23,'200m'!$B$9:$H$40,4,FALSE)))</f>
        <v>0</v>
      </c>
      <c r="F23" s="33">
        <f>IF(ISERROR(VLOOKUP(I23,'200m'!$B$9:$H$40,5,FALSE)),0,(VLOOKUP(I23,'200m'!$B$9:$H$40,5,FALSE)))</f>
        <v>0</v>
      </c>
      <c r="G23" s="43">
        <f>IF(ISERROR(VLOOKUP(I23,'200m'!$B$9:$H$40,6,FALSE)),0,(VLOOKUP(I23,'200m'!$B$9:$H$40,6,FALSE)))</f>
        <v>0</v>
      </c>
      <c r="H23" s="222"/>
      <c r="I23" s="30">
        <v>15</v>
      </c>
      <c r="J23" s="44"/>
    </row>
    <row r="24" spans="1:10" s="24" customFormat="1" ht="24.95" customHeight="1">
      <c r="A24" s="28">
        <v>16</v>
      </c>
      <c r="B24" s="42">
        <f>IF(ISERROR(VLOOKUP(I24,'200m'!$B$9:$H$40,7,FALSE)),0,(VLOOKUP(I24,'200m'!$B$9:$H$40,7,FALSE)))</f>
        <v>0</v>
      </c>
      <c r="C24" s="220">
        <f>IF(ISERROR(VLOOKUP(I24,'200m'!$B$9:$H$40,2,FALSE)),0,(VLOOKUP(I24,'200m'!$B$9:$H$40,2,FALSE)))</f>
        <v>0</v>
      </c>
      <c r="D24" s="229">
        <f>IF(ISERROR(VLOOKUP(I24,'200m'!$B$9:$H$40,3,FALSE)),0,(VLOOKUP(I24,'200m'!$B$9:$H$40,3,FALSE)))</f>
        <v>0</v>
      </c>
      <c r="E24" s="229">
        <f>IF(ISERROR(VLOOKUP(I24,'200m'!$B$9:$H$40,4,FALSE)),0,(VLOOKUP(I24,'200m'!$B$9:$H$40,4,FALSE)))</f>
        <v>0</v>
      </c>
      <c r="F24" s="33">
        <f>IF(ISERROR(VLOOKUP(I24,'200m'!$B$9:$H$40,5,FALSE)),0,(VLOOKUP(I24,'200m'!$B$9:$H$40,5,FALSE)))</f>
        <v>0</v>
      </c>
      <c r="G24" s="43">
        <f>IF(ISERROR(VLOOKUP(I24,'200m'!$B$9:$H$40,6,FALSE)),0,(VLOOKUP(I24,'200m'!$B$9:$H$40,6,FALSE)))</f>
        <v>0</v>
      </c>
      <c r="H24" s="222"/>
      <c r="I24" s="30">
        <v>16</v>
      </c>
      <c r="J24" s="44"/>
    </row>
    <row r="25" spans="1:10" s="24" customFormat="1" ht="24.95" customHeight="1">
      <c r="A25" s="28">
        <v>17</v>
      </c>
      <c r="B25" s="42">
        <f>IF(ISERROR(VLOOKUP(I25,'200m'!$B$9:$H$40,7,FALSE)),0,(VLOOKUP(I25,'200m'!$B$9:$H$40,7,FALSE)))</f>
        <v>0</v>
      </c>
      <c r="C25" s="220">
        <f>IF(ISERROR(VLOOKUP(I25,'200m'!$B$9:$H$40,2,FALSE)),0,(VLOOKUP(I25,'200m'!$B$9:$H$40,2,FALSE)))</f>
        <v>0</v>
      </c>
      <c r="D25" s="229">
        <f>IF(ISERROR(VLOOKUP(I25,'200m'!$B$9:$H$40,3,FALSE)),0,(VLOOKUP(I25,'200m'!$B$9:$H$40,3,FALSE)))</f>
        <v>0</v>
      </c>
      <c r="E25" s="229">
        <f>IF(ISERROR(VLOOKUP(I25,'200m'!$B$9:$H$40,4,FALSE)),0,(VLOOKUP(I25,'200m'!$B$9:$H$40,4,FALSE)))</f>
        <v>0</v>
      </c>
      <c r="F25" s="33">
        <f>IF(ISERROR(VLOOKUP(I25,'200m'!$B$9:$H$40,5,FALSE)),0,(VLOOKUP(I25,'200m'!$B$9:$H$40,5,FALSE)))</f>
        <v>0</v>
      </c>
      <c r="G25" s="43">
        <f>IF(ISERROR(VLOOKUP(I25,'200m'!$B$9:$H$40,6,FALSE)),0,(VLOOKUP(I25,'200m'!$B$9:$H$40,6,FALSE)))</f>
        <v>0</v>
      </c>
      <c r="H25" s="222"/>
      <c r="I25" s="30">
        <v>17</v>
      </c>
      <c r="J25" s="44"/>
    </row>
    <row r="26" spans="1:10" s="24" customFormat="1" ht="24.95" customHeight="1">
      <c r="A26" s="28">
        <v>18</v>
      </c>
      <c r="B26" s="42">
        <f>IF(ISERROR(VLOOKUP(I26,'200m'!$B$9:$H$40,7,FALSE)),0,(VLOOKUP(I26,'200m'!$B$9:$H$40,7,FALSE)))</f>
        <v>0</v>
      </c>
      <c r="C26" s="220">
        <f>IF(ISERROR(VLOOKUP(I26,'200m'!$B$9:$H$40,2,FALSE)),0,(VLOOKUP(I26,'200m'!$B$9:$H$40,2,FALSE)))</f>
        <v>0</v>
      </c>
      <c r="D26" s="229">
        <f>IF(ISERROR(VLOOKUP(I26,'200m'!$B$9:$H$40,3,FALSE)),0,(VLOOKUP(I26,'200m'!$B$9:$H$40,3,FALSE)))</f>
        <v>0</v>
      </c>
      <c r="E26" s="229">
        <f>IF(ISERROR(VLOOKUP(I26,'200m'!$B$9:$H$40,4,FALSE)),0,(VLOOKUP(I26,'200m'!$B$9:$H$40,4,FALSE)))</f>
        <v>0</v>
      </c>
      <c r="F26" s="33">
        <f>IF(ISERROR(VLOOKUP(I26,'200m'!$B$9:$H$40,5,FALSE)),0,(VLOOKUP(I26,'200m'!$B$9:$H$40,5,FALSE)))</f>
        <v>0</v>
      </c>
      <c r="G26" s="43">
        <f>IF(ISERROR(VLOOKUP(I26,'200m'!$B$9:$H$40,6,FALSE)),0,(VLOOKUP(I26,'200m'!$B$9:$H$40,6,FALSE)))</f>
        <v>0</v>
      </c>
      <c r="H26" s="222"/>
      <c r="I26" s="30">
        <v>18</v>
      </c>
      <c r="J26" s="44"/>
    </row>
    <row r="27" spans="1:10" s="24" customFormat="1" ht="24.95" customHeight="1">
      <c r="A27" s="28">
        <v>19</v>
      </c>
      <c r="B27" s="42">
        <f>IF(ISERROR(VLOOKUP(I27,'200m'!$B$9:$H$40,7,FALSE)),0,(VLOOKUP(I27,'200m'!$B$9:$H$40,7,FALSE)))</f>
        <v>0</v>
      </c>
      <c r="C27" s="220">
        <f>IF(ISERROR(VLOOKUP(I27,'200m'!$B$9:$H$40,2,FALSE)),0,(VLOOKUP(I27,'200m'!$B$9:$H$40,2,FALSE)))</f>
        <v>0</v>
      </c>
      <c r="D27" s="229">
        <f>IF(ISERROR(VLOOKUP(I27,'200m'!$B$9:$H$40,3,FALSE)),0,(VLOOKUP(I27,'200m'!$B$9:$H$40,3,FALSE)))</f>
        <v>0</v>
      </c>
      <c r="E27" s="229">
        <f>IF(ISERROR(VLOOKUP(I27,'200m'!$B$9:$H$40,4,FALSE)),0,(VLOOKUP(I27,'200m'!$B$9:$H$40,4,FALSE)))</f>
        <v>0</v>
      </c>
      <c r="F27" s="33">
        <f>IF(ISERROR(VLOOKUP(I27,'200m'!$B$9:$H$40,5,FALSE)),0,(VLOOKUP(I27,'200m'!$B$9:$H$40,5,FALSE)))</f>
        <v>0</v>
      </c>
      <c r="G27" s="43">
        <f>IF(ISERROR(VLOOKUP(I27,'200m'!$B$9:$H$40,6,FALSE)),0,(VLOOKUP(I27,'200m'!$B$9:$H$40,6,FALSE)))</f>
        <v>0</v>
      </c>
      <c r="H27" s="222"/>
      <c r="I27" s="30">
        <v>19</v>
      </c>
      <c r="J27" s="44"/>
    </row>
    <row r="28" spans="1:10" s="24" customFormat="1" ht="24.95" customHeight="1">
      <c r="A28" s="28">
        <v>20</v>
      </c>
      <c r="B28" s="42">
        <f>IF(ISERROR(VLOOKUP(I28,'200m'!$B$9:$H$40,7,FALSE)),0,(VLOOKUP(I28,'200m'!$B$9:$H$40,7,FALSE)))</f>
        <v>0</v>
      </c>
      <c r="C28" s="220">
        <f>IF(ISERROR(VLOOKUP(I28,'200m'!$B$9:$H$40,2,FALSE)),0,(VLOOKUP(I28,'200m'!$B$9:$H$40,2,FALSE)))</f>
        <v>0</v>
      </c>
      <c r="D28" s="229">
        <f>IF(ISERROR(VLOOKUP(I28,'200m'!$B$9:$H$40,3,FALSE)),0,(VLOOKUP(I28,'200m'!$B$9:$H$40,3,FALSE)))</f>
        <v>0</v>
      </c>
      <c r="E28" s="229">
        <f>IF(ISERROR(VLOOKUP(I28,'200m'!$B$9:$H$40,4,FALSE)),0,(VLOOKUP(I28,'200m'!$B$9:$H$40,4,FALSE)))</f>
        <v>0</v>
      </c>
      <c r="F28" s="33">
        <f>IF(ISERROR(VLOOKUP(I28,'200m'!$B$9:$H$40,5,FALSE)),0,(VLOOKUP(I28,'200m'!$B$9:$H$40,5,FALSE)))</f>
        <v>0</v>
      </c>
      <c r="G28" s="43">
        <f>IF(ISERROR(VLOOKUP(I28,'200m'!$B$9:$H$40,6,FALSE)),0,(VLOOKUP(I28,'200m'!$B$9:$H$40,6,FALSE)))</f>
        <v>0</v>
      </c>
      <c r="H28" s="222"/>
      <c r="I28" s="30">
        <v>20</v>
      </c>
      <c r="J28" s="44"/>
    </row>
    <row r="29" spans="1:10" s="24" customFormat="1" ht="24.95" customHeight="1">
      <c r="A29" s="28">
        <v>21</v>
      </c>
      <c r="B29" s="42">
        <f>IF(ISERROR(VLOOKUP(I29,'200m'!$B$9:$H$40,7,FALSE)),0,(VLOOKUP(I29,'200m'!$B$9:$H$40,7,FALSE)))</f>
        <v>0</v>
      </c>
      <c r="C29" s="220">
        <f>IF(ISERROR(VLOOKUP(I29,'200m'!$B$9:$H$40,2,FALSE)),0,(VLOOKUP(I29,'200m'!$B$9:$H$40,2,FALSE)))</f>
        <v>0</v>
      </c>
      <c r="D29" s="229">
        <f>IF(ISERROR(VLOOKUP(I29,'200m'!$B$9:$H$40,3,FALSE)),0,(VLOOKUP(I29,'200m'!$B$9:$H$40,3,FALSE)))</f>
        <v>0</v>
      </c>
      <c r="E29" s="229">
        <f>IF(ISERROR(VLOOKUP(I29,'200m'!$B$9:$H$40,4,FALSE)),0,(VLOOKUP(I29,'200m'!$B$9:$H$40,4,FALSE)))</f>
        <v>0</v>
      </c>
      <c r="F29" s="33">
        <f>IF(ISERROR(VLOOKUP(I29,'200m'!$B$9:$H$40,5,FALSE)),0,(VLOOKUP(I29,'200m'!$B$9:$H$40,5,FALSE)))</f>
        <v>0</v>
      </c>
      <c r="G29" s="43">
        <f>IF(ISERROR(VLOOKUP(I29,'200m'!$B$9:$H$40,6,FALSE)),0,(VLOOKUP(I29,'200m'!$B$9:$H$40,6,FALSE)))</f>
        <v>0</v>
      </c>
      <c r="H29" s="222"/>
      <c r="I29" s="30">
        <v>21</v>
      </c>
      <c r="J29" s="44"/>
    </row>
    <row r="30" spans="1:10" s="24" customFormat="1" ht="24.95" customHeight="1">
      <c r="A30" s="28">
        <v>22</v>
      </c>
      <c r="B30" s="42">
        <f>IF(ISERROR(VLOOKUP(I30,'200m'!$B$9:$H$40,7,FALSE)),0,(VLOOKUP(I30,'200m'!$B$9:$H$40,7,FALSE)))</f>
        <v>0</v>
      </c>
      <c r="C30" s="220">
        <f>IF(ISERROR(VLOOKUP(I30,'200m'!$B$9:$H$40,2,FALSE)),0,(VLOOKUP(I30,'200m'!$B$9:$H$40,2,FALSE)))</f>
        <v>0</v>
      </c>
      <c r="D30" s="229">
        <f>IF(ISERROR(VLOOKUP(I30,'200m'!$B$9:$H$40,3,FALSE)),0,(VLOOKUP(I30,'200m'!$B$9:$H$40,3,FALSE)))</f>
        <v>0</v>
      </c>
      <c r="E30" s="229">
        <f>IF(ISERROR(VLOOKUP(I30,'200m'!$B$9:$H$40,4,FALSE)),0,(VLOOKUP(I30,'200m'!$B$9:$H$40,4,FALSE)))</f>
        <v>0</v>
      </c>
      <c r="F30" s="33">
        <f>IF(ISERROR(VLOOKUP(I30,'200m'!$B$9:$H$40,5,FALSE)),0,(VLOOKUP(I30,'200m'!$B$9:$H$40,5,FALSE)))</f>
        <v>0</v>
      </c>
      <c r="G30" s="43">
        <f>IF(ISERROR(VLOOKUP(I30,'200m'!$B$9:$H$40,6,FALSE)),0,(VLOOKUP(I30,'200m'!$B$9:$H$40,6,FALSE)))</f>
        <v>0</v>
      </c>
      <c r="H30" s="222"/>
      <c r="I30" s="30">
        <v>22</v>
      </c>
      <c r="J30" s="44"/>
    </row>
    <row r="31" spans="1:10" s="24" customFormat="1" ht="24.95" customHeight="1">
      <c r="A31" s="28">
        <v>23</v>
      </c>
      <c r="B31" s="42">
        <f>IF(ISERROR(VLOOKUP(I31,'200m'!$B$9:$H$40,7,FALSE)),0,(VLOOKUP(I31,'200m'!$B$9:$H$40,7,FALSE)))</f>
        <v>0</v>
      </c>
      <c r="C31" s="220">
        <f>IF(ISERROR(VLOOKUP(I31,'200m'!$B$9:$H$40,2,FALSE)),0,(VLOOKUP(I31,'200m'!$B$9:$H$40,2,FALSE)))</f>
        <v>0</v>
      </c>
      <c r="D31" s="229">
        <f>IF(ISERROR(VLOOKUP(I31,'200m'!$B$9:$H$40,3,FALSE)),0,(VLOOKUP(I31,'200m'!$B$9:$H$40,3,FALSE)))</f>
        <v>0</v>
      </c>
      <c r="E31" s="229">
        <f>IF(ISERROR(VLOOKUP(I31,'200m'!$B$9:$H$40,4,FALSE)),0,(VLOOKUP(I31,'200m'!$B$9:$H$40,4,FALSE)))</f>
        <v>0</v>
      </c>
      <c r="F31" s="33">
        <f>IF(ISERROR(VLOOKUP(I31,'200m'!$B$9:$H$40,5,FALSE)),0,(VLOOKUP(I31,'200m'!$B$9:$H$40,5,FALSE)))</f>
        <v>0</v>
      </c>
      <c r="G31" s="43">
        <f>IF(ISERROR(VLOOKUP(I31,'200m'!$B$9:$H$40,6,FALSE)),0,(VLOOKUP(I31,'200m'!$B$9:$H$40,6,FALSE)))</f>
        <v>0</v>
      </c>
      <c r="H31" s="222"/>
      <c r="I31" s="30">
        <v>23</v>
      </c>
      <c r="J31" s="44"/>
    </row>
    <row r="32" spans="1:10" s="24" customFormat="1" ht="24.95" customHeight="1">
      <c r="A32" s="28">
        <v>24</v>
      </c>
      <c r="B32" s="42">
        <f>IF(ISERROR(VLOOKUP(I32,'200m'!$B$9:$H$40,7,FALSE)),0,(VLOOKUP(I32,'200m'!$B$9:$H$40,7,FALSE)))</f>
        <v>0</v>
      </c>
      <c r="C32" s="220">
        <f>IF(ISERROR(VLOOKUP(I32,'200m'!$B$9:$H$40,2,FALSE)),0,(VLOOKUP(I32,'200m'!$B$9:$H$40,2,FALSE)))</f>
        <v>0</v>
      </c>
      <c r="D32" s="229">
        <f>IF(ISERROR(VLOOKUP(I32,'200m'!$B$9:$H$40,3,FALSE)),0,(VLOOKUP(I32,'200m'!$B$9:$H$40,3,FALSE)))</f>
        <v>0</v>
      </c>
      <c r="E32" s="229">
        <f>IF(ISERROR(VLOOKUP(I32,'200m'!$B$9:$H$40,4,FALSE)),0,(VLOOKUP(I32,'200m'!$B$9:$H$40,4,FALSE)))</f>
        <v>0</v>
      </c>
      <c r="F32" s="33">
        <f>IF(ISERROR(VLOOKUP(I32,'200m'!$B$9:$H$40,5,FALSE)),0,(VLOOKUP(I32,'200m'!$B$9:$H$40,5,FALSE)))</f>
        <v>0</v>
      </c>
      <c r="G32" s="43">
        <f>IF(ISERROR(VLOOKUP(I32,'200m'!$B$9:$H$40,6,FALSE)),0,(VLOOKUP(I32,'200m'!$B$9:$H$40,6,FALSE)))</f>
        <v>0</v>
      </c>
      <c r="H32" s="222"/>
      <c r="I32" s="30">
        <v>24</v>
      </c>
      <c r="J32" s="44"/>
    </row>
    <row r="33" spans="1:10" s="24" customFormat="1" ht="24.95" customHeight="1">
      <c r="A33" s="28">
        <v>25</v>
      </c>
      <c r="B33" s="42">
        <f>IF(ISERROR(VLOOKUP(I33,'200m'!$B$9:$H$40,7,FALSE)),0,(VLOOKUP(I33,'200m'!$B$9:$H$40,7,FALSE)))</f>
        <v>0</v>
      </c>
      <c r="C33" s="220">
        <f>IF(ISERROR(VLOOKUP(I33,'200m'!$B$9:$H$40,2,FALSE)),0,(VLOOKUP(I33,'200m'!$B$9:$H$40,2,FALSE)))</f>
        <v>0</v>
      </c>
      <c r="D33" s="229">
        <f>IF(ISERROR(VLOOKUP(I33,'200m'!$B$9:$H$40,3,FALSE)),0,(VLOOKUP(I33,'200m'!$B$9:$H$40,3,FALSE)))</f>
        <v>0</v>
      </c>
      <c r="E33" s="229">
        <f>IF(ISERROR(VLOOKUP(I33,'200m'!$B$9:$H$40,4,FALSE)),0,(VLOOKUP(I33,'200m'!$B$9:$H$40,4,FALSE)))</f>
        <v>0</v>
      </c>
      <c r="F33" s="33">
        <f>IF(ISERROR(VLOOKUP(I33,'200m'!$B$9:$H$40,5,FALSE)),0,(VLOOKUP(I33,'200m'!$B$9:$H$40,5,FALSE)))</f>
        <v>0</v>
      </c>
      <c r="G33" s="43">
        <f>IF(ISERROR(VLOOKUP(I33,'200m'!$B$9:$H$40,6,FALSE)),0,(VLOOKUP(I33,'200m'!$B$9:$H$40,6,FALSE)))</f>
        <v>0</v>
      </c>
      <c r="H33" s="222"/>
      <c r="I33" s="30">
        <v>25</v>
      </c>
      <c r="J33" s="44"/>
    </row>
    <row r="34" spans="1:10" s="24" customFormat="1" ht="24.95" customHeight="1">
      <c r="A34" s="28">
        <v>26</v>
      </c>
      <c r="B34" s="42">
        <f>IF(ISERROR(VLOOKUP(I34,'200m'!$B$9:$H$40,7,FALSE)),0,(VLOOKUP(I34,'200m'!$B$9:$H$40,7,FALSE)))</f>
        <v>0</v>
      </c>
      <c r="C34" s="220">
        <f>IF(ISERROR(VLOOKUP(I34,'200m'!$B$9:$H$40,2,FALSE)),0,(VLOOKUP(I34,'200m'!$B$9:$H$40,2,FALSE)))</f>
        <v>0</v>
      </c>
      <c r="D34" s="229">
        <f>IF(ISERROR(VLOOKUP(I34,'200m'!$B$9:$H$40,3,FALSE)),0,(VLOOKUP(I34,'200m'!$B$9:$H$40,3,FALSE)))</f>
        <v>0</v>
      </c>
      <c r="E34" s="229">
        <f>IF(ISERROR(VLOOKUP(I34,'200m'!$B$9:$H$40,4,FALSE)),0,(VLOOKUP(I34,'200m'!$B$9:$H$40,4,FALSE)))</f>
        <v>0</v>
      </c>
      <c r="F34" s="33">
        <f>IF(ISERROR(VLOOKUP(I34,'200m'!$B$9:$H$40,5,FALSE)),0,(VLOOKUP(I34,'200m'!$B$9:$H$40,5,FALSE)))</f>
        <v>0</v>
      </c>
      <c r="G34" s="43">
        <f>IF(ISERROR(VLOOKUP(I34,'200m'!$B$9:$H$40,6,FALSE)),0,(VLOOKUP(I34,'200m'!$B$9:$H$40,6,FALSE)))</f>
        <v>0</v>
      </c>
      <c r="H34" s="222"/>
      <c r="I34" s="30">
        <v>26</v>
      </c>
      <c r="J34" s="44"/>
    </row>
    <row r="35" spans="1:10" s="24" customFormat="1" ht="24.95" customHeight="1">
      <c r="A35" s="28">
        <v>27</v>
      </c>
      <c r="B35" s="42">
        <f>IF(ISERROR(VLOOKUP(I35,'200m'!$B$9:$H$40,7,FALSE)),0,(VLOOKUP(I35,'200m'!$B$9:$H$40,7,FALSE)))</f>
        <v>0</v>
      </c>
      <c r="C35" s="220">
        <f>IF(ISERROR(VLOOKUP(I35,'200m'!$B$9:$H$40,2,FALSE)),0,(VLOOKUP(I35,'200m'!$B$9:$H$40,2,FALSE)))</f>
        <v>0</v>
      </c>
      <c r="D35" s="229">
        <f>IF(ISERROR(VLOOKUP(I35,'200m'!$B$9:$H$40,3,FALSE)),0,(VLOOKUP(I35,'200m'!$B$9:$H$40,3,FALSE)))</f>
        <v>0</v>
      </c>
      <c r="E35" s="229">
        <f>IF(ISERROR(VLOOKUP(I35,'200m'!$B$9:$H$40,4,FALSE)),0,(VLOOKUP(I35,'200m'!$B$9:$H$40,4,FALSE)))</f>
        <v>0</v>
      </c>
      <c r="F35" s="33">
        <f>IF(ISERROR(VLOOKUP(I35,'200m'!$B$9:$H$40,5,FALSE)),0,(VLOOKUP(I35,'200m'!$B$9:$H$40,5,FALSE)))</f>
        <v>0</v>
      </c>
      <c r="G35" s="43">
        <f>IF(ISERROR(VLOOKUP(I35,'200m'!$B$9:$H$40,6,FALSE)),0,(VLOOKUP(I35,'200m'!$B$9:$H$40,6,FALSE)))</f>
        <v>0</v>
      </c>
      <c r="H35" s="222"/>
      <c r="I35" s="30">
        <v>27</v>
      </c>
      <c r="J35" s="44"/>
    </row>
    <row r="36" spans="1:10" s="24" customFormat="1" ht="24.95" customHeight="1">
      <c r="A36" s="28">
        <v>28</v>
      </c>
      <c r="B36" s="42">
        <f>IF(ISERROR(VLOOKUP(I36,'200m'!$B$9:$H$40,7,FALSE)),0,(VLOOKUP(I36,'200m'!$B$9:$H$40,7,FALSE)))</f>
        <v>0</v>
      </c>
      <c r="C36" s="220">
        <f>IF(ISERROR(VLOOKUP(I36,'200m'!$B$9:$H$40,2,FALSE)),0,(VLOOKUP(I36,'200m'!$B$9:$H$40,2,FALSE)))</f>
        <v>0</v>
      </c>
      <c r="D36" s="229">
        <f>IF(ISERROR(VLOOKUP(I36,'200m'!$B$9:$H$40,3,FALSE)),0,(VLOOKUP(I36,'200m'!$B$9:$H$40,3,FALSE)))</f>
        <v>0</v>
      </c>
      <c r="E36" s="229">
        <f>IF(ISERROR(VLOOKUP(I36,'200m'!$B$9:$H$40,4,FALSE)),0,(VLOOKUP(I36,'200m'!$B$9:$H$40,4,FALSE)))</f>
        <v>0</v>
      </c>
      <c r="F36" s="33">
        <f>IF(ISERROR(VLOOKUP(I36,'200m'!$B$9:$H$40,5,FALSE)),0,(VLOOKUP(I36,'200m'!$B$9:$H$40,5,FALSE)))</f>
        <v>0</v>
      </c>
      <c r="G36" s="43">
        <f>IF(ISERROR(VLOOKUP(I36,'200m'!$B$9:$H$40,6,FALSE)),0,(VLOOKUP(I36,'200m'!$B$9:$H$40,6,FALSE)))</f>
        <v>0</v>
      </c>
      <c r="H36" s="222"/>
      <c r="I36" s="30">
        <v>28</v>
      </c>
      <c r="J36" s="44"/>
    </row>
    <row r="37" spans="1:10" s="24" customFormat="1" ht="24.95" customHeight="1">
      <c r="A37" s="28">
        <v>29</v>
      </c>
      <c r="B37" s="42">
        <f>IF(ISERROR(VLOOKUP(I37,'200m'!$B$9:$H$40,7,FALSE)),0,(VLOOKUP(I37,'200m'!$B$9:$H$40,7,FALSE)))</f>
        <v>0</v>
      </c>
      <c r="C37" s="220">
        <f>IF(ISERROR(VLOOKUP(I37,'200m'!$B$9:$H$40,2,FALSE)),0,(VLOOKUP(I37,'200m'!$B$9:$H$40,2,FALSE)))</f>
        <v>0</v>
      </c>
      <c r="D37" s="229">
        <f>IF(ISERROR(VLOOKUP(I37,'200m'!$B$9:$H$40,3,FALSE)),0,(VLOOKUP(I37,'200m'!$B$9:$H$40,3,FALSE)))</f>
        <v>0</v>
      </c>
      <c r="E37" s="229">
        <f>IF(ISERROR(VLOOKUP(I37,'200m'!$B$9:$H$40,4,FALSE)),0,(VLOOKUP(I37,'200m'!$B$9:$H$40,4,FALSE)))</f>
        <v>0</v>
      </c>
      <c r="F37" s="33">
        <f>IF(ISERROR(VLOOKUP(I37,'200m'!$B$9:$H$40,5,FALSE)),0,(VLOOKUP(I37,'200m'!$B$9:$H$40,5,FALSE)))</f>
        <v>0</v>
      </c>
      <c r="G37" s="43">
        <f>IF(ISERROR(VLOOKUP(I37,'200m'!$B$9:$H$40,6,FALSE)),0,(VLOOKUP(I37,'200m'!$B$9:$H$40,6,FALSE)))</f>
        <v>0</v>
      </c>
      <c r="H37" s="222"/>
      <c r="I37" s="30">
        <v>29</v>
      </c>
      <c r="J37" s="44"/>
    </row>
    <row r="38" spans="1:10" s="24" customFormat="1" ht="24.95" customHeight="1">
      <c r="A38" s="28">
        <v>30</v>
      </c>
      <c r="B38" s="42">
        <f>IF(ISERROR(VLOOKUP(I38,'200m'!$B$9:$H$40,7,FALSE)),0,(VLOOKUP(I38,'200m'!$B$9:$H$40,7,FALSE)))</f>
        <v>0</v>
      </c>
      <c r="C38" s="220">
        <f>IF(ISERROR(VLOOKUP(I38,'200m'!$B$9:$H$40,2,FALSE)),0,(VLOOKUP(I38,'200m'!$B$9:$H$40,2,FALSE)))</f>
        <v>0</v>
      </c>
      <c r="D38" s="229">
        <f>IF(ISERROR(VLOOKUP(I38,'200m'!$B$9:$H$40,3,FALSE)),0,(VLOOKUP(I38,'200m'!$B$9:$H$40,3,FALSE)))</f>
        <v>0</v>
      </c>
      <c r="E38" s="229">
        <f>IF(ISERROR(VLOOKUP(I38,'200m'!$B$9:$H$40,4,FALSE)),0,(VLOOKUP(I38,'200m'!$B$9:$H$40,4,FALSE)))</f>
        <v>0</v>
      </c>
      <c r="F38" s="33">
        <f>IF(ISERROR(VLOOKUP(I38,'200m'!$B$9:$H$40,5,FALSE)),0,(VLOOKUP(I38,'200m'!$B$9:$H$40,5,FALSE)))</f>
        <v>0</v>
      </c>
      <c r="G38" s="43">
        <f>IF(ISERROR(VLOOKUP(I38,'200m'!$B$9:$H$40,6,FALSE)),0,(VLOOKUP(I38,'200m'!$B$9:$H$40,6,FALSE)))</f>
        <v>0</v>
      </c>
      <c r="H38" s="222"/>
      <c r="I38" s="30">
        <v>30</v>
      </c>
      <c r="J38" s="44"/>
    </row>
    <row r="39" spans="1:10" s="24" customFormat="1" ht="24.95" customHeight="1">
      <c r="A39" s="28">
        <v>31</v>
      </c>
      <c r="B39" s="42">
        <f>IF(ISERROR(VLOOKUP(I39,'200m'!$B$9:$H$40,7,FALSE)),0,(VLOOKUP(I39,'200m'!$B$9:$H$40,7,FALSE)))</f>
        <v>0</v>
      </c>
      <c r="C39" s="220">
        <f>IF(ISERROR(VLOOKUP(I39,'200m'!$B$9:$H$40,2,FALSE)),0,(VLOOKUP(I39,'200m'!$B$9:$H$40,2,FALSE)))</f>
        <v>0</v>
      </c>
      <c r="D39" s="229">
        <f>IF(ISERROR(VLOOKUP(I39,'200m'!$B$9:$H$40,3,FALSE)),0,(VLOOKUP(I39,'200m'!$B$9:$H$40,3,FALSE)))</f>
        <v>0</v>
      </c>
      <c r="E39" s="229">
        <f>IF(ISERROR(VLOOKUP(I39,'200m'!$B$9:$H$40,4,FALSE)),0,(VLOOKUP(I39,'200m'!$B$9:$H$40,4,FALSE)))</f>
        <v>0</v>
      </c>
      <c r="F39" s="33">
        <f>IF(ISERROR(VLOOKUP(I39,'200m'!$B$9:$H$40,5,FALSE)),0,(VLOOKUP(I39,'200m'!$B$9:$H$40,5,FALSE)))</f>
        <v>0</v>
      </c>
      <c r="G39" s="43">
        <f>IF(ISERROR(VLOOKUP(I39,'200m'!$B$9:$H$40,6,FALSE)),0,(VLOOKUP(I39,'200m'!$B$9:$H$40,6,FALSE)))</f>
        <v>0</v>
      </c>
      <c r="H39" s="222"/>
      <c r="I39" s="30">
        <v>31</v>
      </c>
      <c r="J39" s="44"/>
    </row>
    <row r="40" spans="1:10" s="24" customFormat="1" ht="24.95" customHeight="1">
      <c r="A40" s="28">
        <v>32</v>
      </c>
      <c r="B40" s="42">
        <f>IF(ISERROR(VLOOKUP(I40,'200m'!$B$9:$H$40,7,FALSE)),0,(VLOOKUP(I40,'200m'!$B$9:$H$40,7,FALSE)))</f>
        <v>0</v>
      </c>
      <c r="C40" s="220">
        <f>IF(ISERROR(VLOOKUP(I40,'200m'!$B$9:$H$40,2,FALSE)),0,(VLOOKUP(I40,'200m'!$B$9:$H$40,2,FALSE)))</f>
        <v>0</v>
      </c>
      <c r="D40" s="229">
        <f>IF(ISERROR(VLOOKUP(I40,'200m'!$B$9:$H$40,3,FALSE)),0,(VLOOKUP(I40,'200m'!$B$9:$H$40,3,FALSE)))</f>
        <v>0</v>
      </c>
      <c r="E40" s="229">
        <f>IF(ISERROR(VLOOKUP(I40,'200m'!$B$9:$H$40,4,FALSE)),0,(VLOOKUP(I40,'200m'!$B$9:$H$40,4,FALSE)))</f>
        <v>0</v>
      </c>
      <c r="F40" s="33">
        <f>IF(ISERROR(VLOOKUP(I40,'200m'!$B$9:$H$40,5,FALSE)),0,(VLOOKUP(I40,'200m'!$B$9:$H$40,5,FALSE)))</f>
        <v>0</v>
      </c>
      <c r="G40" s="43">
        <f>IF(ISERROR(VLOOKUP(I40,'200m'!$B$9:$H$40,6,FALSE)),0,(VLOOKUP(I40,'200m'!$B$9:$H$40,6,FALSE)))</f>
        <v>0</v>
      </c>
      <c r="H40" s="222"/>
      <c r="I40" s="30">
        <v>32</v>
      </c>
      <c r="J40" s="44"/>
    </row>
    <row r="41" spans="1:10" s="38" customFormat="1" ht="24.95" customHeight="1">
      <c r="A41" s="324" t="s">
        <v>24</v>
      </c>
      <c r="B41" s="324"/>
      <c r="C41" s="38" t="s">
        <v>33</v>
      </c>
      <c r="D41" s="38" t="s">
        <v>34</v>
      </c>
      <c r="E41" s="39" t="s">
        <v>25</v>
      </c>
      <c r="F41" s="25" t="s">
        <v>25</v>
      </c>
    </row>
    <row r="42" spans="1:10" s="24" customFormat="1" ht="24.95" customHeight="1"/>
    <row r="43" spans="1:10" s="24" customFormat="1" ht="24.95" customHeight="1"/>
    <row r="44" spans="1:10" s="24" customFormat="1" ht="24.95" customHeight="1"/>
    <row r="45" spans="1:10" s="24" customFormat="1" ht="24.95" customHeight="1"/>
    <row r="46" spans="1:10" s="24" customFormat="1" ht="24.95" customHeight="1"/>
    <row r="47" spans="1:10" s="24" customFormat="1" ht="24.95" customHeight="1"/>
    <row r="48" spans="1:10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pans="9:9" s="24" customFormat="1" ht="24.95" customHeight="1"/>
    <row r="66" spans="9:9" s="24" customFormat="1" ht="24.95" customHeight="1"/>
    <row r="67" spans="9:9" s="24" customFormat="1" ht="24.95" customHeight="1"/>
    <row r="68" spans="9:9" s="24" customFormat="1" ht="24.95" customHeight="1"/>
    <row r="69" spans="9:9" s="24" customFormat="1" ht="24.95" customHeight="1"/>
    <row r="70" spans="9:9" s="24" customFormat="1" ht="24.95" customHeight="1"/>
    <row r="71" spans="9:9" s="24" customFormat="1" ht="24.95" customHeight="1">
      <c r="I71" s="40"/>
    </row>
  </sheetData>
  <mergeCells count="5">
    <mergeCell ref="I1:I7"/>
    <mergeCell ref="A41:B41"/>
    <mergeCell ref="A1:H1"/>
    <mergeCell ref="A2:H2"/>
    <mergeCell ref="A3:H3"/>
  </mergeCells>
  <conditionalFormatting sqref="B9:H40">
    <cfRule type="cellIs" dxfId="198" priority="1" stopIfTrue="1" operator="equal">
      <formula>0</formula>
    </cfRule>
  </conditionalFormatting>
  <conditionalFormatting sqref="A7">
    <cfRule type="cellIs" dxfId="197" priority="2" stopIfTrue="1" operator="equal">
      <formula>1</formula>
    </cfRule>
  </conditionalFormatting>
  <pageMargins left="0.7" right="0.7" top="0.75" bottom="0.75" header="0.3" footer="0.3"/>
  <pageSetup paperSize="9" scale="64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13"/>
  </sheetPr>
  <dimension ref="A1:N50"/>
  <sheetViews>
    <sheetView view="pageBreakPreview" topLeftCell="A4" zoomScale="60" zoomScaleNormal="75" workbookViewId="0">
      <selection activeCell="D3" sqref="D3"/>
    </sheetView>
  </sheetViews>
  <sheetFormatPr defaultColWidth="9.140625" defaultRowHeight="35.1" customHeight="1"/>
  <cols>
    <col min="1" max="1" width="4.42578125" style="40" bestFit="1" customWidth="1"/>
    <col min="2" max="2" width="6.7109375" style="40" customWidth="1"/>
    <col min="3" max="3" width="12.85546875" style="40" customWidth="1"/>
    <col min="4" max="4" width="25.7109375" style="91" customWidth="1"/>
    <col min="5" max="5" width="23.7109375" style="91" customWidth="1"/>
    <col min="6" max="6" width="8.7109375" style="203" customWidth="1"/>
    <col min="7" max="7" width="8.7109375" style="40" customWidth="1"/>
    <col min="8" max="8" width="2.5703125" style="40" customWidth="1"/>
    <col min="9" max="9" width="4.42578125" style="91" customWidth="1"/>
    <col min="10" max="10" width="6.7109375" style="91" customWidth="1"/>
    <col min="11" max="11" width="13" style="91" customWidth="1"/>
    <col min="12" max="12" width="25.7109375" style="91" customWidth="1"/>
    <col min="13" max="13" width="23.7109375" style="91" customWidth="1"/>
    <col min="14" max="14" width="9.85546875" style="131" customWidth="1"/>
    <col min="15" max="16384" width="9.140625" style="40"/>
  </cols>
  <sheetData>
    <row r="1" spans="1:14" ht="35.1" customHeight="1">
      <c r="A1" s="348" t="s">
        <v>16</v>
      </c>
      <c r="B1" s="348"/>
      <c r="C1" s="348"/>
      <c r="D1" s="124" t="str">
        <f>'genel bilgi girişi'!$B$4</f>
        <v>GENÇ ERKEK</v>
      </c>
      <c r="E1" s="123" t="s">
        <v>17</v>
      </c>
      <c r="F1" s="340" t="str">
        <f>'genel bilgi girişi'!B5</f>
        <v>ATATÜRK STADYUMU</v>
      </c>
      <c r="G1" s="340"/>
      <c r="H1" s="340"/>
      <c r="I1" s="345" t="s">
        <v>59</v>
      </c>
      <c r="J1" s="345"/>
    </row>
    <row r="2" spans="1:14" ht="42" customHeight="1">
      <c r="A2" s="348" t="s">
        <v>19</v>
      </c>
      <c r="B2" s="348"/>
      <c r="C2" s="348"/>
      <c r="D2" s="125" t="s">
        <v>202</v>
      </c>
      <c r="E2" s="123" t="s">
        <v>18</v>
      </c>
      <c r="F2" s="341" t="str">
        <f>'genel bilgi girişi'!B6</f>
        <v>11-12 MART 2019</v>
      </c>
      <c r="G2" s="341"/>
      <c r="H2" s="342"/>
      <c r="I2" s="42" t="s">
        <v>32</v>
      </c>
      <c r="J2" s="42" t="s">
        <v>20</v>
      </c>
      <c r="K2" s="132" t="s">
        <v>62</v>
      </c>
      <c r="L2" s="132" t="s">
        <v>55</v>
      </c>
      <c r="M2" s="132" t="s">
        <v>21</v>
      </c>
      <c r="N2" s="90" t="s">
        <v>22</v>
      </c>
    </row>
    <row r="3" spans="1:14" ht="35.1" customHeight="1">
      <c r="A3" s="348" t="s">
        <v>60</v>
      </c>
      <c r="B3" s="348"/>
      <c r="C3" s="348"/>
      <c r="D3" s="270" t="str">
        <f>rekorlar!$H$20</f>
        <v>KAAN SAVAŞKAN 39.50 sn</v>
      </c>
      <c r="E3" s="123" t="s">
        <v>61</v>
      </c>
      <c r="F3" s="343" t="str">
        <f>'yarışma programı'!$E$16</f>
        <v>2. Gün-11:10</v>
      </c>
      <c r="G3" s="343"/>
      <c r="H3" s="344"/>
      <c r="I3" s="130">
        <v>1</v>
      </c>
      <c r="J3" s="134">
        <f t="shared" ref="J3:M10" si="0">B6</f>
        <v>41</v>
      </c>
      <c r="K3" s="190">
        <f t="shared" si="0"/>
        <v>37123</v>
      </c>
      <c r="L3" s="191" t="str">
        <f t="shared" si="0"/>
        <v>İSMAİL HAKKI KORKMAZ</v>
      </c>
      <c r="M3" s="191" t="str">
        <f t="shared" si="0"/>
        <v>Dr. FAZIL KÜÇÜK E.M.L</v>
      </c>
      <c r="N3" s="192">
        <f t="shared" ref="N3:N10" si="1">F6</f>
        <v>0</v>
      </c>
    </row>
    <row r="4" spans="1:14" ht="35.1" customHeight="1">
      <c r="A4" s="350" t="str">
        <f>'genel bilgi girişi'!$B$8</f>
        <v>MİLLİ EĞİTİM ve KÜLTÜR BAKANLIĞI 2018-2019 ÖĞRETİM YILI GENÇLER ATLETİZM  ELEME YARIŞMALARI</v>
      </c>
      <c r="B4" s="350"/>
      <c r="C4" s="350"/>
      <c r="D4" s="350"/>
      <c r="E4" s="350"/>
      <c r="F4" s="350"/>
      <c r="G4" s="350"/>
      <c r="I4" s="130">
        <v>2</v>
      </c>
      <c r="J4" s="134">
        <f t="shared" si="0"/>
        <v>44</v>
      </c>
      <c r="K4" s="190">
        <f t="shared" si="0"/>
        <v>37304</v>
      </c>
      <c r="L4" s="191" t="str">
        <f t="shared" si="0"/>
        <v>OĞUZ SONAN DAVUTOĞLU</v>
      </c>
      <c r="M4" s="191" t="str">
        <f t="shared" si="0"/>
        <v>LEFKE GAZİ LİSESİ</v>
      </c>
      <c r="N4" s="192">
        <f t="shared" si="1"/>
        <v>0</v>
      </c>
    </row>
    <row r="5" spans="1:14" s="126" customFormat="1" ht="35.1" customHeight="1">
      <c r="A5" s="42" t="s">
        <v>32</v>
      </c>
      <c r="B5" s="42" t="s">
        <v>20</v>
      </c>
      <c r="C5" s="132" t="s">
        <v>62</v>
      </c>
      <c r="D5" s="132" t="s">
        <v>55</v>
      </c>
      <c r="E5" s="132" t="s">
        <v>21</v>
      </c>
      <c r="F5" s="193" t="s">
        <v>22</v>
      </c>
      <c r="G5" s="193" t="s">
        <v>23</v>
      </c>
      <c r="H5" s="53"/>
      <c r="I5" s="42">
        <v>3</v>
      </c>
      <c r="J5" s="191">
        <f t="shared" si="0"/>
        <v>50</v>
      </c>
      <c r="K5" s="198" t="str">
        <f t="shared" si="0"/>
        <v>-</v>
      </c>
      <c r="L5" s="191" t="str">
        <f t="shared" si="0"/>
        <v>-</v>
      </c>
      <c r="M5" s="191" t="str">
        <f t="shared" si="0"/>
        <v>SEDAT SİMAVİ E.M.LİSESİ</v>
      </c>
      <c r="N5" s="192">
        <f t="shared" si="1"/>
        <v>0</v>
      </c>
    </row>
    <row r="6" spans="1:14" ht="35.1" customHeight="1">
      <c r="A6" s="130">
        <v>1</v>
      </c>
      <c r="B6" s="134">
        <f>'yarışmaya katılan okullar'!B12</f>
        <v>41</v>
      </c>
      <c r="C6" s="135">
        <v>37123</v>
      </c>
      <c r="D6" s="136" t="s">
        <v>339</v>
      </c>
      <c r="E6" s="137" t="str">
        <f>'yarışmaya katılan okullar'!C12</f>
        <v>Dr. FAZIL KÜÇÜK E.M.L</v>
      </c>
      <c r="F6" s="59"/>
      <c r="G6" s="237" t="str">
        <f>IF(ISTEXT(F6),0,IFERROR(VLOOKUP(SMALL(puan!$I$4:$J$112,COUNTIF(puan!$I$4:$J$112,"&lt;"&amp;F6)+1),puan!$I$4:$J$112, 2,0)," "))</f>
        <v xml:space="preserve"> </v>
      </c>
      <c r="H6" s="152"/>
      <c r="I6" s="130">
        <v>4</v>
      </c>
      <c r="J6" s="134">
        <f t="shared" si="0"/>
        <v>52</v>
      </c>
      <c r="K6" s="190">
        <f t="shared" si="0"/>
        <v>36937</v>
      </c>
      <c r="L6" s="191" t="str">
        <f t="shared" si="0"/>
        <v>METE ÇELİK</v>
      </c>
      <c r="M6" s="191" t="str">
        <f t="shared" si="0"/>
        <v>LAPTA YAVUZLAR LİSESİ</v>
      </c>
      <c r="N6" s="192">
        <f t="shared" si="1"/>
        <v>0</v>
      </c>
    </row>
    <row r="7" spans="1:14" ht="35.1" customHeight="1">
      <c r="A7" s="130">
        <v>2</v>
      </c>
      <c r="B7" s="134">
        <f>'yarışmaya katılan okullar'!B13</f>
        <v>44</v>
      </c>
      <c r="C7" s="135">
        <v>37304</v>
      </c>
      <c r="D7" s="136" t="s">
        <v>370</v>
      </c>
      <c r="E7" s="137" t="str">
        <f>'yarışmaya katılan okullar'!C13</f>
        <v>LEFKE GAZİ LİSESİ</v>
      </c>
      <c r="F7" s="59"/>
      <c r="G7" s="237" t="str">
        <f>IF(ISTEXT(F7),0,IFERROR(VLOOKUP(SMALL(puan!$I$4:$J$112,COUNTIF(puan!$I$4:$J$112,"&lt;"&amp;F7)+1),puan!$I$4:$J$112, 2,0)," "))</f>
        <v xml:space="preserve"> </v>
      </c>
      <c r="H7" s="152"/>
      <c r="I7" s="130">
        <v>5</v>
      </c>
      <c r="J7" s="134">
        <f t="shared" si="0"/>
        <v>16</v>
      </c>
      <c r="K7" s="190" t="str">
        <f t="shared" si="0"/>
        <v>-</v>
      </c>
      <c r="L7" s="191" t="str">
        <f t="shared" si="0"/>
        <v>-</v>
      </c>
      <c r="M7" s="191" t="str">
        <f t="shared" si="0"/>
        <v>CUMHURİYET LİSESİ</v>
      </c>
      <c r="N7" s="192">
        <f t="shared" si="1"/>
        <v>0</v>
      </c>
    </row>
    <row r="8" spans="1:14" ht="35.1" customHeight="1">
      <c r="A8" s="130">
        <v>3</v>
      </c>
      <c r="B8" s="134">
        <f>'yarışmaya katılan okullar'!B14</f>
        <v>50</v>
      </c>
      <c r="C8" s="135" t="s">
        <v>237</v>
      </c>
      <c r="D8" s="136" t="s">
        <v>237</v>
      </c>
      <c r="E8" s="137" t="str">
        <f>'yarışmaya katılan okullar'!C14</f>
        <v>SEDAT SİMAVİ E.M.LİSESİ</v>
      </c>
      <c r="F8" s="59"/>
      <c r="G8" s="237" t="str">
        <f>IF(ISTEXT(F8),0,IFERROR(VLOOKUP(SMALL(puan!$I$4:$J$112,COUNTIF(puan!$I$4:$J$112,"&lt;"&amp;F8)+1),puan!$I$4:$J$112, 2,0)," "))</f>
        <v xml:space="preserve"> </v>
      </c>
      <c r="H8" s="152"/>
      <c r="I8" s="130">
        <v>6</v>
      </c>
      <c r="J8" s="134">
        <f t="shared" si="0"/>
        <v>60</v>
      </c>
      <c r="K8" s="190">
        <f t="shared" si="0"/>
        <v>37236</v>
      </c>
      <c r="L8" s="191" t="str">
        <f t="shared" si="0"/>
        <v>KADİR GÖK</v>
      </c>
      <c r="M8" s="191" t="str">
        <f t="shared" si="0"/>
        <v>KARPAZ MESLEK LİSESİ</v>
      </c>
      <c r="N8" s="192">
        <f t="shared" si="1"/>
        <v>0</v>
      </c>
    </row>
    <row r="9" spans="1:14" ht="35.1" customHeight="1">
      <c r="A9" s="130">
        <v>4</v>
      </c>
      <c r="B9" s="134">
        <f>'yarışmaya katılan okullar'!B15</f>
        <v>52</v>
      </c>
      <c r="C9" s="135">
        <v>36937</v>
      </c>
      <c r="D9" s="136" t="s">
        <v>342</v>
      </c>
      <c r="E9" s="137" t="str">
        <f>'yarışmaya katılan okullar'!C15</f>
        <v>LAPTA YAVUZLAR LİSESİ</v>
      </c>
      <c r="F9" s="59"/>
      <c r="G9" s="237" t="str">
        <f>IF(ISTEXT(F9),0,IFERROR(VLOOKUP(SMALL(puan!$I$4:$J$112,COUNTIF(puan!$I$4:$J$112,"&lt;"&amp;F9)+1),puan!$I$4:$J$112, 2,0)," "))</f>
        <v xml:space="preserve"> </v>
      </c>
      <c r="H9" s="152"/>
      <c r="I9" s="130">
        <v>7</v>
      </c>
      <c r="J9" s="134">
        <f t="shared" si="0"/>
        <v>30</v>
      </c>
      <c r="K9" s="190">
        <f t="shared" si="0"/>
        <v>37589</v>
      </c>
      <c r="L9" s="191" t="str">
        <f t="shared" si="0"/>
        <v>HÜSEYİN ARSLAN</v>
      </c>
      <c r="M9" s="191" t="str">
        <f t="shared" si="0"/>
        <v>HALA SULTAN İLAHİYAT KOLEJİ</v>
      </c>
      <c r="N9" s="192">
        <f t="shared" si="1"/>
        <v>0</v>
      </c>
    </row>
    <row r="10" spans="1:14" ht="35.1" customHeight="1">
      <c r="A10" s="130">
        <v>5</v>
      </c>
      <c r="B10" s="134">
        <f>'yarışmaya katılan okullar'!B16</f>
        <v>16</v>
      </c>
      <c r="C10" s="135" t="s">
        <v>237</v>
      </c>
      <c r="D10" s="136" t="s">
        <v>237</v>
      </c>
      <c r="E10" s="137" t="str">
        <f>'yarışmaya katılan okullar'!C16</f>
        <v>CUMHURİYET LİSESİ</v>
      </c>
      <c r="F10" s="59"/>
      <c r="G10" s="237" t="str">
        <f>IF(ISTEXT(F10),0,IFERROR(VLOOKUP(SMALL(puan!$I$4:$J$112,COUNTIF(puan!$I$4:$J$112,"&lt;"&amp;F10)+1),puan!$I$4:$J$112, 2,0)," "))</f>
        <v xml:space="preserve"> </v>
      </c>
      <c r="H10" s="152"/>
      <c r="I10" s="130">
        <v>8</v>
      </c>
      <c r="J10" s="134">
        <f t="shared" si="0"/>
        <v>59</v>
      </c>
      <c r="K10" s="190" t="str">
        <f t="shared" si="0"/>
        <v>-</v>
      </c>
      <c r="L10" s="191" t="str">
        <f t="shared" si="0"/>
        <v>-</v>
      </c>
      <c r="M10" s="191" t="str">
        <f t="shared" si="0"/>
        <v>POLATPAŞA LİSESİ</v>
      </c>
      <c r="N10" s="192">
        <f t="shared" si="1"/>
        <v>0</v>
      </c>
    </row>
    <row r="11" spans="1:14" ht="35.1" customHeight="1">
      <c r="A11" s="130">
        <v>6</v>
      </c>
      <c r="B11" s="134">
        <f>'yarışmaya katılan okullar'!B17</f>
        <v>60</v>
      </c>
      <c r="C11" s="135">
        <v>37236</v>
      </c>
      <c r="D11" s="136" t="s">
        <v>343</v>
      </c>
      <c r="E11" s="137" t="str">
        <f>'yarışmaya katılan okullar'!C17</f>
        <v>KARPAZ MESLEK LİSESİ</v>
      </c>
      <c r="F11" s="59"/>
      <c r="G11" s="237" t="str">
        <f>IF(ISTEXT(F11),0,IFERROR(VLOOKUP(SMALL(puan!$I$4:$J$112,COUNTIF(puan!$I$4:$J$112,"&lt;"&amp;F11)+1),puan!$I$4:$J$112, 2,0)," "))</f>
        <v xml:space="preserve"> </v>
      </c>
      <c r="H11" s="152"/>
      <c r="I11" s="339" t="s">
        <v>58</v>
      </c>
      <c r="J11" s="339"/>
      <c r="K11" s="202"/>
      <c r="L11" s="126"/>
      <c r="M11" s="126"/>
      <c r="N11" s="201"/>
    </row>
    <row r="12" spans="1:14" ht="35.1" customHeight="1">
      <c r="A12" s="130">
        <v>7</v>
      </c>
      <c r="B12" s="134">
        <f>'yarışmaya katılan okullar'!B18</f>
        <v>30</v>
      </c>
      <c r="C12" s="135">
        <v>37589</v>
      </c>
      <c r="D12" s="136" t="s">
        <v>344</v>
      </c>
      <c r="E12" s="137" t="str">
        <f>'yarışmaya katılan okullar'!C18</f>
        <v>HALA SULTAN İLAHİYAT KOLEJİ</v>
      </c>
      <c r="F12" s="59"/>
      <c r="G12" s="237" t="str">
        <f>IF(ISTEXT(F12),0,IFERROR(VLOOKUP(SMALL(puan!$I$4:$J$112,COUNTIF(puan!$I$4:$J$112,"&lt;"&amp;F12)+1),puan!$I$4:$J$112, 2,0)," "))</f>
        <v xml:space="preserve"> </v>
      </c>
      <c r="H12" s="152"/>
      <c r="I12" s="42" t="s">
        <v>32</v>
      </c>
      <c r="J12" s="42" t="s">
        <v>20</v>
      </c>
      <c r="K12" s="196" t="s">
        <v>62</v>
      </c>
      <c r="L12" s="132" t="s">
        <v>55</v>
      </c>
      <c r="M12" s="132" t="s">
        <v>21</v>
      </c>
      <c r="N12" s="197" t="s">
        <v>22</v>
      </c>
    </row>
    <row r="13" spans="1:14" ht="35.1" customHeight="1">
      <c r="A13" s="130">
        <v>8</v>
      </c>
      <c r="B13" s="134">
        <f>'yarışmaya katılan okullar'!B19</f>
        <v>59</v>
      </c>
      <c r="C13" s="135" t="s">
        <v>237</v>
      </c>
      <c r="D13" s="136" t="s">
        <v>237</v>
      </c>
      <c r="E13" s="137" t="str">
        <f>'yarışmaya katılan okullar'!C19</f>
        <v>POLATPAŞA LİSESİ</v>
      </c>
      <c r="F13" s="59"/>
      <c r="G13" s="237" t="str">
        <f>IF(ISTEXT(F13),0,IFERROR(VLOOKUP(SMALL(puan!$I$4:$J$112,COUNTIF(puan!$I$4:$J$112,"&lt;"&amp;F13)+1),puan!$I$4:$J$112, 2,0)," "))</f>
        <v xml:space="preserve"> </v>
      </c>
      <c r="H13" s="152"/>
      <c r="I13" s="130">
        <v>1</v>
      </c>
      <c r="J13" s="134">
        <f t="shared" ref="J13:M20" si="2">B14</f>
        <v>45</v>
      </c>
      <c r="K13" s="190" t="str">
        <f t="shared" si="2"/>
        <v>-</v>
      </c>
      <c r="L13" s="191" t="str">
        <f t="shared" si="2"/>
        <v>-</v>
      </c>
      <c r="M13" s="191" t="str">
        <f t="shared" si="2"/>
        <v>GÜZELYURT MESLEK LİSESİ</v>
      </c>
      <c r="N13" s="192">
        <f t="shared" ref="N13:N20" si="3">F14</f>
        <v>0</v>
      </c>
    </row>
    <row r="14" spans="1:14" ht="35.1" customHeight="1">
      <c r="A14" s="130">
        <v>9</v>
      </c>
      <c r="B14" s="134">
        <f>'yarışmaya katılan okullar'!B20</f>
        <v>45</v>
      </c>
      <c r="C14" s="135" t="s">
        <v>237</v>
      </c>
      <c r="D14" s="136" t="s">
        <v>237</v>
      </c>
      <c r="E14" s="137" t="str">
        <f>'yarışmaya katılan okullar'!C20</f>
        <v>GÜZELYURT MESLEK LİSESİ</v>
      </c>
      <c r="F14" s="59"/>
      <c r="G14" s="237" t="str">
        <f>IF(ISTEXT(F14),0,IFERROR(VLOOKUP(SMALL(puan!$I$4:$J$112,COUNTIF(puan!$I$4:$J$112,"&lt;"&amp;F14)+1),puan!$I$4:$J$112, 2,0)," "))</f>
        <v xml:space="preserve"> </v>
      </c>
      <c r="H14" s="152"/>
      <c r="I14" s="130">
        <v>2</v>
      </c>
      <c r="J14" s="134">
        <f t="shared" si="2"/>
        <v>35</v>
      </c>
      <c r="K14" s="190" t="str">
        <f t="shared" si="2"/>
        <v>-</v>
      </c>
      <c r="L14" s="191" t="str">
        <f t="shared" si="2"/>
        <v>-</v>
      </c>
      <c r="M14" s="191" t="str">
        <f t="shared" si="2"/>
        <v>ANAFARTALAR LİSESİ</v>
      </c>
      <c r="N14" s="192">
        <f t="shared" si="3"/>
        <v>0</v>
      </c>
    </row>
    <row r="15" spans="1:14" ht="35.1" customHeight="1">
      <c r="A15" s="130">
        <v>10</v>
      </c>
      <c r="B15" s="134">
        <f>'yarışmaya katılan okullar'!B21</f>
        <v>35</v>
      </c>
      <c r="C15" s="135" t="s">
        <v>237</v>
      </c>
      <c r="D15" s="136" t="s">
        <v>237</v>
      </c>
      <c r="E15" s="137" t="str">
        <f>'yarışmaya katılan okullar'!C21</f>
        <v>ANAFARTALAR LİSESİ</v>
      </c>
      <c r="F15" s="59"/>
      <c r="G15" s="237" t="str">
        <f>IF(ISTEXT(F15),0,IFERROR(VLOOKUP(SMALL(puan!$I$4:$J$112,COUNTIF(puan!$I$4:$J$112,"&lt;"&amp;F15)+1),puan!$I$4:$J$112, 2,0)," "))</f>
        <v xml:space="preserve"> </v>
      </c>
      <c r="H15" s="152"/>
      <c r="I15" s="42">
        <v>3</v>
      </c>
      <c r="J15" s="134">
        <f t="shared" si="2"/>
        <v>71</v>
      </c>
      <c r="K15" s="190" t="str">
        <f t="shared" si="2"/>
        <v>16.04.2002</v>
      </c>
      <c r="L15" s="191" t="str">
        <f t="shared" si="2"/>
        <v>ERŞEN ÜNVERDİ</v>
      </c>
      <c r="M15" s="191" t="str">
        <f t="shared" si="2"/>
        <v>THE AMERİCAN COLLEGE</v>
      </c>
      <c r="N15" s="192">
        <f t="shared" si="3"/>
        <v>0</v>
      </c>
    </row>
    <row r="16" spans="1:14" ht="35.1" customHeight="1">
      <c r="A16" s="130">
        <v>11</v>
      </c>
      <c r="B16" s="134">
        <f>'yarışmaya katılan okullar'!B22</f>
        <v>71</v>
      </c>
      <c r="C16" s="135" t="s">
        <v>346</v>
      </c>
      <c r="D16" s="136" t="s">
        <v>347</v>
      </c>
      <c r="E16" s="137" t="str">
        <f>'yarışmaya katılan okullar'!C22</f>
        <v>THE AMERİCAN COLLEGE</v>
      </c>
      <c r="F16" s="59"/>
      <c r="G16" s="237" t="str">
        <f>IF(ISTEXT(F16),0,IFERROR(VLOOKUP(SMALL(puan!$I$4:$J$112,COUNTIF(puan!$I$4:$J$112,"&lt;"&amp;F16)+1),puan!$I$4:$J$112, 2,0)," "))</f>
        <v xml:space="preserve"> </v>
      </c>
      <c r="H16" s="152"/>
      <c r="I16" s="130">
        <v>4</v>
      </c>
      <c r="J16" s="134">
        <f t="shared" si="2"/>
        <v>57</v>
      </c>
      <c r="K16" s="190" t="str">
        <f t="shared" si="2"/>
        <v>-</v>
      </c>
      <c r="L16" s="191" t="str">
        <f t="shared" si="2"/>
        <v>-</v>
      </c>
      <c r="M16" s="191" t="str">
        <f t="shared" si="2"/>
        <v>19 MAYIS TMK</v>
      </c>
      <c r="N16" s="192">
        <f t="shared" si="3"/>
        <v>0</v>
      </c>
    </row>
    <row r="17" spans="1:14" ht="35.1" customHeight="1">
      <c r="A17" s="130">
        <v>12</v>
      </c>
      <c r="B17" s="134">
        <f>'yarışmaya katılan okullar'!B23</f>
        <v>57</v>
      </c>
      <c r="C17" s="135" t="s">
        <v>237</v>
      </c>
      <c r="D17" s="136" t="s">
        <v>237</v>
      </c>
      <c r="E17" s="137" t="str">
        <f>'yarışmaya katılan okullar'!C23</f>
        <v>19 MAYIS TMK</v>
      </c>
      <c r="F17" s="59"/>
      <c r="G17" s="237" t="str">
        <f>IF(ISTEXT(F17),0,IFERROR(VLOOKUP(SMALL(puan!$I$4:$J$112,COUNTIF(puan!$I$4:$J$112,"&lt;"&amp;F17)+1),puan!$I$4:$J$112, 2,0)," "))</f>
        <v xml:space="preserve"> </v>
      </c>
      <c r="H17" s="152"/>
      <c r="I17" s="130">
        <v>5</v>
      </c>
      <c r="J17" s="134">
        <f t="shared" si="2"/>
        <v>77</v>
      </c>
      <c r="K17" s="190">
        <f t="shared" si="2"/>
        <v>37363</v>
      </c>
      <c r="L17" s="191" t="str">
        <f t="shared" si="2"/>
        <v>İBRAHİM UÇAK</v>
      </c>
      <c r="M17" s="191" t="str">
        <f t="shared" si="2"/>
        <v>BÜLENT ECEVİT ANADOLU LİSESİ</v>
      </c>
      <c r="N17" s="192">
        <f t="shared" si="3"/>
        <v>0</v>
      </c>
    </row>
    <row r="18" spans="1:14" ht="35.1" customHeight="1">
      <c r="A18" s="130">
        <v>13</v>
      </c>
      <c r="B18" s="134">
        <f>'yarışmaya katılan okullar'!B24</f>
        <v>77</v>
      </c>
      <c r="C18" s="135">
        <v>37363</v>
      </c>
      <c r="D18" s="136" t="s">
        <v>371</v>
      </c>
      <c r="E18" s="137" t="str">
        <f>'yarışmaya katılan okullar'!C24</f>
        <v>BÜLENT ECEVİT ANADOLU LİSESİ</v>
      </c>
      <c r="F18" s="59"/>
      <c r="G18" s="237" t="str">
        <f>IF(ISTEXT(F18),0,IFERROR(VLOOKUP(SMALL(puan!$I$4:$J$112,COUNTIF(puan!$I$4:$J$112,"&lt;"&amp;F18)+1),puan!$I$4:$J$112, 2,0)," "))</f>
        <v xml:space="preserve"> </v>
      </c>
      <c r="H18" s="152"/>
      <c r="I18" s="130">
        <v>6</v>
      </c>
      <c r="J18" s="134">
        <f t="shared" si="2"/>
        <v>48</v>
      </c>
      <c r="K18" s="190">
        <f t="shared" si="2"/>
        <v>36946</v>
      </c>
      <c r="L18" s="191" t="str">
        <f t="shared" si="2"/>
        <v>EGE TÜRKER VAR</v>
      </c>
      <c r="M18" s="191" t="str">
        <f t="shared" si="2"/>
        <v>LEFKOŞA TÜRK LİSESİ</v>
      </c>
      <c r="N18" s="192">
        <f t="shared" si="3"/>
        <v>0</v>
      </c>
    </row>
    <row r="19" spans="1:14" ht="35.1" customHeight="1">
      <c r="A19" s="130">
        <v>14</v>
      </c>
      <c r="B19" s="134">
        <f>'yarışmaya katılan okullar'!B25</f>
        <v>48</v>
      </c>
      <c r="C19" s="135">
        <v>36946</v>
      </c>
      <c r="D19" s="136" t="s">
        <v>372</v>
      </c>
      <c r="E19" s="137" t="str">
        <f>'yarışmaya katılan okullar'!C25</f>
        <v>LEFKOŞA TÜRK LİSESİ</v>
      </c>
      <c r="F19" s="59"/>
      <c r="G19" s="237" t="str">
        <f>IF(ISTEXT(F19),0,IFERROR(VLOOKUP(SMALL(puan!$I$4:$J$112,COUNTIF(puan!$I$4:$J$112,"&lt;"&amp;F19)+1),puan!$I$4:$J$112, 2,0)," "))</f>
        <v xml:space="preserve"> </v>
      </c>
      <c r="H19" s="152"/>
      <c r="I19" s="130">
        <v>7</v>
      </c>
      <c r="J19" s="134">
        <f t="shared" si="2"/>
        <v>40</v>
      </c>
      <c r="K19" s="190">
        <f t="shared" si="2"/>
        <v>36987</v>
      </c>
      <c r="L19" s="191" t="str">
        <f t="shared" si="2"/>
        <v>MUHAMMED TEYARECİOĞLU</v>
      </c>
      <c r="M19" s="191" t="str">
        <f t="shared" si="2"/>
        <v>ERENKÖY LİSESİ</v>
      </c>
      <c r="N19" s="192">
        <f t="shared" si="3"/>
        <v>0</v>
      </c>
    </row>
    <row r="20" spans="1:14" ht="35.1" customHeight="1">
      <c r="A20" s="130">
        <v>15</v>
      </c>
      <c r="B20" s="134">
        <f>'yarışmaya katılan okullar'!B26</f>
        <v>40</v>
      </c>
      <c r="C20" s="135">
        <v>36987</v>
      </c>
      <c r="D20" s="136" t="s">
        <v>373</v>
      </c>
      <c r="E20" s="137" t="str">
        <f>'yarışmaya katılan okullar'!C26</f>
        <v>ERENKÖY LİSESİ</v>
      </c>
      <c r="F20" s="59"/>
      <c r="G20" s="237" t="str">
        <f>IF(ISTEXT(F20),0,IFERROR(VLOOKUP(SMALL(puan!$I$4:$J$112,COUNTIF(puan!$I$4:$J$112,"&lt;"&amp;F20)+1),puan!$I$4:$J$112, 2,0)," "))</f>
        <v xml:space="preserve"> </v>
      </c>
      <c r="H20" s="152"/>
      <c r="I20" s="130">
        <v>8</v>
      </c>
      <c r="J20" s="134">
        <f t="shared" si="2"/>
        <v>39</v>
      </c>
      <c r="K20" s="190" t="str">
        <f t="shared" si="2"/>
        <v>-</v>
      </c>
      <c r="L20" s="191" t="str">
        <f t="shared" si="2"/>
        <v>-</v>
      </c>
      <c r="M20" s="191" t="str">
        <f t="shared" si="2"/>
        <v>CENGİZ TOPEL E. M .LİSESİ</v>
      </c>
      <c r="N20" s="192">
        <f t="shared" si="3"/>
        <v>0</v>
      </c>
    </row>
    <row r="21" spans="1:14" ht="35.1" customHeight="1">
      <c r="A21" s="130">
        <v>16</v>
      </c>
      <c r="B21" s="134">
        <f>'yarışmaya katılan okullar'!B27</f>
        <v>39</v>
      </c>
      <c r="C21" s="135" t="s">
        <v>237</v>
      </c>
      <c r="D21" s="136" t="s">
        <v>237</v>
      </c>
      <c r="E21" s="137" t="str">
        <f>'yarışmaya katılan okullar'!C27</f>
        <v>CENGİZ TOPEL E. M .LİSESİ</v>
      </c>
      <c r="F21" s="59"/>
      <c r="G21" s="237" t="str">
        <f>IF(ISTEXT(F21),0,IFERROR(VLOOKUP(SMALL(puan!$I$4:$J$112,COUNTIF(puan!$I$4:$J$112,"&lt;"&amp;F21)+1),puan!$I$4:$J$112, 2,0)," "))</f>
        <v xml:space="preserve"> </v>
      </c>
      <c r="H21" s="152"/>
      <c r="I21" s="339" t="s">
        <v>57</v>
      </c>
      <c r="J21" s="339"/>
      <c r="K21" s="202"/>
      <c r="L21" s="126"/>
      <c r="M21" s="126"/>
      <c r="N21" s="201"/>
    </row>
    <row r="22" spans="1:14" ht="35.1" customHeight="1">
      <c r="A22" s="130">
        <v>17</v>
      </c>
      <c r="B22" s="134">
        <f>'yarışmaya katılan okullar'!B28</f>
        <v>64</v>
      </c>
      <c r="C22" s="135" t="s">
        <v>237</v>
      </c>
      <c r="D22" s="136" t="s">
        <v>237</v>
      </c>
      <c r="E22" s="137" t="str">
        <f>'yarışmaya katılan okullar'!C28</f>
        <v>GÜZELYURT TMK</v>
      </c>
      <c r="F22" s="59"/>
      <c r="G22" s="237" t="str">
        <f>IF(ISTEXT(F22),0,IFERROR(VLOOKUP(SMALL(puan!$I$4:$J$112,COUNTIF(puan!$I$4:$J$112,"&lt;"&amp;F22)+1),puan!$I$4:$J$112, 2,0)," "))</f>
        <v xml:space="preserve"> </v>
      </c>
      <c r="H22" s="152"/>
      <c r="I22" s="42" t="s">
        <v>32</v>
      </c>
      <c r="J22" s="42" t="s">
        <v>20</v>
      </c>
      <c r="K22" s="196" t="s">
        <v>62</v>
      </c>
      <c r="L22" s="132" t="s">
        <v>55</v>
      </c>
      <c r="M22" s="132" t="s">
        <v>21</v>
      </c>
      <c r="N22" s="197" t="s">
        <v>22</v>
      </c>
    </row>
    <row r="23" spans="1:14" ht="35.1" customHeight="1">
      <c r="A23" s="130">
        <v>18</v>
      </c>
      <c r="B23" s="134">
        <f>'yarışmaya katılan okullar'!B29</f>
        <v>51</v>
      </c>
      <c r="C23" s="135">
        <v>38004</v>
      </c>
      <c r="D23" s="136" t="s">
        <v>374</v>
      </c>
      <c r="E23" s="137" t="str">
        <f>'yarışmaya katılan okullar'!C29</f>
        <v>TÜRK MAARİF KOLEJİ</v>
      </c>
      <c r="F23" s="59"/>
      <c r="G23" s="237" t="str">
        <f>IF(ISTEXT(F23),0,IFERROR(VLOOKUP(SMALL(puan!$I$4:$J$112,COUNTIF(puan!$I$4:$J$112,"&lt;"&amp;F23)+1),puan!$I$4:$J$112, 2,0)," "))</f>
        <v xml:space="preserve"> </v>
      </c>
      <c r="H23" s="152"/>
      <c r="I23" s="130">
        <v>1</v>
      </c>
      <c r="J23" s="134">
        <f t="shared" ref="J23:M30" si="4">B22</f>
        <v>64</v>
      </c>
      <c r="K23" s="190" t="str">
        <f t="shared" si="4"/>
        <v>-</v>
      </c>
      <c r="L23" s="191" t="str">
        <f t="shared" si="4"/>
        <v>-</v>
      </c>
      <c r="M23" s="191" t="str">
        <f t="shared" si="4"/>
        <v>GÜZELYURT TMK</v>
      </c>
      <c r="N23" s="192">
        <f t="shared" ref="N23:N30" si="5">F22</f>
        <v>0</v>
      </c>
    </row>
    <row r="24" spans="1:14" ht="35.1" customHeight="1">
      <c r="A24" s="130">
        <v>19</v>
      </c>
      <c r="B24" s="134">
        <f>'yarışmaya katılan okullar'!B30</f>
        <v>47</v>
      </c>
      <c r="C24" s="135">
        <v>37006</v>
      </c>
      <c r="D24" s="136" t="s">
        <v>375</v>
      </c>
      <c r="E24" s="137" t="str">
        <f>'yarışmaya katılan okullar'!C30</f>
        <v>KURTULUŞ LİSESİ</v>
      </c>
      <c r="F24" s="59"/>
      <c r="G24" s="237" t="str">
        <f>IF(ISTEXT(F24),0,IFERROR(VLOOKUP(SMALL(puan!$I$4:$J$112,COUNTIF(puan!$I$4:$J$112,"&lt;"&amp;F24)+1),puan!$I$4:$J$112, 2,0)," "))</f>
        <v xml:space="preserve"> </v>
      </c>
      <c r="H24" s="152"/>
      <c r="I24" s="130">
        <v>2</v>
      </c>
      <c r="J24" s="134">
        <f t="shared" si="4"/>
        <v>51</v>
      </c>
      <c r="K24" s="190">
        <f t="shared" si="4"/>
        <v>38004</v>
      </c>
      <c r="L24" s="191" t="str">
        <f t="shared" si="4"/>
        <v>ENİS LOKUMCU</v>
      </c>
      <c r="M24" s="191" t="str">
        <f t="shared" si="4"/>
        <v>TÜRK MAARİF KOLEJİ</v>
      </c>
      <c r="N24" s="192">
        <f t="shared" si="5"/>
        <v>0</v>
      </c>
    </row>
    <row r="25" spans="1:14" ht="35.1" customHeight="1">
      <c r="A25" s="130">
        <v>20</v>
      </c>
      <c r="B25" s="134">
        <f>'yarışmaya katılan okullar'!B31</f>
        <v>33</v>
      </c>
      <c r="C25" s="135" t="s">
        <v>237</v>
      </c>
      <c r="D25" s="136" t="s">
        <v>237</v>
      </c>
      <c r="E25" s="137" t="str">
        <f>'yarışmaya katılan okullar'!C31</f>
        <v>DEĞİRMENLİK LİSESİ</v>
      </c>
      <c r="F25" s="59"/>
      <c r="G25" s="237" t="str">
        <f>IF(ISTEXT(F25),0,IFERROR(VLOOKUP(SMALL(puan!$I$4:$J$112,COUNTIF(puan!$I$4:$J$112,"&lt;"&amp;F25)+1),puan!$I$4:$J$112, 2,0)," "))</f>
        <v xml:space="preserve"> </v>
      </c>
      <c r="H25" s="152"/>
      <c r="I25" s="42">
        <v>3</v>
      </c>
      <c r="J25" s="134">
        <f t="shared" si="4"/>
        <v>47</v>
      </c>
      <c r="K25" s="190">
        <f t="shared" si="4"/>
        <v>37006</v>
      </c>
      <c r="L25" s="191" t="str">
        <f t="shared" si="4"/>
        <v>METİN MELDA</v>
      </c>
      <c r="M25" s="191" t="str">
        <f t="shared" si="4"/>
        <v>KURTULUŞ LİSESİ</v>
      </c>
      <c r="N25" s="192">
        <f t="shared" si="5"/>
        <v>0</v>
      </c>
    </row>
    <row r="26" spans="1:14" ht="35.1" customHeight="1">
      <c r="A26" s="130">
        <v>21</v>
      </c>
      <c r="B26" s="134">
        <f>'yarışmaya katılan okullar'!B32</f>
        <v>37</v>
      </c>
      <c r="C26" s="135">
        <v>36956</v>
      </c>
      <c r="D26" s="136" t="s">
        <v>354</v>
      </c>
      <c r="E26" s="137" t="str">
        <f>'yarışmaya katılan okullar'!C32</f>
        <v>BEKİRPAŞA LİSESİ</v>
      </c>
      <c r="F26" s="59"/>
      <c r="G26" s="237" t="str">
        <f>IF(ISTEXT(F26),0,IFERROR(VLOOKUP(SMALL(puan!$I$4:$J$112,COUNTIF(puan!$I$4:$J$112,"&lt;"&amp;F26)+1),puan!$I$4:$J$112, 2,0)," "))</f>
        <v xml:space="preserve"> </v>
      </c>
      <c r="H26" s="152"/>
      <c r="I26" s="130">
        <v>4</v>
      </c>
      <c r="J26" s="134">
        <f t="shared" si="4"/>
        <v>33</v>
      </c>
      <c r="K26" s="190" t="str">
        <f t="shared" si="4"/>
        <v>-</v>
      </c>
      <c r="L26" s="191" t="str">
        <f t="shared" si="4"/>
        <v>-</v>
      </c>
      <c r="M26" s="191" t="str">
        <f t="shared" si="4"/>
        <v>DEĞİRMENLİK LİSESİ</v>
      </c>
      <c r="N26" s="192">
        <f t="shared" si="5"/>
        <v>0</v>
      </c>
    </row>
    <row r="27" spans="1:14" ht="35.1" customHeight="1">
      <c r="A27" s="130">
        <v>22</v>
      </c>
      <c r="B27" s="134">
        <f>'yarışmaya katılan okullar'!B33</f>
        <v>27</v>
      </c>
      <c r="C27" s="135">
        <v>37536</v>
      </c>
      <c r="D27" s="136" t="s">
        <v>376</v>
      </c>
      <c r="E27" s="137" t="str">
        <f>'yarışmaya katılan okullar'!C33</f>
        <v>YAKIN DOĞU KOLEJİ</v>
      </c>
      <c r="F27" s="59"/>
      <c r="G27" s="237" t="str">
        <f>IF(ISTEXT(F27),0,IFERROR(VLOOKUP(SMALL(puan!$I$4:$J$112,COUNTIF(puan!$I$4:$J$112,"&lt;"&amp;F27)+1),puan!$I$4:$J$112, 2,0)," "))</f>
        <v xml:space="preserve"> </v>
      </c>
      <c r="H27" s="152"/>
      <c r="I27" s="130">
        <v>5</v>
      </c>
      <c r="J27" s="134">
        <f t="shared" si="4"/>
        <v>37</v>
      </c>
      <c r="K27" s="190">
        <f t="shared" si="4"/>
        <v>36956</v>
      </c>
      <c r="L27" s="191" t="str">
        <f t="shared" si="4"/>
        <v>HASAN KAFFAOĞLU</v>
      </c>
      <c r="M27" s="191" t="str">
        <f t="shared" si="4"/>
        <v>BEKİRPAŞA LİSESİ</v>
      </c>
      <c r="N27" s="192">
        <f t="shared" si="5"/>
        <v>0</v>
      </c>
    </row>
    <row r="28" spans="1:14" ht="35.1" customHeight="1">
      <c r="A28" s="130">
        <v>23</v>
      </c>
      <c r="B28" s="134">
        <f>'yarışmaya katılan okullar'!B34</f>
        <v>81</v>
      </c>
      <c r="C28" s="135" t="s">
        <v>237</v>
      </c>
      <c r="D28" s="136" t="s">
        <v>237</v>
      </c>
      <c r="E28" s="137" t="str">
        <f>'yarışmaya katılan okullar'!C34</f>
        <v>THE ENGLISH SCHOOL OF KYRENIA</v>
      </c>
      <c r="F28" s="59"/>
      <c r="G28" s="237" t="str">
        <f>IF(ISTEXT(F28),0,IFERROR(VLOOKUP(SMALL(puan!$I$4:$J$112,COUNTIF(puan!$I$4:$J$112,"&lt;"&amp;F28)+1),puan!$I$4:$J$112, 2,0)," "))</f>
        <v xml:space="preserve"> </v>
      </c>
      <c r="H28" s="152"/>
      <c r="I28" s="130">
        <v>6</v>
      </c>
      <c r="J28" s="134">
        <f t="shared" si="4"/>
        <v>27</v>
      </c>
      <c r="K28" s="190">
        <f t="shared" si="4"/>
        <v>37536</v>
      </c>
      <c r="L28" s="191" t="str">
        <f t="shared" si="4"/>
        <v>ORAZGELDİ DOLKANOV</v>
      </c>
      <c r="M28" s="191" t="str">
        <f t="shared" si="4"/>
        <v>YAKIN DOĞU KOLEJİ</v>
      </c>
      <c r="N28" s="192">
        <f t="shared" si="5"/>
        <v>0</v>
      </c>
    </row>
    <row r="29" spans="1:14" ht="35.1" customHeight="1">
      <c r="A29" s="130">
        <v>24</v>
      </c>
      <c r="B29" s="134">
        <f>'yarışmaya katılan okullar'!B35</f>
        <v>36</v>
      </c>
      <c r="C29" s="135" t="s">
        <v>237</v>
      </c>
      <c r="D29" s="136" t="s">
        <v>237</v>
      </c>
      <c r="E29" s="137" t="str">
        <f>'yarışmaya katılan okullar'!C35</f>
        <v>ATATÜRK MESLEK LİSESİ</v>
      </c>
      <c r="F29" s="59"/>
      <c r="G29" s="237" t="str">
        <f>IF(ISTEXT(F29),0,IFERROR(VLOOKUP(SMALL(puan!$I$4:$J$112,COUNTIF(puan!$I$4:$J$112,"&lt;"&amp;F29)+1),puan!$I$4:$J$112, 2,0)," "))</f>
        <v xml:space="preserve"> </v>
      </c>
      <c r="H29" s="152"/>
      <c r="I29" s="130">
        <v>7</v>
      </c>
      <c r="J29" s="134">
        <f t="shared" si="4"/>
        <v>81</v>
      </c>
      <c r="K29" s="190" t="str">
        <f t="shared" si="4"/>
        <v>-</v>
      </c>
      <c r="L29" s="191" t="str">
        <f t="shared" si="4"/>
        <v>-</v>
      </c>
      <c r="M29" s="191" t="str">
        <f t="shared" si="4"/>
        <v>THE ENGLISH SCHOOL OF KYRENIA</v>
      </c>
      <c r="N29" s="192">
        <f t="shared" si="5"/>
        <v>0</v>
      </c>
    </row>
    <row r="30" spans="1:14" ht="35.1" customHeight="1">
      <c r="A30" s="130">
        <v>25</v>
      </c>
      <c r="B30" s="134">
        <f>'yarışmaya katılan okullar'!B36</f>
        <v>53</v>
      </c>
      <c r="C30" s="135" t="s">
        <v>237</v>
      </c>
      <c r="D30" s="136" t="s">
        <v>237</v>
      </c>
      <c r="E30" s="137" t="str">
        <f>'yarışmaya katılan okullar'!C36</f>
        <v>20 TEMMUZ FEN LİSESİ</v>
      </c>
      <c r="F30" s="59"/>
      <c r="G30" s="237" t="str">
        <f>IF(ISTEXT(F30),0,IFERROR(VLOOKUP(SMALL(puan!$I$4:$J$112,COUNTIF(puan!$I$4:$J$112,"&lt;"&amp;F30)+1),puan!$I$4:$J$112, 2,0)," "))</f>
        <v xml:space="preserve"> </v>
      </c>
      <c r="H30" s="152"/>
      <c r="I30" s="130">
        <v>8</v>
      </c>
      <c r="J30" s="134">
        <f t="shared" si="4"/>
        <v>36</v>
      </c>
      <c r="K30" s="190" t="str">
        <f t="shared" si="4"/>
        <v>-</v>
      </c>
      <c r="L30" s="191" t="str">
        <f t="shared" si="4"/>
        <v>-</v>
      </c>
      <c r="M30" s="191" t="str">
        <f t="shared" si="4"/>
        <v>ATATÜRK MESLEK LİSESİ</v>
      </c>
      <c r="N30" s="192">
        <f t="shared" si="5"/>
        <v>0</v>
      </c>
    </row>
    <row r="31" spans="1:14" ht="35.1" customHeight="1">
      <c r="A31" s="130">
        <v>26</v>
      </c>
      <c r="B31" s="134">
        <f>'yarışmaya katılan okullar'!B37</f>
        <v>0</v>
      </c>
      <c r="C31" s="144"/>
      <c r="D31" s="136"/>
      <c r="E31" s="137" t="str">
        <f>'yarışmaya katılan okullar'!C37</f>
        <v/>
      </c>
      <c r="F31" s="59"/>
      <c r="G31" s="237" t="str">
        <f>IF(ISTEXT(F31),0,IFERROR(VLOOKUP(SMALL(puan!$I$4:$J$112,COUNTIF(puan!$I$4:$J$112,"&lt;"&amp;F31)+1),puan!$I$4:$J$112, 2,0)," "))</f>
        <v xml:space="preserve"> </v>
      </c>
      <c r="H31" s="152"/>
      <c r="I31" s="339" t="s">
        <v>56</v>
      </c>
      <c r="J31" s="339"/>
      <c r="K31" s="202"/>
      <c r="L31" s="126"/>
      <c r="M31" s="126"/>
      <c r="N31" s="201"/>
    </row>
    <row r="32" spans="1:14" ht="35.1" customHeight="1">
      <c r="A32" s="130">
        <v>27</v>
      </c>
      <c r="B32" s="134">
        <f>'yarışmaya katılan okullar'!B38</f>
        <v>0</v>
      </c>
      <c r="C32" s="144"/>
      <c r="D32" s="136"/>
      <c r="E32" s="137" t="str">
        <f>'yarışmaya katılan okullar'!C38</f>
        <v/>
      </c>
      <c r="F32" s="59"/>
      <c r="G32" s="237" t="str">
        <f>IF(ISTEXT(F32),0,IFERROR(VLOOKUP(SMALL(puan!$I$4:$J$112,COUNTIF(puan!$I$4:$J$112,"&lt;"&amp;F32)+1),puan!$I$4:$J$112, 2,0)," "))</f>
        <v xml:space="preserve"> </v>
      </c>
      <c r="H32" s="152"/>
      <c r="I32" s="42" t="s">
        <v>32</v>
      </c>
      <c r="J32" s="42" t="s">
        <v>20</v>
      </c>
      <c r="K32" s="196" t="s">
        <v>62</v>
      </c>
      <c r="L32" s="132" t="s">
        <v>55</v>
      </c>
      <c r="M32" s="132" t="s">
        <v>21</v>
      </c>
      <c r="N32" s="197" t="s">
        <v>22</v>
      </c>
    </row>
    <row r="33" spans="1:14" ht="35.1" customHeight="1">
      <c r="A33" s="130">
        <v>28</v>
      </c>
      <c r="B33" s="134">
        <f>'yarışmaya katılan okullar'!B39</f>
        <v>0</v>
      </c>
      <c r="C33" s="144"/>
      <c r="D33" s="136"/>
      <c r="E33" s="137" t="str">
        <f>'yarışmaya katılan okullar'!C39</f>
        <v/>
      </c>
      <c r="F33" s="59"/>
      <c r="G33" s="237" t="str">
        <f>IF(ISTEXT(F33),0,IFERROR(VLOOKUP(SMALL(puan!$I$4:$J$112,COUNTIF(puan!$I$4:$J$112,"&lt;"&amp;F33)+1),puan!$I$4:$J$112, 2,0)," "))</f>
        <v xml:space="preserve"> </v>
      </c>
      <c r="H33" s="152"/>
      <c r="I33" s="130">
        <v>1</v>
      </c>
      <c r="J33" s="134">
        <f t="shared" ref="J33:M40" si="6">B30</f>
        <v>53</v>
      </c>
      <c r="K33" s="190" t="str">
        <f t="shared" si="6"/>
        <v>-</v>
      </c>
      <c r="L33" s="191" t="str">
        <f t="shared" si="6"/>
        <v>-</v>
      </c>
      <c r="M33" s="191" t="str">
        <f t="shared" si="6"/>
        <v>20 TEMMUZ FEN LİSESİ</v>
      </c>
      <c r="N33" s="192">
        <f t="shared" ref="N33:N40" si="7">F30</f>
        <v>0</v>
      </c>
    </row>
    <row r="34" spans="1:14" ht="35.1" customHeight="1">
      <c r="A34" s="130">
        <v>29</v>
      </c>
      <c r="B34" s="134">
        <f>'yarışmaya katılan okullar'!B40</f>
        <v>0</v>
      </c>
      <c r="C34" s="144"/>
      <c r="D34" s="136"/>
      <c r="E34" s="137" t="str">
        <f>'yarışmaya katılan okullar'!C40</f>
        <v/>
      </c>
      <c r="F34" s="59"/>
      <c r="G34" s="237" t="str">
        <f>IF(ISTEXT(F34),0,IFERROR(VLOOKUP(SMALL(puan!$I$4:$J$112,COUNTIF(puan!$I$4:$J$112,"&lt;"&amp;F34)+1),puan!$I$4:$J$112, 2,0)," "))</f>
        <v xml:space="preserve"> </v>
      </c>
      <c r="H34" s="152"/>
      <c r="I34" s="130">
        <v>2</v>
      </c>
      <c r="J34" s="134">
        <f t="shared" si="6"/>
        <v>0</v>
      </c>
      <c r="K34" s="190">
        <f t="shared" si="6"/>
        <v>0</v>
      </c>
      <c r="L34" s="191">
        <f t="shared" si="6"/>
        <v>0</v>
      </c>
      <c r="M34" s="191" t="str">
        <f t="shared" si="6"/>
        <v/>
      </c>
      <c r="N34" s="192">
        <f t="shared" si="7"/>
        <v>0</v>
      </c>
    </row>
    <row r="35" spans="1:14" ht="35.1" customHeight="1">
      <c r="A35" s="130">
        <v>30</v>
      </c>
      <c r="B35" s="134">
        <f>'yarışmaya katılan okullar'!B41</f>
        <v>0</v>
      </c>
      <c r="C35" s="144"/>
      <c r="D35" s="136"/>
      <c r="E35" s="137" t="str">
        <f>'yarışmaya katılan okullar'!C41</f>
        <v/>
      </c>
      <c r="F35" s="59"/>
      <c r="G35" s="237" t="str">
        <f>IF(ISTEXT(F35),0,IFERROR(VLOOKUP(SMALL(puan!$I$4:$J$112,COUNTIF(puan!$I$4:$J$112,"&lt;"&amp;F35)+1),puan!$I$4:$J$112, 2,0)," "))</f>
        <v xml:space="preserve"> </v>
      </c>
      <c r="H35" s="152"/>
      <c r="I35" s="42">
        <v>3</v>
      </c>
      <c r="J35" s="134">
        <f t="shared" si="6"/>
        <v>0</v>
      </c>
      <c r="K35" s="190">
        <f t="shared" si="6"/>
        <v>0</v>
      </c>
      <c r="L35" s="191">
        <f t="shared" si="6"/>
        <v>0</v>
      </c>
      <c r="M35" s="191" t="str">
        <f t="shared" si="6"/>
        <v/>
      </c>
      <c r="N35" s="192">
        <f t="shared" si="7"/>
        <v>0</v>
      </c>
    </row>
    <row r="36" spans="1:14" ht="35.1" customHeight="1">
      <c r="A36" s="130">
        <v>31</v>
      </c>
      <c r="B36" s="134">
        <f>'yarışmaya katılan okullar'!B42</f>
        <v>0</v>
      </c>
      <c r="C36" s="144"/>
      <c r="D36" s="136"/>
      <c r="E36" s="137" t="str">
        <f>'yarışmaya katılan okullar'!C42</f>
        <v/>
      </c>
      <c r="F36" s="59"/>
      <c r="G36" s="237" t="str">
        <f>IF(ISTEXT(F36),0,IFERROR(VLOOKUP(SMALL(puan!$I$4:$J$112,COUNTIF(puan!$I$4:$J$112,"&lt;"&amp;F36)+1),puan!$I$4:$J$112, 2,0)," "))</f>
        <v xml:space="preserve"> </v>
      </c>
      <c r="H36" s="152"/>
      <c r="I36" s="130">
        <v>4</v>
      </c>
      <c r="J36" s="134">
        <f t="shared" si="6"/>
        <v>0</v>
      </c>
      <c r="K36" s="190">
        <f t="shared" si="6"/>
        <v>0</v>
      </c>
      <c r="L36" s="191">
        <f t="shared" si="6"/>
        <v>0</v>
      </c>
      <c r="M36" s="191" t="str">
        <f t="shared" si="6"/>
        <v/>
      </c>
      <c r="N36" s="192">
        <f t="shared" si="7"/>
        <v>0</v>
      </c>
    </row>
    <row r="37" spans="1:14" ht="35.1" customHeight="1">
      <c r="A37" s="130">
        <v>32</v>
      </c>
      <c r="B37" s="134">
        <f>'yarışmaya katılan okullar'!B43</f>
        <v>0</v>
      </c>
      <c r="C37" s="144"/>
      <c r="D37" s="136"/>
      <c r="E37" s="137" t="str">
        <f>'yarışmaya katılan okullar'!C43</f>
        <v/>
      </c>
      <c r="F37" s="59"/>
      <c r="G37" s="237" t="str">
        <f>IF(ISTEXT(F37),0,IFERROR(VLOOKUP(SMALL(puan!$I$4:$J$112,COUNTIF(puan!$I$4:$J$112,"&lt;"&amp;F37)+1),puan!$I$4:$J$112, 2,0)," "))</f>
        <v xml:space="preserve"> </v>
      </c>
      <c r="H37" s="152"/>
      <c r="I37" s="130">
        <v>5</v>
      </c>
      <c r="J37" s="134">
        <f t="shared" si="6"/>
        <v>0</v>
      </c>
      <c r="K37" s="190">
        <f t="shared" si="6"/>
        <v>0</v>
      </c>
      <c r="L37" s="191">
        <f t="shared" si="6"/>
        <v>0</v>
      </c>
      <c r="M37" s="191" t="str">
        <f t="shared" si="6"/>
        <v/>
      </c>
      <c r="N37" s="192">
        <f t="shared" si="7"/>
        <v>0</v>
      </c>
    </row>
    <row r="38" spans="1:14" ht="35.1" customHeight="1">
      <c r="A38" s="199"/>
      <c r="B38" s="211"/>
      <c r="C38" s="212"/>
      <c r="D38" s="213"/>
      <c r="E38" s="147"/>
      <c r="F38" s="214"/>
      <c r="G38" s="215"/>
      <c r="H38" s="152"/>
      <c r="I38" s="130">
        <v>6</v>
      </c>
      <c r="J38" s="134">
        <f t="shared" si="6"/>
        <v>0</v>
      </c>
      <c r="K38" s="190">
        <f t="shared" si="6"/>
        <v>0</v>
      </c>
      <c r="L38" s="191">
        <f t="shared" si="6"/>
        <v>0</v>
      </c>
      <c r="M38" s="191" t="str">
        <f t="shared" si="6"/>
        <v/>
      </c>
      <c r="N38" s="192">
        <f t="shared" si="7"/>
        <v>0</v>
      </c>
    </row>
    <row r="39" spans="1:14" s="91" customFormat="1" ht="35.1" customHeight="1">
      <c r="A39" s="349" t="s">
        <v>24</v>
      </c>
      <c r="B39" s="349"/>
      <c r="C39" s="349" t="s">
        <v>33</v>
      </c>
      <c r="D39" s="349"/>
      <c r="E39" s="91" t="s">
        <v>34</v>
      </c>
      <c r="F39" s="200" t="s">
        <v>25</v>
      </c>
      <c r="G39" s="346" t="s">
        <v>25</v>
      </c>
      <c r="H39" s="347"/>
      <c r="I39" s="130">
        <v>7</v>
      </c>
      <c r="J39" s="134">
        <f t="shared" si="6"/>
        <v>0</v>
      </c>
      <c r="K39" s="190">
        <f t="shared" si="6"/>
        <v>0</v>
      </c>
      <c r="L39" s="191">
        <f t="shared" si="6"/>
        <v>0</v>
      </c>
      <c r="M39" s="191" t="str">
        <f t="shared" si="6"/>
        <v/>
      </c>
      <c r="N39" s="192">
        <f t="shared" si="7"/>
        <v>0</v>
      </c>
    </row>
    <row r="40" spans="1:14" ht="35.1" customHeight="1">
      <c r="F40" s="152"/>
      <c r="G40" s="152"/>
      <c r="H40" s="152"/>
      <c r="I40" s="130">
        <v>8</v>
      </c>
      <c r="J40" s="134">
        <f t="shared" si="6"/>
        <v>0</v>
      </c>
      <c r="K40" s="190">
        <f t="shared" si="6"/>
        <v>0</v>
      </c>
      <c r="L40" s="191">
        <f t="shared" si="6"/>
        <v>0</v>
      </c>
      <c r="M40" s="191" t="str">
        <f t="shared" si="6"/>
        <v/>
      </c>
      <c r="N40" s="192">
        <f t="shared" si="7"/>
        <v>0</v>
      </c>
    </row>
    <row r="41" spans="1:14" ht="35.1" customHeight="1">
      <c r="F41" s="152"/>
      <c r="G41" s="152"/>
      <c r="H41" s="152"/>
    </row>
    <row r="42" spans="1:14" ht="35.1" customHeight="1">
      <c r="F42" s="152"/>
      <c r="G42" s="152"/>
      <c r="H42" s="152"/>
    </row>
    <row r="43" spans="1:14" ht="35.1" customHeight="1">
      <c r="F43" s="152"/>
      <c r="G43" s="152"/>
      <c r="H43" s="152"/>
    </row>
    <row r="44" spans="1:14" ht="35.1" customHeight="1">
      <c r="F44" s="152"/>
      <c r="G44" s="152"/>
      <c r="H44" s="152"/>
    </row>
    <row r="45" spans="1:14" ht="35.1" customHeight="1">
      <c r="F45" s="152"/>
      <c r="G45" s="152"/>
      <c r="H45" s="152"/>
    </row>
    <row r="46" spans="1:14" ht="35.1" customHeight="1">
      <c r="F46" s="152"/>
      <c r="G46" s="152"/>
      <c r="H46" s="152"/>
    </row>
    <row r="47" spans="1:14" ht="35.1" customHeight="1">
      <c r="F47" s="152"/>
      <c r="G47" s="152"/>
      <c r="H47" s="152"/>
    </row>
    <row r="48" spans="1:14" ht="35.1" customHeight="1">
      <c r="F48" s="152"/>
      <c r="G48" s="152"/>
      <c r="H48" s="152"/>
    </row>
    <row r="49" spans="6:8" ht="35.1" customHeight="1">
      <c r="F49" s="152"/>
      <c r="G49" s="152"/>
      <c r="H49" s="152"/>
    </row>
    <row r="50" spans="6:8" ht="35.1" customHeight="1">
      <c r="F50" s="152"/>
      <c r="G50" s="152"/>
      <c r="H50" s="152"/>
    </row>
  </sheetData>
  <mergeCells count="14">
    <mergeCell ref="G39:H39"/>
    <mergeCell ref="A1:C1"/>
    <mergeCell ref="A2:C2"/>
    <mergeCell ref="A3:C3"/>
    <mergeCell ref="A39:B39"/>
    <mergeCell ref="C39:D39"/>
    <mergeCell ref="A4:G4"/>
    <mergeCell ref="I11:J11"/>
    <mergeCell ref="I21:J21"/>
    <mergeCell ref="I31:J31"/>
    <mergeCell ref="F1:H1"/>
    <mergeCell ref="F2:H2"/>
    <mergeCell ref="F3:H3"/>
    <mergeCell ref="I1:J1"/>
  </mergeCells>
  <phoneticPr fontId="1" type="noConversion"/>
  <conditionalFormatting sqref="J33:M40 J3:M10 J13:M20 J23:M30 N1:N1048576 B6:E6 B9:E37 B7:B8 D7:E8">
    <cfRule type="cellIs" dxfId="196" priority="15" stopIfTrue="1" operator="equal">
      <formula>0</formula>
    </cfRule>
  </conditionalFormatting>
  <conditionalFormatting sqref="C9:D9">
    <cfRule type="cellIs" dxfId="195" priority="14" stopIfTrue="1" operator="equal">
      <formula>0</formula>
    </cfRule>
  </conditionalFormatting>
  <conditionalFormatting sqref="D6">
    <cfRule type="cellIs" dxfId="194" priority="13" stopIfTrue="1" operator="equal">
      <formula>0</formula>
    </cfRule>
  </conditionalFormatting>
  <conditionalFormatting sqref="C11:D11">
    <cfRule type="cellIs" dxfId="193" priority="12" stopIfTrue="1" operator="equal">
      <formula>0</formula>
    </cfRule>
  </conditionalFormatting>
  <conditionalFormatting sqref="D8">
    <cfRule type="cellIs" dxfId="192" priority="11" stopIfTrue="1" operator="equal">
      <formula>0</formula>
    </cfRule>
  </conditionalFormatting>
  <conditionalFormatting sqref="C10:D10">
    <cfRule type="cellIs" dxfId="191" priority="10" stopIfTrue="1" operator="equal">
      <formula>0</formula>
    </cfRule>
  </conditionalFormatting>
  <conditionalFormatting sqref="F3:H3">
    <cfRule type="cellIs" dxfId="190" priority="7" stopIfTrue="1" operator="equal">
      <formula>0</formula>
    </cfRule>
  </conditionalFormatting>
  <conditionalFormatting sqref="F6:F8 F10:F37">
    <cfRule type="cellIs" dxfId="189" priority="4" stopIfTrue="1" operator="between">
      <formula>3950</formula>
      <formula>2000</formula>
    </cfRule>
  </conditionalFormatting>
  <conditionalFormatting sqref="C8">
    <cfRule type="cellIs" dxfId="188" priority="3" stopIfTrue="1" operator="equal">
      <formula>0</formula>
    </cfRule>
  </conditionalFormatting>
  <conditionalFormatting sqref="C7">
    <cfRule type="cellIs" dxfId="187" priority="2" stopIfTrue="1" operator="equal">
      <formula>0</formula>
    </cfRule>
  </conditionalFormatting>
  <conditionalFormatting sqref="B38:F38">
    <cfRule type="cellIs" dxfId="186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100" workbookViewId="0">
      <selection activeCell="I1" sqref="I1:I7"/>
    </sheetView>
  </sheetViews>
  <sheetFormatPr defaultColWidth="9.140625" defaultRowHeight="24.95" customHeight="1"/>
  <cols>
    <col min="1" max="1" width="5.7109375" style="40" customWidth="1"/>
    <col min="2" max="2" width="10.7109375" style="40" customWidth="1"/>
    <col min="3" max="3" width="11.85546875" style="40" customWidth="1"/>
    <col min="4" max="4" width="30.7109375" style="40" customWidth="1"/>
    <col min="5" max="5" width="40.7109375" style="40" customWidth="1"/>
    <col min="6" max="8" width="11.7109375" style="40" customWidth="1"/>
    <col min="9" max="16384" width="9.140625" style="40"/>
  </cols>
  <sheetData>
    <row r="1" spans="1:8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</row>
    <row r="2" spans="1:8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</row>
    <row r="3" spans="1:8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</row>
    <row r="4" spans="1:8" s="24" customFormat="1" ht="24.95" customHeight="1"/>
    <row r="5" spans="1:8" s="24" customFormat="1" ht="24.95" customHeight="1">
      <c r="C5" s="25" t="s">
        <v>16</v>
      </c>
      <c r="D5" s="26" t="s">
        <v>10</v>
      </c>
      <c r="E5" s="25" t="s">
        <v>17</v>
      </c>
      <c r="F5" s="351" t="str">
        <f>'genel bilgi girişi'!B5</f>
        <v>ATATÜRK STADYUMU</v>
      </c>
      <c r="G5" s="351"/>
    </row>
    <row r="6" spans="1:8" s="24" customFormat="1" ht="24.95" customHeight="1">
      <c r="C6" s="25" t="s">
        <v>19</v>
      </c>
      <c r="D6" s="27" t="str">
        <f>'300m eng V'!$D$2</f>
        <v>300 m ENGELLİ(84cm)</v>
      </c>
      <c r="E6" s="25" t="s">
        <v>18</v>
      </c>
      <c r="F6" s="352" t="str">
        <f>'genel bilgi girişi'!B6</f>
        <v>11-12 MART 2019</v>
      </c>
      <c r="G6" s="353"/>
    </row>
    <row r="7" spans="1:8" s="24" customFormat="1" ht="24.95" customHeight="1"/>
    <row r="8" spans="1:8" s="38" customFormat="1" ht="37.9" customHeight="1">
      <c r="A8" s="28" t="s">
        <v>32</v>
      </c>
      <c r="B8" s="28" t="s">
        <v>46</v>
      </c>
      <c r="C8" s="216" t="s">
        <v>62</v>
      </c>
      <c r="D8" s="29" t="s">
        <v>55</v>
      </c>
      <c r="E8" s="28" t="s">
        <v>21</v>
      </c>
      <c r="F8" s="28" t="s">
        <v>22</v>
      </c>
      <c r="G8" s="28" t="s">
        <v>23</v>
      </c>
      <c r="H8" s="28" t="s">
        <v>20</v>
      </c>
    </row>
    <row r="9" spans="1:8" s="24" customFormat="1" ht="24.95" customHeight="1">
      <c r="A9" s="30">
        <v>1</v>
      </c>
      <c r="B9" s="31" t="e">
        <f>IF(G9="","",RANK(G9,$G$9:$G$40)+COUNTIF(G$9:G9,G9)-1)</f>
        <v>#VALUE!</v>
      </c>
      <c r="C9" s="220">
        <f>'300m eng V'!C6</f>
        <v>37123</v>
      </c>
      <c r="D9" s="32" t="str">
        <f>'300m eng V'!D6</f>
        <v>İSMAİL HAKKI KORKMAZ</v>
      </c>
      <c r="E9" s="32" t="str">
        <f>'300m eng V'!E6</f>
        <v>Dr. FAZIL KÜÇÜK E.M.L</v>
      </c>
      <c r="F9" s="46">
        <f>'300m eng V'!F6</f>
        <v>0</v>
      </c>
      <c r="G9" s="45" t="str">
        <f>'300m eng V'!G6</f>
        <v xml:space="preserve"> </v>
      </c>
      <c r="H9" s="35">
        <f>'yarışmaya katılan okullar'!B12</f>
        <v>41</v>
      </c>
    </row>
    <row r="10" spans="1:8" s="24" customFormat="1" ht="24.95" customHeight="1">
      <c r="A10" s="30">
        <v>2</v>
      </c>
      <c r="B10" s="31" t="e">
        <f>IF(G10="","",RANK(G10,$G$9:$G$40)+COUNTIF(G$9:G10,G10)-1)</f>
        <v>#VALUE!</v>
      </c>
      <c r="C10" s="220">
        <f>'300m eng V'!C7</f>
        <v>37304</v>
      </c>
      <c r="D10" s="32" t="str">
        <f>'300m eng V'!D7</f>
        <v>OĞUZ SONAN DAVUTOĞLU</v>
      </c>
      <c r="E10" s="32" t="str">
        <f>'300m eng V'!E7</f>
        <v>LEFKE GAZİ LİSESİ</v>
      </c>
      <c r="F10" s="46">
        <f>'300m eng V'!F7</f>
        <v>0</v>
      </c>
      <c r="G10" s="45" t="str">
        <f>'300m eng V'!G7</f>
        <v xml:space="preserve"> </v>
      </c>
      <c r="H10" s="35">
        <f>'yarışmaya katılan okullar'!B13</f>
        <v>44</v>
      </c>
    </row>
    <row r="11" spans="1:8" s="24" customFormat="1" ht="24.95" customHeight="1">
      <c r="A11" s="30">
        <v>3</v>
      </c>
      <c r="B11" s="31" t="e">
        <f>IF(G11="","",RANK(G11,$G$9:$G$40)+COUNTIF(G$9:G11,G11)-1)</f>
        <v>#VALUE!</v>
      </c>
      <c r="C11" s="220" t="str">
        <f>'300m eng V'!C8</f>
        <v>-</v>
      </c>
      <c r="D11" s="32" t="str">
        <f>'300m eng V'!D8</f>
        <v>-</v>
      </c>
      <c r="E11" s="32" t="str">
        <f>'300m eng V'!E8</f>
        <v>SEDAT SİMAVİ E.M.LİSESİ</v>
      </c>
      <c r="F11" s="46">
        <f>'300m eng V'!F8</f>
        <v>0</v>
      </c>
      <c r="G11" s="45" t="str">
        <f>'300m eng V'!G8</f>
        <v xml:space="preserve"> </v>
      </c>
      <c r="H11" s="35">
        <f>'yarışmaya katılan okullar'!B14</f>
        <v>50</v>
      </c>
    </row>
    <row r="12" spans="1:8" s="24" customFormat="1" ht="24.95" customHeight="1">
      <c r="A12" s="30">
        <v>4</v>
      </c>
      <c r="B12" s="31" t="e">
        <f>IF(G12="","",RANK(G12,$G$9:$G$40)+COUNTIF(G$9:G12,G12)-1)</f>
        <v>#VALUE!</v>
      </c>
      <c r="C12" s="220">
        <f>'300m eng V'!C9</f>
        <v>36937</v>
      </c>
      <c r="D12" s="32" t="str">
        <f>'300m eng V'!D9</f>
        <v>METE ÇELİK</v>
      </c>
      <c r="E12" s="32" t="str">
        <f>'300m eng V'!E9</f>
        <v>LAPTA YAVUZLAR LİSESİ</v>
      </c>
      <c r="F12" s="46">
        <f>'300m eng V'!F9</f>
        <v>0</v>
      </c>
      <c r="G12" s="45" t="str">
        <f>'300m eng V'!G9</f>
        <v xml:space="preserve"> </v>
      </c>
      <c r="H12" s="35">
        <f>'yarışmaya katılan okullar'!B15</f>
        <v>52</v>
      </c>
    </row>
    <row r="13" spans="1:8" s="24" customFormat="1" ht="24.95" customHeight="1">
      <c r="A13" s="30">
        <v>5</v>
      </c>
      <c r="B13" s="31" t="e">
        <f>IF(G13="","",RANK(G13,$G$9:$G$40)+COUNTIF(G$9:G13,G13)-1)</f>
        <v>#VALUE!</v>
      </c>
      <c r="C13" s="220" t="str">
        <f>'300m eng V'!C10</f>
        <v>-</v>
      </c>
      <c r="D13" s="32" t="str">
        <f>'300m eng V'!D10</f>
        <v>-</v>
      </c>
      <c r="E13" s="32" t="str">
        <f>'300m eng V'!E10</f>
        <v>CUMHURİYET LİSESİ</v>
      </c>
      <c r="F13" s="46">
        <f>'300m eng V'!F10</f>
        <v>0</v>
      </c>
      <c r="G13" s="45" t="str">
        <f>'300m eng V'!G10</f>
        <v xml:space="preserve"> </v>
      </c>
      <c r="H13" s="35">
        <f>'yarışmaya katılan okullar'!B16</f>
        <v>16</v>
      </c>
    </row>
    <row r="14" spans="1:8" s="24" customFormat="1" ht="24.95" customHeight="1">
      <c r="A14" s="30">
        <v>6</v>
      </c>
      <c r="B14" s="31" t="e">
        <f>IF(G14="","",RANK(G14,$G$9:$G$40)+COUNTIF(G$9:G14,G14)-1)</f>
        <v>#VALUE!</v>
      </c>
      <c r="C14" s="220">
        <f>'300m eng V'!C11</f>
        <v>37236</v>
      </c>
      <c r="D14" s="32" t="str">
        <f>'300m eng V'!D11</f>
        <v>KADİR GÖK</v>
      </c>
      <c r="E14" s="32" t="str">
        <f>'300m eng V'!E11</f>
        <v>KARPAZ MESLEK LİSESİ</v>
      </c>
      <c r="F14" s="46">
        <f>'300m eng V'!F11</f>
        <v>0</v>
      </c>
      <c r="G14" s="45" t="str">
        <f>'300m eng V'!G11</f>
        <v xml:space="preserve"> </v>
      </c>
      <c r="H14" s="35">
        <f>'yarışmaya katılan okullar'!B17</f>
        <v>60</v>
      </c>
    </row>
    <row r="15" spans="1:8" s="24" customFormat="1" ht="24.95" customHeight="1">
      <c r="A15" s="30">
        <v>7</v>
      </c>
      <c r="B15" s="31" t="e">
        <f>IF(G15="","",RANK(G15,$G$9:$G$40)+COUNTIF(G$9:G15,G15)-1)</f>
        <v>#VALUE!</v>
      </c>
      <c r="C15" s="220">
        <f>'300m eng V'!C12</f>
        <v>37589</v>
      </c>
      <c r="D15" s="32" t="str">
        <f>'300m eng V'!D12</f>
        <v>HÜSEYİN ARSLAN</v>
      </c>
      <c r="E15" s="32" t="str">
        <f>'300m eng V'!E12</f>
        <v>HALA SULTAN İLAHİYAT KOLEJİ</v>
      </c>
      <c r="F15" s="46">
        <f>'300m eng V'!F12</f>
        <v>0</v>
      </c>
      <c r="G15" s="45" t="str">
        <f>'300m eng V'!G12</f>
        <v xml:space="preserve"> </v>
      </c>
      <c r="H15" s="35">
        <f>'yarışmaya katılan okullar'!B18</f>
        <v>30</v>
      </c>
    </row>
    <row r="16" spans="1:8" s="24" customFormat="1" ht="24.95" customHeight="1">
      <c r="A16" s="30">
        <v>8</v>
      </c>
      <c r="B16" s="31" t="e">
        <f>IF(G16="","",RANK(G16,$G$9:$G$40)+COUNTIF(G$9:G16,G16)-1)</f>
        <v>#VALUE!</v>
      </c>
      <c r="C16" s="220" t="str">
        <f>'300m eng V'!C13</f>
        <v>-</v>
      </c>
      <c r="D16" s="32" t="str">
        <f>'300m eng V'!D13</f>
        <v>-</v>
      </c>
      <c r="E16" s="32" t="str">
        <f>'300m eng V'!E13</f>
        <v>POLATPAŞA LİSESİ</v>
      </c>
      <c r="F16" s="46">
        <f>'300m eng V'!F13</f>
        <v>0</v>
      </c>
      <c r="G16" s="45" t="str">
        <f>'300m eng V'!G13</f>
        <v xml:space="preserve"> </v>
      </c>
      <c r="H16" s="35">
        <f>'yarışmaya katılan okullar'!B19</f>
        <v>59</v>
      </c>
    </row>
    <row r="17" spans="1:8" s="24" customFormat="1" ht="24.95" customHeight="1">
      <c r="A17" s="30">
        <v>9</v>
      </c>
      <c r="B17" s="31" t="e">
        <f>IF(G17="","",RANK(G17,$G$9:$G$40)+COUNTIF(G$9:G17,G17)-1)</f>
        <v>#VALUE!</v>
      </c>
      <c r="C17" s="220" t="str">
        <f>'300m eng V'!C14</f>
        <v>-</v>
      </c>
      <c r="D17" s="32" t="str">
        <f>'300m eng V'!D14</f>
        <v>-</v>
      </c>
      <c r="E17" s="32" t="str">
        <f>'300m eng V'!E14</f>
        <v>GÜZELYURT MESLEK LİSESİ</v>
      </c>
      <c r="F17" s="46">
        <f>'300m eng V'!F14</f>
        <v>0</v>
      </c>
      <c r="G17" s="45" t="str">
        <f>'300m eng V'!G14</f>
        <v xml:space="preserve"> </v>
      </c>
      <c r="H17" s="35">
        <f>'yarışmaya katılan okullar'!B20</f>
        <v>45</v>
      </c>
    </row>
    <row r="18" spans="1:8" s="24" customFormat="1" ht="24.95" customHeight="1">
      <c r="A18" s="30">
        <v>10</v>
      </c>
      <c r="B18" s="31" t="e">
        <f>IF(G18="","",RANK(G18,$G$9:$G$40)+COUNTIF(G$9:G18,G18)-1)</f>
        <v>#VALUE!</v>
      </c>
      <c r="C18" s="220" t="str">
        <f>'300m eng V'!C15</f>
        <v>-</v>
      </c>
      <c r="D18" s="32" t="str">
        <f>'300m eng V'!D15</f>
        <v>-</v>
      </c>
      <c r="E18" s="32" t="str">
        <f>'300m eng V'!E15</f>
        <v>ANAFARTALAR LİSESİ</v>
      </c>
      <c r="F18" s="46">
        <f>'300m eng V'!F15</f>
        <v>0</v>
      </c>
      <c r="G18" s="45" t="str">
        <f>'300m eng V'!G15</f>
        <v xml:space="preserve"> </v>
      </c>
      <c r="H18" s="35">
        <f>'yarışmaya katılan okullar'!B21</f>
        <v>35</v>
      </c>
    </row>
    <row r="19" spans="1:8" s="24" customFormat="1" ht="24.95" customHeight="1">
      <c r="A19" s="30">
        <v>11</v>
      </c>
      <c r="B19" s="31" t="e">
        <f>IF(G19="","",RANK(G19,$G$9:$G$40)+COUNTIF(G$9:G19,G19)-1)</f>
        <v>#VALUE!</v>
      </c>
      <c r="C19" s="220" t="str">
        <f>'300m eng V'!C16</f>
        <v>16.04.2002</v>
      </c>
      <c r="D19" s="32" t="str">
        <f>'300m eng V'!D16</f>
        <v>ERŞEN ÜNVERDİ</v>
      </c>
      <c r="E19" s="32" t="str">
        <f>'300m eng V'!E16</f>
        <v>THE AMERİCAN COLLEGE</v>
      </c>
      <c r="F19" s="46">
        <f>'300m eng V'!F16</f>
        <v>0</v>
      </c>
      <c r="G19" s="45" t="str">
        <f>'300m eng V'!G16</f>
        <v xml:space="preserve"> </v>
      </c>
      <c r="H19" s="35">
        <f>'yarışmaya katılan okullar'!B22</f>
        <v>71</v>
      </c>
    </row>
    <row r="20" spans="1:8" s="24" customFormat="1" ht="24.95" customHeight="1">
      <c r="A20" s="30">
        <v>12</v>
      </c>
      <c r="B20" s="31" t="e">
        <f>IF(G20="","",RANK(G20,$G$9:$G$40)+COUNTIF(G$9:G20,G20)-1)</f>
        <v>#VALUE!</v>
      </c>
      <c r="C20" s="220" t="str">
        <f>'300m eng V'!C17</f>
        <v>-</v>
      </c>
      <c r="D20" s="32" t="str">
        <f>'300m eng V'!D17</f>
        <v>-</v>
      </c>
      <c r="E20" s="32" t="str">
        <f>'300m eng V'!E17</f>
        <v>19 MAYIS TMK</v>
      </c>
      <c r="F20" s="46">
        <f>'300m eng V'!F17</f>
        <v>0</v>
      </c>
      <c r="G20" s="45" t="str">
        <f>'300m eng V'!G17</f>
        <v xml:space="preserve"> </v>
      </c>
      <c r="H20" s="35">
        <f>'yarışmaya katılan okullar'!B23</f>
        <v>57</v>
      </c>
    </row>
    <row r="21" spans="1:8" s="24" customFormat="1" ht="24.95" customHeight="1">
      <c r="A21" s="30">
        <v>13</v>
      </c>
      <c r="B21" s="31" t="e">
        <f>IF(G21="","",RANK(G21,$G$9:$G$40)+COUNTIF(G$9:G21,G21)-1)</f>
        <v>#VALUE!</v>
      </c>
      <c r="C21" s="220">
        <f>'300m eng V'!C18</f>
        <v>37363</v>
      </c>
      <c r="D21" s="32" t="str">
        <f>'300m eng V'!D18</f>
        <v>İBRAHİM UÇAK</v>
      </c>
      <c r="E21" s="32" t="str">
        <f>'300m eng V'!E18</f>
        <v>BÜLENT ECEVİT ANADOLU LİSESİ</v>
      </c>
      <c r="F21" s="46">
        <f>'300m eng V'!F18</f>
        <v>0</v>
      </c>
      <c r="G21" s="45" t="str">
        <f>'300m eng V'!G18</f>
        <v xml:space="preserve"> </v>
      </c>
      <c r="H21" s="35">
        <f>'yarışmaya katılan okullar'!B24</f>
        <v>77</v>
      </c>
    </row>
    <row r="22" spans="1:8" s="24" customFormat="1" ht="24.95" customHeight="1">
      <c r="A22" s="30">
        <v>14</v>
      </c>
      <c r="B22" s="31" t="e">
        <f>IF(G22="","",RANK(G22,$G$9:$G$40)+COUNTIF(G$9:G22,G22)-1)</f>
        <v>#VALUE!</v>
      </c>
      <c r="C22" s="220">
        <f>'300m eng V'!C19</f>
        <v>36946</v>
      </c>
      <c r="D22" s="32" t="str">
        <f>'300m eng V'!D19</f>
        <v>EGE TÜRKER VAR</v>
      </c>
      <c r="E22" s="32" t="str">
        <f>'300m eng V'!E19</f>
        <v>LEFKOŞA TÜRK LİSESİ</v>
      </c>
      <c r="F22" s="46">
        <f>'300m eng V'!F19</f>
        <v>0</v>
      </c>
      <c r="G22" s="45" t="str">
        <f>'300m eng V'!G19</f>
        <v xml:space="preserve"> </v>
      </c>
      <c r="H22" s="35">
        <f>'yarışmaya katılan okullar'!B25</f>
        <v>48</v>
      </c>
    </row>
    <row r="23" spans="1:8" s="24" customFormat="1" ht="24.95" customHeight="1">
      <c r="A23" s="30">
        <v>15</v>
      </c>
      <c r="B23" s="31" t="e">
        <f>IF(G23="","",RANK(G23,$G$9:$G$40)+COUNTIF(G$9:G23,G23)-1)</f>
        <v>#VALUE!</v>
      </c>
      <c r="C23" s="220">
        <f>'300m eng V'!C20</f>
        <v>36987</v>
      </c>
      <c r="D23" s="32" t="str">
        <f>'300m eng V'!D20</f>
        <v>MUHAMMED TEYARECİOĞLU</v>
      </c>
      <c r="E23" s="32" t="str">
        <f>'300m eng V'!E20</f>
        <v>ERENKÖY LİSESİ</v>
      </c>
      <c r="F23" s="46">
        <f>'300m eng V'!F20</f>
        <v>0</v>
      </c>
      <c r="G23" s="45" t="str">
        <f>'300m eng V'!G20</f>
        <v xml:space="preserve"> </v>
      </c>
      <c r="H23" s="35">
        <f>'yarışmaya katılan okullar'!B26</f>
        <v>40</v>
      </c>
    </row>
    <row r="24" spans="1:8" s="24" customFormat="1" ht="24.95" customHeight="1">
      <c r="A24" s="30">
        <v>16</v>
      </c>
      <c r="B24" s="31" t="e">
        <f>IF(G24="","",RANK(G24,$G$9:$G$40)+COUNTIF(G$9:G24,G24)-1)</f>
        <v>#VALUE!</v>
      </c>
      <c r="C24" s="220" t="str">
        <f>'300m eng V'!C21</f>
        <v>-</v>
      </c>
      <c r="D24" s="32" t="str">
        <f>'300m eng V'!D21</f>
        <v>-</v>
      </c>
      <c r="E24" s="32" t="str">
        <f>'300m eng V'!E21</f>
        <v>CENGİZ TOPEL E. M .LİSESİ</v>
      </c>
      <c r="F24" s="46">
        <f>'300m eng V'!F21</f>
        <v>0</v>
      </c>
      <c r="G24" s="45" t="str">
        <f>'300m eng V'!G21</f>
        <v xml:space="preserve"> </v>
      </c>
      <c r="H24" s="35">
        <f>'yarışmaya katılan okullar'!B27</f>
        <v>39</v>
      </c>
    </row>
    <row r="25" spans="1:8" s="24" customFormat="1" ht="24.95" customHeight="1">
      <c r="A25" s="30">
        <v>17</v>
      </c>
      <c r="B25" s="31" t="e">
        <f>IF(G25="","",RANK(G25,$G$9:$G$40)+COUNTIF(G$9:G25,G25)-1)</f>
        <v>#VALUE!</v>
      </c>
      <c r="C25" s="220" t="str">
        <f>'300m eng V'!C22</f>
        <v>-</v>
      </c>
      <c r="D25" s="32" t="str">
        <f>'300m eng V'!D22</f>
        <v>-</v>
      </c>
      <c r="E25" s="32" t="str">
        <f>'300m eng V'!E22</f>
        <v>GÜZELYURT TMK</v>
      </c>
      <c r="F25" s="46">
        <f>'300m eng V'!F22</f>
        <v>0</v>
      </c>
      <c r="G25" s="45" t="str">
        <f>'300m eng V'!G22</f>
        <v xml:space="preserve"> </v>
      </c>
      <c r="H25" s="35">
        <f>'yarışmaya katılan okullar'!B28</f>
        <v>64</v>
      </c>
    </row>
    <row r="26" spans="1:8" s="24" customFormat="1" ht="24.95" customHeight="1">
      <c r="A26" s="30">
        <v>18</v>
      </c>
      <c r="B26" s="31" t="e">
        <f>IF(G26="","",RANK(G26,$G$9:$G$40)+COUNTIF(G$9:G26,G26)-1)</f>
        <v>#VALUE!</v>
      </c>
      <c r="C26" s="220">
        <f>'300m eng V'!C23</f>
        <v>38004</v>
      </c>
      <c r="D26" s="32" t="str">
        <f>'300m eng V'!D23</f>
        <v>ENİS LOKUMCU</v>
      </c>
      <c r="E26" s="32" t="str">
        <f>'300m eng V'!E23</f>
        <v>TÜRK MAARİF KOLEJİ</v>
      </c>
      <c r="F26" s="46">
        <f>'300m eng V'!F23</f>
        <v>0</v>
      </c>
      <c r="G26" s="45" t="str">
        <f>'300m eng V'!G23</f>
        <v xml:space="preserve"> </v>
      </c>
      <c r="H26" s="35">
        <f>'yarışmaya katılan okullar'!B29</f>
        <v>51</v>
      </c>
    </row>
    <row r="27" spans="1:8" s="24" customFormat="1" ht="24.95" customHeight="1">
      <c r="A27" s="30">
        <v>19</v>
      </c>
      <c r="B27" s="31" t="e">
        <f>IF(G27="","",RANK(G27,$G$9:$G$40)+COUNTIF(G$9:G27,G27)-1)</f>
        <v>#VALUE!</v>
      </c>
      <c r="C27" s="220">
        <f>'300m eng V'!C24</f>
        <v>37006</v>
      </c>
      <c r="D27" s="32" t="str">
        <f>'300m eng V'!D24</f>
        <v>METİN MELDA</v>
      </c>
      <c r="E27" s="32" t="str">
        <f>'300m eng V'!E24</f>
        <v>KURTULUŞ LİSESİ</v>
      </c>
      <c r="F27" s="46">
        <f>'300m eng V'!F24</f>
        <v>0</v>
      </c>
      <c r="G27" s="45" t="str">
        <f>'300m eng V'!G24</f>
        <v xml:space="preserve"> </v>
      </c>
      <c r="H27" s="35">
        <f>'yarışmaya katılan okullar'!B30</f>
        <v>47</v>
      </c>
    </row>
    <row r="28" spans="1:8" s="24" customFormat="1" ht="24.95" customHeight="1">
      <c r="A28" s="30">
        <v>20</v>
      </c>
      <c r="B28" s="31" t="e">
        <f>IF(G28="","",RANK(G28,$G$9:$G$40)+COUNTIF(G$9:G28,G28)-1)</f>
        <v>#VALUE!</v>
      </c>
      <c r="C28" s="220" t="str">
        <f>'300m eng V'!C25</f>
        <v>-</v>
      </c>
      <c r="D28" s="32" t="str">
        <f>'300m eng V'!D25</f>
        <v>-</v>
      </c>
      <c r="E28" s="32" t="str">
        <f>'300m eng V'!E25</f>
        <v>DEĞİRMENLİK LİSESİ</v>
      </c>
      <c r="F28" s="46">
        <f>'300m eng V'!F25</f>
        <v>0</v>
      </c>
      <c r="G28" s="45" t="str">
        <f>'300m eng V'!G25</f>
        <v xml:space="preserve"> </v>
      </c>
      <c r="H28" s="35">
        <f>'yarışmaya katılan okullar'!B31</f>
        <v>33</v>
      </c>
    </row>
    <row r="29" spans="1:8" s="24" customFormat="1" ht="24.95" customHeight="1">
      <c r="A29" s="30">
        <v>21</v>
      </c>
      <c r="B29" s="31" t="e">
        <f>IF(G29="","",RANK(G29,$G$9:$G$40)+COUNTIF(G$9:G29,G29)-1)</f>
        <v>#VALUE!</v>
      </c>
      <c r="C29" s="220">
        <f>'300m eng V'!C26</f>
        <v>36956</v>
      </c>
      <c r="D29" s="32" t="str">
        <f>'300m eng V'!D26</f>
        <v>HASAN KAFFAOĞLU</v>
      </c>
      <c r="E29" s="32" t="str">
        <f>'300m eng V'!E26</f>
        <v>BEKİRPAŞA LİSESİ</v>
      </c>
      <c r="F29" s="46">
        <f>'300m eng V'!F26</f>
        <v>0</v>
      </c>
      <c r="G29" s="45" t="str">
        <f>'300m eng V'!G26</f>
        <v xml:space="preserve"> </v>
      </c>
      <c r="H29" s="35">
        <f>'yarışmaya katılan okullar'!B32</f>
        <v>37</v>
      </c>
    </row>
    <row r="30" spans="1:8" s="24" customFormat="1" ht="24.95" customHeight="1">
      <c r="A30" s="30">
        <v>22</v>
      </c>
      <c r="B30" s="31" t="e">
        <f>IF(G30="","",RANK(G30,$G$9:$G$40)+COUNTIF(G$9:G30,G30)-1)</f>
        <v>#VALUE!</v>
      </c>
      <c r="C30" s="220">
        <f>'300m eng V'!C27</f>
        <v>37536</v>
      </c>
      <c r="D30" s="32" t="str">
        <f>'300m eng V'!D27</f>
        <v>ORAZGELDİ DOLKANOV</v>
      </c>
      <c r="E30" s="32" t="str">
        <f>'300m eng V'!E27</f>
        <v>YAKIN DOĞU KOLEJİ</v>
      </c>
      <c r="F30" s="46">
        <f>'300m eng V'!F27</f>
        <v>0</v>
      </c>
      <c r="G30" s="45" t="str">
        <f>'300m eng V'!G27</f>
        <v xml:space="preserve"> </v>
      </c>
      <c r="H30" s="35">
        <f>'yarışmaya katılan okullar'!B33</f>
        <v>27</v>
      </c>
    </row>
    <row r="31" spans="1:8" s="24" customFormat="1" ht="24.95" customHeight="1">
      <c r="A31" s="30">
        <v>23</v>
      </c>
      <c r="B31" s="31" t="e">
        <f>IF(G31="","",RANK(G31,$G$9:$G$40)+COUNTIF(G$9:G31,G31)-1)</f>
        <v>#VALUE!</v>
      </c>
      <c r="C31" s="220" t="str">
        <f>'300m eng V'!C28</f>
        <v>-</v>
      </c>
      <c r="D31" s="32" t="str">
        <f>'300m eng V'!D28</f>
        <v>-</v>
      </c>
      <c r="E31" s="32" t="str">
        <f>'300m eng V'!E28</f>
        <v>THE ENGLISH SCHOOL OF KYRENIA</v>
      </c>
      <c r="F31" s="46">
        <f>'300m eng V'!F28</f>
        <v>0</v>
      </c>
      <c r="G31" s="45" t="str">
        <f>'300m eng V'!G28</f>
        <v xml:space="preserve"> </v>
      </c>
      <c r="H31" s="35">
        <f>'yarışmaya katılan okullar'!B34</f>
        <v>81</v>
      </c>
    </row>
    <row r="32" spans="1:8" s="24" customFormat="1" ht="24.95" customHeight="1">
      <c r="A32" s="30">
        <v>24</v>
      </c>
      <c r="B32" s="31" t="e">
        <f>IF(G32="","",RANK(G32,$G$9:$G$40)+COUNTIF(G$9:G32,G32)-1)</f>
        <v>#VALUE!</v>
      </c>
      <c r="C32" s="220" t="str">
        <f>'300m eng V'!C29</f>
        <v>-</v>
      </c>
      <c r="D32" s="32" t="str">
        <f>'300m eng V'!D29</f>
        <v>-</v>
      </c>
      <c r="E32" s="32" t="str">
        <f>'300m eng V'!E29</f>
        <v>ATATÜRK MESLEK LİSESİ</v>
      </c>
      <c r="F32" s="46">
        <f>'300m eng V'!F29</f>
        <v>0</v>
      </c>
      <c r="G32" s="45" t="str">
        <f>'300m eng V'!G29</f>
        <v xml:space="preserve"> </v>
      </c>
      <c r="H32" s="35">
        <f>'yarışmaya katılan okullar'!B35</f>
        <v>36</v>
      </c>
    </row>
    <row r="33" spans="1:8" s="24" customFormat="1" ht="24.95" customHeight="1">
      <c r="A33" s="30">
        <v>25</v>
      </c>
      <c r="B33" s="31" t="e">
        <f>IF(G33="","",RANK(G33,$G$9:$G$40)+COUNTIF(G$9:G33,G33)-1)</f>
        <v>#VALUE!</v>
      </c>
      <c r="C33" s="220" t="str">
        <f>'300m eng V'!C30</f>
        <v>-</v>
      </c>
      <c r="D33" s="32" t="str">
        <f>'300m eng V'!D30</f>
        <v>-</v>
      </c>
      <c r="E33" s="32" t="str">
        <f>'300m eng V'!E30</f>
        <v>20 TEMMUZ FEN LİSESİ</v>
      </c>
      <c r="F33" s="46">
        <f>'300m eng V'!F30</f>
        <v>0</v>
      </c>
      <c r="G33" s="45" t="str">
        <f>'300m eng V'!G30</f>
        <v xml:space="preserve"> </v>
      </c>
      <c r="H33" s="35">
        <f>'yarışmaya katılan okullar'!B36</f>
        <v>53</v>
      </c>
    </row>
    <row r="34" spans="1:8" s="24" customFormat="1" ht="24.95" customHeight="1">
      <c r="A34" s="30">
        <v>26</v>
      </c>
      <c r="B34" s="31" t="e">
        <f>IF(G34="","",RANK(G34,$G$9:$G$40)+COUNTIF(G$9:G34,G34)-1)</f>
        <v>#VALUE!</v>
      </c>
      <c r="C34" s="220">
        <f>'300m eng V'!C31</f>
        <v>0</v>
      </c>
      <c r="D34" s="32">
        <f>'300m eng V'!D31</f>
        <v>0</v>
      </c>
      <c r="E34" s="32" t="str">
        <f>'300m eng V'!E31</f>
        <v/>
      </c>
      <c r="F34" s="46">
        <f>'300m eng V'!F31</f>
        <v>0</v>
      </c>
      <c r="G34" s="45" t="str">
        <f>'300m eng V'!G31</f>
        <v xml:space="preserve"> </v>
      </c>
      <c r="H34" s="35">
        <f>'yarışmaya katılan okullar'!B37</f>
        <v>0</v>
      </c>
    </row>
    <row r="35" spans="1:8" s="24" customFormat="1" ht="24.95" customHeight="1">
      <c r="A35" s="30">
        <v>27</v>
      </c>
      <c r="B35" s="31" t="e">
        <f>IF(G35="","",RANK(G35,$G$9:$G$40)+COUNTIF(G$9:G35,G35)-1)</f>
        <v>#VALUE!</v>
      </c>
      <c r="C35" s="220">
        <f>'300m eng V'!C32</f>
        <v>0</v>
      </c>
      <c r="D35" s="32">
        <f>'300m eng V'!D32</f>
        <v>0</v>
      </c>
      <c r="E35" s="32" t="str">
        <f>'300m eng V'!E32</f>
        <v/>
      </c>
      <c r="F35" s="46">
        <f>'300m eng V'!F32</f>
        <v>0</v>
      </c>
      <c r="G35" s="45" t="str">
        <f>'300m eng V'!G32</f>
        <v xml:space="preserve"> </v>
      </c>
      <c r="H35" s="35">
        <f>'yarışmaya katılan okullar'!B38</f>
        <v>0</v>
      </c>
    </row>
    <row r="36" spans="1:8" s="24" customFormat="1" ht="24.95" customHeight="1">
      <c r="A36" s="30">
        <v>28</v>
      </c>
      <c r="B36" s="31" t="e">
        <f>IF(G36="","",RANK(G36,$G$9:$G$40)+COUNTIF(G$9:G36,G36)-1)</f>
        <v>#VALUE!</v>
      </c>
      <c r="C36" s="220">
        <f>'300m eng V'!C33</f>
        <v>0</v>
      </c>
      <c r="D36" s="32">
        <f>'300m eng V'!D33</f>
        <v>0</v>
      </c>
      <c r="E36" s="32" t="str">
        <f>'300m eng V'!E33</f>
        <v/>
      </c>
      <c r="F36" s="46">
        <f>'300m eng V'!F33</f>
        <v>0</v>
      </c>
      <c r="G36" s="45" t="str">
        <f>'300m eng V'!G33</f>
        <v xml:space="preserve"> </v>
      </c>
      <c r="H36" s="35">
        <f>'yarışmaya katılan okullar'!B39</f>
        <v>0</v>
      </c>
    </row>
    <row r="37" spans="1:8" s="24" customFormat="1" ht="24.95" customHeight="1">
      <c r="A37" s="30">
        <v>29</v>
      </c>
      <c r="B37" s="31" t="e">
        <f>IF(G37="","",RANK(G37,$G$9:$G$40)+COUNTIF(G$9:G37,G37)-1)</f>
        <v>#VALUE!</v>
      </c>
      <c r="C37" s="220">
        <f>'300m eng V'!C34</f>
        <v>0</v>
      </c>
      <c r="D37" s="32">
        <f>'300m eng V'!D34</f>
        <v>0</v>
      </c>
      <c r="E37" s="32" t="str">
        <f>'300m eng V'!E34</f>
        <v/>
      </c>
      <c r="F37" s="46">
        <f>'300m eng V'!F34</f>
        <v>0</v>
      </c>
      <c r="G37" s="45" t="str">
        <f>'300m eng V'!G34</f>
        <v xml:space="preserve"> </v>
      </c>
      <c r="H37" s="35">
        <f>'yarışmaya katılan okullar'!B40</f>
        <v>0</v>
      </c>
    </row>
    <row r="38" spans="1:8" s="24" customFormat="1" ht="24.95" customHeight="1">
      <c r="A38" s="30">
        <v>30</v>
      </c>
      <c r="B38" s="31" t="e">
        <f>IF(G38="","",RANK(G38,$G$9:$G$40)+COUNTIF(G$9:G38,G38)-1)</f>
        <v>#VALUE!</v>
      </c>
      <c r="C38" s="220">
        <f>'300m eng V'!C35</f>
        <v>0</v>
      </c>
      <c r="D38" s="32">
        <f>'300m eng V'!D35</f>
        <v>0</v>
      </c>
      <c r="E38" s="32" t="str">
        <f>'300m eng V'!E35</f>
        <v/>
      </c>
      <c r="F38" s="46">
        <f>'300m eng V'!F35</f>
        <v>0</v>
      </c>
      <c r="G38" s="45" t="str">
        <f>'300m eng V'!G35</f>
        <v xml:space="preserve"> </v>
      </c>
      <c r="H38" s="35">
        <f>'yarışmaya katılan okullar'!B41</f>
        <v>0</v>
      </c>
    </row>
    <row r="39" spans="1:8" s="24" customFormat="1" ht="24.95" customHeight="1">
      <c r="A39" s="30">
        <v>31</v>
      </c>
      <c r="B39" s="31" t="e">
        <f>IF(G39="","",RANK(G39,$G$9:$G$40)+COUNTIF(G$9:G39,G39)-1)</f>
        <v>#VALUE!</v>
      </c>
      <c r="C39" s="220">
        <f>'300m eng V'!C36</f>
        <v>0</v>
      </c>
      <c r="D39" s="32">
        <f>'300m eng V'!D36</f>
        <v>0</v>
      </c>
      <c r="E39" s="32" t="str">
        <f>'300m eng V'!E36</f>
        <v/>
      </c>
      <c r="F39" s="46">
        <f>'300m eng V'!F36</f>
        <v>0</v>
      </c>
      <c r="G39" s="45" t="str">
        <f>'300m eng V'!G36</f>
        <v xml:space="preserve"> </v>
      </c>
      <c r="H39" s="35">
        <f>'yarışmaya katılan okullar'!B42</f>
        <v>0</v>
      </c>
    </row>
    <row r="40" spans="1:8" s="24" customFormat="1" ht="24.95" customHeight="1">
      <c r="A40" s="30">
        <v>32</v>
      </c>
      <c r="B40" s="31" t="e">
        <f>IF(G40="","",RANK(G40,$G$9:$G$40)+COUNTIF(G$9:G40,G40)-1)</f>
        <v>#VALUE!</v>
      </c>
      <c r="C40" s="220">
        <f>'300m eng V'!C37</f>
        <v>0</v>
      </c>
      <c r="D40" s="32">
        <f>'300m eng V'!D37</f>
        <v>0</v>
      </c>
      <c r="E40" s="32" t="str">
        <f>'300m eng V'!E37</f>
        <v/>
      </c>
      <c r="F40" s="46">
        <f>'300m eng V'!F37</f>
        <v>0</v>
      </c>
      <c r="G40" s="45" t="str">
        <f>'300m eng V'!G37</f>
        <v xml:space="preserve"> </v>
      </c>
      <c r="H40" s="35">
        <f>'yarışmaya katılan okullar'!B43</f>
        <v>0</v>
      </c>
    </row>
    <row r="41" spans="1:8" s="24" customFormat="1" ht="24.95" customHeight="1">
      <c r="C41" s="220">
        <f>'300m eng V'!C38</f>
        <v>0</v>
      </c>
    </row>
    <row r="42" spans="1:8" s="24" customFormat="1" ht="24.95" customHeight="1"/>
    <row r="43" spans="1:8" s="24" customFormat="1" ht="24.95" customHeight="1"/>
    <row r="44" spans="1:8" s="24" customFormat="1" ht="24.95" customHeight="1"/>
    <row r="45" spans="1:8" s="24" customFormat="1" ht="24.95" customHeight="1"/>
    <row r="46" spans="1:8" s="24" customFormat="1" ht="24.95" customHeight="1"/>
    <row r="47" spans="1:8" s="24" customFormat="1" ht="24.95" customHeight="1"/>
    <row r="48" spans="1:8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="24" customFormat="1" ht="24.95" customHeight="1"/>
    <row r="66" s="24" customFormat="1" ht="24.95" customHeight="1"/>
    <row r="67" s="24" customFormat="1" ht="24.95" customHeight="1"/>
    <row r="68" s="24" customFormat="1" ht="24.95" customHeight="1"/>
    <row r="69" s="24" customFormat="1" ht="24.95" customHeight="1"/>
    <row r="70" s="24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H40">
    <cfRule type="cellIs" dxfId="185" priority="2" stopIfTrue="1" operator="equal">
      <formula>0</formula>
    </cfRule>
  </conditionalFormatting>
  <conditionalFormatting sqref="C9:C41">
    <cfRule type="cellIs" dxfId="184" priority="1" stopIfTrue="1" operator="equal">
      <formula>0</formula>
    </cfRule>
  </conditionalFormatting>
  <pageMargins left="0.7" right="0.7" top="0.75" bottom="0.75" header="0.3" footer="0.3"/>
  <pageSetup paperSize="9" scale="62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J71"/>
  <sheetViews>
    <sheetView view="pageBreakPreview" topLeftCell="A16" zoomScale="60" zoomScaleNormal="80" workbookViewId="0">
      <selection activeCell="E6" sqref="E6:F6"/>
    </sheetView>
  </sheetViews>
  <sheetFormatPr defaultColWidth="9.140625" defaultRowHeight="24.95" customHeight="1"/>
  <cols>
    <col min="1" max="1" width="5.7109375" style="40" customWidth="1"/>
    <col min="2" max="2" width="9.7109375" style="40" customWidth="1"/>
    <col min="3" max="3" width="13.42578125" style="40" customWidth="1"/>
    <col min="4" max="4" width="36.7109375" style="40" customWidth="1"/>
    <col min="5" max="5" width="40.7109375" style="40" customWidth="1"/>
    <col min="6" max="6" width="11" style="40" customWidth="1"/>
    <col min="7" max="7" width="8.85546875" style="40" customWidth="1"/>
    <col min="8" max="8" width="11.7109375" style="40" customWidth="1"/>
    <col min="9" max="9" width="12.28515625" style="40" customWidth="1"/>
    <col min="10" max="16384" width="9.140625" style="40"/>
  </cols>
  <sheetData>
    <row r="1" spans="1:10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  <c r="I1" s="354" t="s">
        <v>302</v>
      </c>
    </row>
    <row r="2" spans="1:10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  <c r="I2" s="354"/>
    </row>
    <row r="3" spans="1:10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  <c r="I3" s="354"/>
    </row>
    <row r="4" spans="1:10" s="24" customFormat="1" ht="24.95" customHeight="1">
      <c r="C4" s="38"/>
      <c r="I4" s="354"/>
    </row>
    <row r="5" spans="1:10" s="24" customFormat="1" ht="24.95" customHeight="1">
      <c r="C5" s="25" t="s">
        <v>16</v>
      </c>
      <c r="D5" s="26" t="s">
        <v>10</v>
      </c>
      <c r="E5" s="25" t="s">
        <v>17</v>
      </c>
      <c r="F5" s="92" t="str">
        <f>'genel bilgi girişi'!B5</f>
        <v>ATATÜRK STADYUMU</v>
      </c>
      <c r="G5" s="92"/>
      <c r="H5" s="38"/>
      <c r="I5" s="354"/>
    </row>
    <row r="6" spans="1:10" s="24" customFormat="1" ht="24.95" customHeight="1">
      <c r="C6" s="25" t="s">
        <v>19</v>
      </c>
      <c r="D6" s="47" t="str">
        <f>'300m eng'!$D$6</f>
        <v>300 m ENGELLİ(84cm)</v>
      </c>
      <c r="E6" s="25" t="s">
        <v>18</v>
      </c>
      <c r="F6" s="227" t="str">
        <f>'genel bilgi girişi'!B6</f>
        <v>11-12 MART 2019</v>
      </c>
      <c r="G6" s="228"/>
      <c r="H6" s="219"/>
      <c r="I6" s="354"/>
    </row>
    <row r="7" spans="1:10" s="24" customFormat="1" ht="24.95" customHeight="1">
      <c r="I7" s="354"/>
    </row>
    <row r="8" spans="1:10" s="218" customFormat="1" ht="38.450000000000003" customHeight="1">
      <c r="A8" s="216" t="s">
        <v>32</v>
      </c>
      <c r="B8" s="216" t="s">
        <v>20</v>
      </c>
      <c r="C8" s="216" t="s">
        <v>62</v>
      </c>
      <c r="D8" s="217" t="s">
        <v>55</v>
      </c>
      <c r="E8" s="216" t="s">
        <v>21</v>
      </c>
      <c r="F8" s="216" t="s">
        <v>22</v>
      </c>
      <c r="G8" s="216" t="s">
        <v>23</v>
      </c>
      <c r="H8" s="217" t="s">
        <v>304</v>
      </c>
      <c r="I8" s="216" t="s">
        <v>303</v>
      </c>
    </row>
    <row r="9" spans="1:10" s="24" customFormat="1" ht="24.95" customHeight="1">
      <c r="A9" s="28">
        <v>1</v>
      </c>
      <c r="B9" s="42">
        <f>IF(ISERROR(VLOOKUP(I9,'300m eng'!$B$9:$H$40,7,FALSE)),0,(VLOOKUP(I9,'300m eng'!$B$9:$H$40,7,FALSE)))</f>
        <v>0</v>
      </c>
      <c r="C9" s="220">
        <f>IF(ISERROR(VLOOKUP(I9,'300m eng'!$B$9:$H$40,2,FALSE)),0,(VLOOKUP(I9,'300m eng'!$B$9:$H$40,2,FALSE)))</f>
        <v>0</v>
      </c>
      <c r="D9" s="229">
        <f>IF(ISERROR(VLOOKUP(I9,'300m eng'!$B$9:$H$40,3,FALSE)),0,(VLOOKUP(I9,'300m eng'!$B$9:$H$40,3,FALSE)))</f>
        <v>0</v>
      </c>
      <c r="E9" s="229">
        <f>IF(ISERROR(VLOOKUP(I9,'300m eng'!$B$9:$H$40,4,FALSE)),0,(VLOOKUP(I9,'300m eng'!$B$9:$H$40,4,FALSE)))</f>
        <v>0</v>
      </c>
      <c r="F9" s="46">
        <f>IF(ISERROR(VLOOKUP(I9,'300m eng'!$B$9:$H$40,5,FALSE)),0,(VLOOKUP(I9,'300m eng'!$B$9:$H$40,5,FALSE)))</f>
        <v>0</v>
      </c>
      <c r="G9" s="43">
        <f>IF(ISERROR(VLOOKUP(I9,'300m eng'!$B$9:$H$40,6,FALSE)),0,(VLOOKUP(I9,'300m eng'!$B$9:$H$40,6,FALSE)))</f>
        <v>0</v>
      </c>
      <c r="H9" s="222"/>
      <c r="I9" s="30">
        <v>1</v>
      </c>
      <c r="J9" s="44"/>
    </row>
    <row r="10" spans="1:10" s="24" customFormat="1" ht="24.95" customHeight="1">
      <c r="A10" s="28">
        <v>2</v>
      </c>
      <c r="B10" s="42">
        <f>IF(ISERROR(VLOOKUP(I10,'300m eng'!$B$9:$H$40,7,FALSE)),0,(VLOOKUP(I10,'300m eng'!$B$9:$H$40,7,FALSE)))</f>
        <v>0</v>
      </c>
      <c r="C10" s="220">
        <f>IF(ISERROR(VLOOKUP(I10,'300m eng'!$B$9:$H$40,2,FALSE)),0,(VLOOKUP(I10,'300m eng'!$B$9:$H$40,2,FALSE)))</f>
        <v>0</v>
      </c>
      <c r="D10" s="229">
        <f>IF(ISERROR(VLOOKUP(I10,'300m eng'!$B$9:$H$40,3,FALSE)),0,(VLOOKUP(I10,'300m eng'!$B$9:$H$40,3,FALSE)))</f>
        <v>0</v>
      </c>
      <c r="E10" s="229">
        <f>IF(ISERROR(VLOOKUP(I10,'300m eng'!$B$9:$H$40,4,FALSE)),0,(VLOOKUP(I10,'300m eng'!$B$9:$H$40,4,FALSE)))</f>
        <v>0</v>
      </c>
      <c r="F10" s="46">
        <f>IF(ISERROR(VLOOKUP(I10,'300m eng'!$B$9:$H$40,5,FALSE)),0,(VLOOKUP(I10,'300m eng'!$B$9:$H$40,5,FALSE)))</f>
        <v>0</v>
      </c>
      <c r="G10" s="43">
        <f>IF(ISERROR(VLOOKUP(I10,'300m eng'!$B$9:$H$40,6,FALSE)),0,(VLOOKUP(I10,'300m eng'!$B$9:$H$40,6,FALSE)))</f>
        <v>0</v>
      </c>
      <c r="H10" s="222"/>
      <c r="I10" s="30">
        <v>2</v>
      </c>
      <c r="J10" s="44"/>
    </row>
    <row r="11" spans="1:10" s="24" customFormat="1" ht="24.95" customHeight="1">
      <c r="A11" s="28">
        <v>3</v>
      </c>
      <c r="B11" s="42">
        <f>IF(ISERROR(VLOOKUP(I11,'300m eng'!$B$9:$H$40,7,FALSE)),0,(VLOOKUP(I11,'300m eng'!$B$9:$H$40,7,FALSE)))</f>
        <v>0</v>
      </c>
      <c r="C11" s="220">
        <f>IF(ISERROR(VLOOKUP(I11,'300m eng'!$B$9:$H$40,2,FALSE)),0,(VLOOKUP(I11,'300m eng'!$B$9:$H$40,2,FALSE)))</f>
        <v>0</v>
      </c>
      <c r="D11" s="229">
        <f>IF(ISERROR(VLOOKUP(I11,'300m eng'!$B$9:$H$40,3,FALSE)),0,(VLOOKUP(I11,'300m eng'!$B$9:$H$40,3,FALSE)))</f>
        <v>0</v>
      </c>
      <c r="E11" s="229">
        <f>IF(ISERROR(VLOOKUP(I11,'300m eng'!$B$9:$H$40,4,FALSE)),0,(VLOOKUP(I11,'300m eng'!$B$9:$H$40,4,FALSE)))</f>
        <v>0</v>
      </c>
      <c r="F11" s="46">
        <f>IF(ISERROR(VLOOKUP(I11,'300m eng'!$B$9:$H$40,5,FALSE)),0,(VLOOKUP(I11,'300m eng'!$B$9:$H$40,5,FALSE)))</f>
        <v>0</v>
      </c>
      <c r="G11" s="43">
        <f>IF(ISERROR(VLOOKUP(I11,'300m eng'!$B$9:$H$40,6,FALSE)),0,(VLOOKUP(I11,'300m eng'!$B$9:$H$40,6,FALSE)))</f>
        <v>0</v>
      </c>
      <c r="H11" s="222"/>
      <c r="I11" s="30">
        <v>3</v>
      </c>
      <c r="J11" s="44"/>
    </row>
    <row r="12" spans="1:10" s="24" customFormat="1" ht="24.95" customHeight="1">
      <c r="A12" s="28">
        <v>4</v>
      </c>
      <c r="B12" s="42">
        <f>IF(ISERROR(VLOOKUP(I12,'300m eng'!$B$9:$H$40,7,FALSE)),0,(VLOOKUP(I12,'300m eng'!$B$9:$H$40,7,FALSE)))</f>
        <v>0</v>
      </c>
      <c r="C12" s="220">
        <f>IF(ISERROR(VLOOKUP(I12,'300m eng'!$B$9:$H$40,2,FALSE)),0,(VLOOKUP(I12,'300m eng'!$B$9:$H$40,2,FALSE)))</f>
        <v>0</v>
      </c>
      <c r="D12" s="229">
        <f>IF(ISERROR(VLOOKUP(I12,'300m eng'!$B$9:$H$40,3,FALSE)),0,(VLOOKUP(I12,'300m eng'!$B$9:$H$40,3,FALSE)))</f>
        <v>0</v>
      </c>
      <c r="E12" s="229">
        <f>IF(ISERROR(VLOOKUP(I12,'300m eng'!$B$9:$H$40,4,FALSE)),0,(VLOOKUP(I12,'300m eng'!$B$9:$H$40,4,FALSE)))</f>
        <v>0</v>
      </c>
      <c r="F12" s="46">
        <f>IF(ISERROR(VLOOKUP(I12,'300m eng'!$B$9:$H$40,5,FALSE)),0,(VLOOKUP(I12,'300m eng'!$B$9:$H$40,5,FALSE)))</f>
        <v>0</v>
      </c>
      <c r="G12" s="43">
        <f>IF(ISERROR(VLOOKUP(I12,'300m eng'!$B$9:$H$40,6,FALSE)),0,(VLOOKUP(I12,'300m eng'!$B$9:$H$40,6,FALSE)))</f>
        <v>0</v>
      </c>
      <c r="H12" s="222"/>
      <c r="I12" s="30">
        <v>4</v>
      </c>
      <c r="J12" s="44"/>
    </row>
    <row r="13" spans="1:10" s="24" customFormat="1" ht="24.95" customHeight="1">
      <c r="A13" s="28">
        <v>5</v>
      </c>
      <c r="B13" s="42">
        <f>IF(ISERROR(VLOOKUP(I13,'300m eng'!$B$9:$H$40,7,FALSE)),0,(VLOOKUP(I13,'300m eng'!$B$9:$H$40,7,FALSE)))</f>
        <v>0</v>
      </c>
      <c r="C13" s="220">
        <f>IF(ISERROR(VLOOKUP(I13,'300m eng'!$B$9:$H$40,2,FALSE)),0,(VLOOKUP(I13,'300m eng'!$B$9:$H$40,2,FALSE)))</f>
        <v>0</v>
      </c>
      <c r="D13" s="229">
        <f>IF(ISERROR(VLOOKUP(I13,'300m eng'!$B$9:$H$40,3,FALSE)),0,(VLOOKUP(I13,'300m eng'!$B$9:$H$40,3,FALSE)))</f>
        <v>0</v>
      </c>
      <c r="E13" s="229">
        <f>IF(ISERROR(VLOOKUP(I13,'300m eng'!$B$9:$H$40,4,FALSE)),0,(VLOOKUP(I13,'300m eng'!$B$9:$H$40,4,FALSE)))</f>
        <v>0</v>
      </c>
      <c r="F13" s="46">
        <f>IF(ISERROR(VLOOKUP(I13,'300m eng'!$B$9:$H$40,5,FALSE)),0,(VLOOKUP(I13,'300m eng'!$B$9:$H$40,5,FALSE)))</f>
        <v>0</v>
      </c>
      <c r="G13" s="43">
        <f>IF(ISERROR(VLOOKUP(I13,'300m eng'!$B$9:$H$40,6,FALSE)),0,(VLOOKUP(I13,'300m eng'!$B$9:$H$40,6,FALSE)))</f>
        <v>0</v>
      </c>
      <c r="H13" s="222"/>
      <c r="I13" s="30">
        <v>5</v>
      </c>
      <c r="J13" s="44"/>
    </row>
    <row r="14" spans="1:10" s="24" customFormat="1" ht="24.95" customHeight="1">
      <c r="A14" s="28">
        <v>6</v>
      </c>
      <c r="B14" s="42">
        <f>IF(ISERROR(VLOOKUP(I14,'300m eng'!$B$9:$H$40,7,FALSE)),0,(VLOOKUP(I14,'300m eng'!$B$9:$H$40,7,FALSE)))</f>
        <v>0</v>
      </c>
      <c r="C14" s="220">
        <f>IF(ISERROR(VLOOKUP(I14,'300m eng'!$B$9:$H$40,2,FALSE)),0,(VLOOKUP(I14,'300m eng'!$B$9:$H$40,2,FALSE)))</f>
        <v>0</v>
      </c>
      <c r="D14" s="229">
        <f>IF(ISERROR(VLOOKUP(I14,'300m eng'!$B$9:$H$40,3,FALSE)),0,(VLOOKUP(I14,'300m eng'!$B$9:$H$40,3,FALSE)))</f>
        <v>0</v>
      </c>
      <c r="E14" s="229">
        <f>IF(ISERROR(VLOOKUP(I14,'300m eng'!$B$9:$H$40,4,FALSE)),0,(VLOOKUP(I14,'300m eng'!$B$9:$H$40,4,FALSE)))</f>
        <v>0</v>
      </c>
      <c r="F14" s="46">
        <f>IF(ISERROR(VLOOKUP(I14,'300m eng'!$B$9:$H$40,5,FALSE)),0,(VLOOKUP(I14,'300m eng'!$B$9:$H$40,5,FALSE)))</f>
        <v>0</v>
      </c>
      <c r="G14" s="43">
        <f>IF(ISERROR(VLOOKUP(I14,'300m eng'!$B$9:$H$40,6,FALSE)),0,(VLOOKUP(I14,'300m eng'!$B$9:$H$40,6,FALSE)))</f>
        <v>0</v>
      </c>
      <c r="H14" s="222"/>
      <c r="I14" s="30">
        <v>6</v>
      </c>
      <c r="J14" s="44"/>
    </row>
    <row r="15" spans="1:10" s="24" customFormat="1" ht="24.95" customHeight="1">
      <c r="A15" s="28">
        <v>7</v>
      </c>
      <c r="B15" s="42">
        <f>IF(ISERROR(VLOOKUP(I15,'300m eng'!$B$9:$H$40,7,FALSE)),0,(VLOOKUP(I15,'300m eng'!$B$9:$H$40,7,FALSE)))</f>
        <v>0</v>
      </c>
      <c r="C15" s="220">
        <f>IF(ISERROR(VLOOKUP(I15,'300m eng'!$B$9:$H$40,2,FALSE)),0,(VLOOKUP(I15,'300m eng'!$B$9:$H$40,2,FALSE)))</f>
        <v>0</v>
      </c>
      <c r="D15" s="229">
        <f>IF(ISERROR(VLOOKUP(I15,'300m eng'!$B$9:$H$40,3,FALSE)),0,(VLOOKUP(I15,'300m eng'!$B$9:$H$40,3,FALSE)))</f>
        <v>0</v>
      </c>
      <c r="E15" s="229">
        <f>IF(ISERROR(VLOOKUP(I15,'300m eng'!$B$9:$H$40,4,FALSE)),0,(VLOOKUP(I15,'300m eng'!$B$9:$H$40,4,FALSE)))</f>
        <v>0</v>
      </c>
      <c r="F15" s="46">
        <f>IF(ISERROR(VLOOKUP(I15,'300m eng'!$B$9:$H$40,5,FALSE)),0,(VLOOKUP(I15,'300m eng'!$B$9:$H$40,5,FALSE)))</f>
        <v>0</v>
      </c>
      <c r="G15" s="43">
        <f>IF(ISERROR(VLOOKUP(I15,'300m eng'!$B$9:$H$40,6,FALSE)),0,(VLOOKUP(I15,'300m eng'!$B$9:$H$40,6,FALSE)))</f>
        <v>0</v>
      </c>
      <c r="H15" s="222"/>
      <c r="I15" s="30">
        <v>7</v>
      </c>
      <c r="J15" s="44"/>
    </row>
    <row r="16" spans="1:10" s="24" customFormat="1" ht="24.95" customHeight="1">
      <c r="A16" s="28">
        <v>8</v>
      </c>
      <c r="B16" s="42">
        <f>IF(ISERROR(VLOOKUP(I16,'300m eng'!$B$9:$H$40,7,FALSE)),0,(VLOOKUP(I16,'300m eng'!$B$9:$H$40,7,FALSE)))</f>
        <v>0</v>
      </c>
      <c r="C16" s="220">
        <f>IF(ISERROR(VLOOKUP(I16,'300m eng'!$B$9:$H$40,2,FALSE)),0,(VLOOKUP(I16,'300m eng'!$B$9:$H$40,2,FALSE)))</f>
        <v>0</v>
      </c>
      <c r="D16" s="229">
        <f>IF(ISERROR(VLOOKUP(I16,'300m eng'!$B$9:$H$40,3,FALSE)),0,(VLOOKUP(I16,'300m eng'!$B$9:$H$40,3,FALSE)))</f>
        <v>0</v>
      </c>
      <c r="E16" s="229">
        <f>IF(ISERROR(VLOOKUP(I16,'300m eng'!$B$9:$H$40,4,FALSE)),0,(VLOOKUP(I16,'300m eng'!$B$9:$H$40,4,FALSE)))</f>
        <v>0</v>
      </c>
      <c r="F16" s="46">
        <f>IF(ISERROR(VLOOKUP(I16,'300m eng'!$B$9:$H$40,5,FALSE)),0,(VLOOKUP(I16,'300m eng'!$B$9:$H$40,5,FALSE)))</f>
        <v>0</v>
      </c>
      <c r="G16" s="43">
        <f>IF(ISERROR(VLOOKUP(I16,'300m eng'!$B$9:$H$40,6,FALSE)),0,(VLOOKUP(I16,'300m eng'!$B$9:$H$40,6,FALSE)))</f>
        <v>0</v>
      </c>
      <c r="H16" s="222"/>
      <c r="I16" s="30">
        <v>8</v>
      </c>
      <c r="J16" s="44"/>
    </row>
    <row r="17" spans="1:10" s="24" customFormat="1" ht="24.95" customHeight="1">
      <c r="A17" s="28">
        <v>9</v>
      </c>
      <c r="B17" s="42">
        <f>IF(ISERROR(VLOOKUP(I17,'300m eng'!$B$9:$H$40,7,FALSE)),0,(VLOOKUP(I17,'300m eng'!$B$9:$H$40,7,FALSE)))</f>
        <v>0</v>
      </c>
      <c r="C17" s="220">
        <f>IF(ISERROR(VLOOKUP(I17,'300m eng'!$B$9:$H$40,2,FALSE)),0,(VLOOKUP(I17,'300m eng'!$B$9:$H$40,2,FALSE)))</f>
        <v>0</v>
      </c>
      <c r="D17" s="229">
        <f>IF(ISERROR(VLOOKUP(I17,'300m eng'!$B$9:$H$40,3,FALSE)),0,(VLOOKUP(I17,'300m eng'!$B$9:$H$40,3,FALSE)))</f>
        <v>0</v>
      </c>
      <c r="E17" s="229">
        <f>IF(ISERROR(VLOOKUP(I17,'300m eng'!$B$9:$H$40,4,FALSE)),0,(VLOOKUP(I17,'300m eng'!$B$9:$H$40,4,FALSE)))</f>
        <v>0</v>
      </c>
      <c r="F17" s="46">
        <f>IF(ISERROR(VLOOKUP(I17,'300m eng'!$B$9:$H$40,5,FALSE)),0,(VLOOKUP(I17,'300m eng'!$B$9:$H$40,5,FALSE)))</f>
        <v>0</v>
      </c>
      <c r="G17" s="43">
        <f>IF(ISERROR(VLOOKUP(I17,'300m eng'!$B$9:$H$40,6,FALSE)),0,(VLOOKUP(I17,'300m eng'!$B$9:$H$40,6,FALSE)))</f>
        <v>0</v>
      </c>
      <c r="H17" s="222"/>
      <c r="I17" s="30">
        <v>9</v>
      </c>
      <c r="J17" s="44"/>
    </row>
    <row r="18" spans="1:10" s="24" customFormat="1" ht="24.95" customHeight="1">
      <c r="A18" s="28">
        <v>10</v>
      </c>
      <c r="B18" s="42">
        <f>IF(ISERROR(VLOOKUP(I18,'300m eng'!$B$9:$H$40,7,FALSE)),0,(VLOOKUP(I18,'300m eng'!$B$9:$H$40,7,FALSE)))</f>
        <v>0</v>
      </c>
      <c r="C18" s="220">
        <f>IF(ISERROR(VLOOKUP(I18,'300m eng'!$B$9:$H$40,2,FALSE)),0,(VLOOKUP(I18,'300m eng'!$B$9:$H$40,2,FALSE)))</f>
        <v>0</v>
      </c>
      <c r="D18" s="229">
        <f>IF(ISERROR(VLOOKUP(I18,'300m eng'!$B$9:$H$40,3,FALSE)),0,(VLOOKUP(I18,'300m eng'!$B$9:$H$40,3,FALSE)))</f>
        <v>0</v>
      </c>
      <c r="E18" s="229">
        <f>IF(ISERROR(VLOOKUP(I18,'300m eng'!$B$9:$H$40,4,FALSE)),0,(VLOOKUP(I18,'300m eng'!$B$9:$H$40,4,FALSE)))</f>
        <v>0</v>
      </c>
      <c r="F18" s="46">
        <f>IF(ISERROR(VLOOKUP(I18,'300m eng'!$B$9:$H$40,5,FALSE)),0,(VLOOKUP(I18,'300m eng'!$B$9:$H$40,5,FALSE)))</f>
        <v>0</v>
      </c>
      <c r="G18" s="43">
        <f>IF(ISERROR(VLOOKUP(I18,'300m eng'!$B$9:$H$40,6,FALSE)),0,(VLOOKUP(I18,'300m eng'!$B$9:$H$40,6,FALSE)))</f>
        <v>0</v>
      </c>
      <c r="H18" s="222"/>
      <c r="I18" s="30">
        <v>10</v>
      </c>
      <c r="J18" s="44"/>
    </row>
    <row r="19" spans="1:10" s="24" customFormat="1" ht="24.95" customHeight="1">
      <c r="A19" s="28">
        <v>11</v>
      </c>
      <c r="B19" s="42">
        <f>IF(ISERROR(VLOOKUP(I19,'300m eng'!$B$9:$H$40,7,FALSE)),0,(VLOOKUP(I19,'300m eng'!$B$9:$H$40,7,FALSE)))</f>
        <v>0</v>
      </c>
      <c r="C19" s="220">
        <f>IF(ISERROR(VLOOKUP(I19,'300m eng'!$B$9:$H$40,2,FALSE)),0,(VLOOKUP(I19,'300m eng'!$B$9:$H$40,2,FALSE)))</f>
        <v>0</v>
      </c>
      <c r="D19" s="229">
        <f>IF(ISERROR(VLOOKUP(I19,'300m eng'!$B$9:$H$40,3,FALSE)),0,(VLOOKUP(I19,'300m eng'!$B$9:$H$40,3,FALSE)))</f>
        <v>0</v>
      </c>
      <c r="E19" s="229">
        <f>IF(ISERROR(VLOOKUP(I19,'300m eng'!$B$9:$H$40,4,FALSE)),0,(VLOOKUP(I19,'300m eng'!$B$9:$H$40,4,FALSE)))</f>
        <v>0</v>
      </c>
      <c r="F19" s="46">
        <f>IF(ISERROR(VLOOKUP(I19,'300m eng'!$B$9:$H$40,5,FALSE)),0,(VLOOKUP(I19,'300m eng'!$B$9:$H$40,5,FALSE)))</f>
        <v>0</v>
      </c>
      <c r="G19" s="43">
        <f>IF(ISERROR(VLOOKUP(I19,'300m eng'!$B$9:$H$40,6,FALSE)),0,(VLOOKUP(I19,'300m eng'!$B$9:$H$40,6,FALSE)))</f>
        <v>0</v>
      </c>
      <c r="H19" s="222"/>
      <c r="I19" s="30">
        <v>11</v>
      </c>
      <c r="J19" s="44"/>
    </row>
    <row r="20" spans="1:10" s="24" customFormat="1" ht="24.95" customHeight="1">
      <c r="A20" s="28">
        <v>12</v>
      </c>
      <c r="B20" s="42">
        <f>IF(ISERROR(VLOOKUP(I20,'300m eng'!$B$9:$H$40,7,FALSE)),0,(VLOOKUP(I20,'300m eng'!$B$9:$H$40,7,FALSE)))</f>
        <v>0</v>
      </c>
      <c r="C20" s="220">
        <f>IF(ISERROR(VLOOKUP(I20,'300m eng'!$B$9:$H$40,2,FALSE)),0,(VLOOKUP(I20,'300m eng'!$B$9:$H$40,2,FALSE)))</f>
        <v>0</v>
      </c>
      <c r="D20" s="229">
        <f>IF(ISERROR(VLOOKUP(I20,'300m eng'!$B$9:$H$40,3,FALSE)),0,(VLOOKUP(I20,'300m eng'!$B$9:$H$40,3,FALSE)))</f>
        <v>0</v>
      </c>
      <c r="E20" s="229">
        <f>IF(ISERROR(VLOOKUP(I20,'300m eng'!$B$9:$H$40,4,FALSE)),0,(VLOOKUP(I20,'300m eng'!$B$9:$H$40,4,FALSE)))</f>
        <v>0</v>
      </c>
      <c r="F20" s="46">
        <f>IF(ISERROR(VLOOKUP(I20,'300m eng'!$B$9:$H$40,5,FALSE)),0,(VLOOKUP(I20,'300m eng'!$B$9:$H$40,5,FALSE)))</f>
        <v>0</v>
      </c>
      <c r="G20" s="43">
        <f>IF(ISERROR(VLOOKUP(I20,'300m eng'!$B$9:$H$40,6,FALSE)),0,(VLOOKUP(I20,'300m eng'!$B$9:$H$40,6,FALSE)))</f>
        <v>0</v>
      </c>
      <c r="H20" s="222"/>
      <c r="I20" s="30">
        <v>12</v>
      </c>
      <c r="J20" s="44"/>
    </row>
    <row r="21" spans="1:10" s="24" customFormat="1" ht="24.95" customHeight="1">
      <c r="A21" s="28">
        <v>13</v>
      </c>
      <c r="B21" s="42">
        <f>IF(ISERROR(VLOOKUP(I21,'300m eng'!$B$9:$H$40,7,FALSE)),0,(VLOOKUP(I21,'300m eng'!$B$9:$H$40,7,FALSE)))</f>
        <v>0</v>
      </c>
      <c r="C21" s="220">
        <f>IF(ISERROR(VLOOKUP(I21,'300m eng'!$B$9:$H$40,2,FALSE)),0,(VLOOKUP(I21,'300m eng'!$B$9:$H$40,2,FALSE)))</f>
        <v>0</v>
      </c>
      <c r="D21" s="229">
        <f>IF(ISERROR(VLOOKUP(I21,'300m eng'!$B$9:$H$40,3,FALSE)),0,(VLOOKUP(I21,'300m eng'!$B$9:$H$40,3,FALSE)))</f>
        <v>0</v>
      </c>
      <c r="E21" s="229">
        <f>IF(ISERROR(VLOOKUP(I21,'300m eng'!$B$9:$H$40,4,FALSE)),0,(VLOOKUP(I21,'300m eng'!$B$9:$H$40,4,FALSE)))</f>
        <v>0</v>
      </c>
      <c r="F21" s="46">
        <f>IF(ISERROR(VLOOKUP(I21,'300m eng'!$B$9:$H$40,5,FALSE)),0,(VLOOKUP(I21,'300m eng'!$B$9:$H$40,5,FALSE)))</f>
        <v>0</v>
      </c>
      <c r="G21" s="43">
        <f>IF(ISERROR(VLOOKUP(I21,'300m eng'!$B$9:$H$40,6,FALSE)),0,(VLOOKUP(I21,'300m eng'!$B$9:$H$40,6,FALSE)))</f>
        <v>0</v>
      </c>
      <c r="H21" s="222"/>
      <c r="I21" s="30">
        <v>13</v>
      </c>
      <c r="J21" s="44"/>
    </row>
    <row r="22" spans="1:10" s="24" customFormat="1" ht="24.95" customHeight="1">
      <c r="A22" s="28">
        <v>14</v>
      </c>
      <c r="B22" s="42">
        <f>IF(ISERROR(VLOOKUP(I22,'300m eng'!$B$9:$H$40,7,FALSE)),0,(VLOOKUP(I22,'300m eng'!$B$9:$H$40,7,FALSE)))</f>
        <v>0</v>
      </c>
      <c r="C22" s="220">
        <f>IF(ISERROR(VLOOKUP(I22,'300m eng'!$B$9:$H$40,2,FALSE)),0,(VLOOKUP(I22,'300m eng'!$B$9:$H$40,2,FALSE)))</f>
        <v>0</v>
      </c>
      <c r="D22" s="229">
        <f>IF(ISERROR(VLOOKUP(I22,'300m eng'!$B$9:$H$40,3,FALSE)),0,(VLOOKUP(I22,'300m eng'!$B$9:$H$40,3,FALSE)))</f>
        <v>0</v>
      </c>
      <c r="E22" s="229">
        <f>IF(ISERROR(VLOOKUP(I22,'300m eng'!$B$9:$H$40,4,FALSE)),0,(VLOOKUP(I22,'300m eng'!$B$9:$H$40,4,FALSE)))</f>
        <v>0</v>
      </c>
      <c r="F22" s="46">
        <f>IF(ISERROR(VLOOKUP(I22,'300m eng'!$B$9:$H$40,5,FALSE)),0,(VLOOKUP(I22,'300m eng'!$B$9:$H$40,5,FALSE)))</f>
        <v>0</v>
      </c>
      <c r="G22" s="43">
        <f>IF(ISERROR(VLOOKUP(I22,'300m eng'!$B$9:$H$40,6,FALSE)),0,(VLOOKUP(I22,'300m eng'!$B$9:$H$40,6,FALSE)))</f>
        <v>0</v>
      </c>
      <c r="H22" s="222"/>
      <c r="I22" s="30">
        <v>14</v>
      </c>
      <c r="J22" s="44"/>
    </row>
    <row r="23" spans="1:10" s="24" customFormat="1" ht="24.95" customHeight="1">
      <c r="A23" s="28">
        <v>15</v>
      </c>
      <c r="B23" s="42">
        <f>IF(ISERROR(VLOOKUP(I23,'300m eng'!$B$9:$H$40,7,FALSE)),0,(VLOOKUP(I23,'300m eng'!$B$9:$H$40,7,FALSE)))</f>
        <v>0</v>
      </c>
      <c r="C23" s="220">
        <f>IF(ISERROR(VLOOKUP(I23,'300m eng'!$B$9:$H$40,2,FALSE)),0,(VLOOKUP(I23,'300m eng'!$B$9:$H$40,2,FALSE)))</f>
        <v>0</v>
      </c>
      <c r="D23" s="229">
        <f>IF(ISERROR(VLOOKUP(I23,'300m eng'!$B$9:$H$40,3,FALSE)),0,(VLOOKUP(I23,'300m eng'!$B$9:$H$40,3,FALSE)))</f>
        <v>0</v>
      </c>
      <c r="E23" s="229">
        <f>IF(ISERROR(VLOOKUP(I23,'300m eng'!$B$9:$H$40,4,FALSE)),0,(VLOOKUP(I23,'300m eng'!$B$9:$H$40,4,FALSE)))</f>
        <v>0</v>
      </c>
      <c r="F23" s="46">
        <f>IF(ISERROR(VLOOKUP(I23,'300m eng'!$B$9:$H$40,5,FALSE)),0,(VLOOKUP(I23,'300m eng'!$B$9:$H$40,5,FALSE)))</f>
        <v>0</v>
      </c>
      <c r="G23" s="43">
        <f>IF(ISERROR(VLOOKUP(I23,'300m eng'!$B$9:$H$40,6,FALSE)),0,(VLOOKUP(I23,'300m eng'!$B$9:$H$40,6,FALSE)))</f>
        <v>0</v>
      </c>
      <c r="H23" s="222"/>
      <c r="I23" s="30">
        <v>15</v>
      </c>
      <c r="J23" s="44"/>
    </row>
    <row r="24" spans="1:10" s="24" customFormat="1" ht="24.95" customHeight="1">
      <c r="A24" s="28">
        <v>16</v>
      </c>
      <c r="B24" s="42">
        <f>IF(ISERROR(VLOOKUP(I24,'300m eng'!$B$9:$H$40,7,FALSE)),0,(VLOOKUP(I24,'300m eng'!$B$9:$H$40,7,FALSE)))</f>
        <v>0</v>
      </c>
      <c r="C24" s="220">
        <f>IF(ISERROR(VLOOKUP(I24,'300m eng'!$B$9:$H$40,2,FALSE)),0,(VLOOKUP(I24,'300m eng'!$B$9:$H$40,2,FALSE)))</f>
        <v>0</v>
      </c>
      <c r="D24" s="229">
        <f>IF(ISERROR(VLOOKUP(I24,'300m eng'!$B$9:$H$40,3,FALSE)),0,(VLOOKUP(I24,'300m eng'!$B$9:$H$40,3,FALSE)))</f>
        <v>0</v>
      </c>
      <c r="E24" s="229">
        <f>IF(ISERROR(VLOOKUP(I24,'300m eng'!$B$9:$H$40,4,FALSE)),0,(VLOOKUP(I24,'300m eng'!$B$9:$H$40,4,FALSE)))</f>
        <v>0</v>
      </c>
      <c r="F24" s="46">
        <f>IF(ISERROR(VLOOKUP(I24,'300m eng'!$B$9:$H$40,5,FALSE)),0,(VLOOKUP(I24,'300m eng'!$B$9:$H$40,5,FALSE)))</f>
        <v>0</v>
      </c>
      <c r="G24" s="43">
        <f>IF(ISERROR(VLOOKUP(I24,'300m eng'!$B$9:$H$40,6,FALSE)),0,(VLOOKUP(I24,'300m eng'!$B$9:$H$40,6,FALSE)))</f>
        <v>0</v>
      </c>
      <c r="H24" s="222"/>
      <c r="I24" s="30">
        <v>16</v>
      </c>
      <c r="J24" s="44"/>
    </row>
    <row r="25" spans="1:10" s="24" customFormat="1" ht="24.95" customHeight="1">
      <c r="A25" s="28">
        <v>17</v>
      </c>
      <c r="B25" s="42">
        <f>IF(ISERROR(VLOOKUP(I25,'300m eng'!$B$9:$H$40,7,FALSE)),0,(VLOOKUP(I25,'300m eng'!$B$9:$H$40,7,FALSE)))</f>
        <v>0</v>
      </c>
      <c r="C25" s="220">
        <f>IF(ISERROR(VLOOKUP(I25,'300m eng'!$B$9:$H$40,2,FALSE)),0,(VLOOKUP(I25,'300m eng'!$B$9:$H$40,2,FALSE)))</f>
        <v>0</v>
      </c>
      <c r="D25" s="229">
        <f>IF(ISERROR(VLOOKUP(I25,'300m eng'!$B$9:$H$40,3,FALSE)),0,(VLOOKUP(I25,'300m eng'!$B$9:$H$40,3,FALSE)))</f>
        <v>0</v>
      </c>
      <c r="E25" s="229">
        <f>IF(ISERROR(VLOOKUP(I25,'300m eng'!$B$9:$H$40,4,FALSE)),0,(VLOOKUP(I25,'300m eng'!$B$9:$H$40,4,FALSE)))</f>
        <v>0</v>
      </c>
      <c r="F25" s="46">
        <f>IF(ISERROR(VLOOKUP(I25,'300m eng'!$B$9:$H$40,5,FALSE)),0,(VLOOKUP(I25,'300m eng'!$B$9:$H$40,5,FALSE)))</f>
        <v>0</v>
      </c>
      <c r="G25" s="43">
        <f>IF(ISERROR(VLOOKUP(I25,'300m eng'!$B$9:$H$40,6,FALSE)),0,(VLOOKUP(I25,'300m eng'!$B$9:$H$40,6,FALSE)))</f>
        <v>0</v>
      </c>
      <c r="H25" s="222"/>
      <c r="I25" s="30">
        <v>17</v>
      </c>
      <c r="J25" s="44"/>
    </row>
    <row r="26" spans="1:10" s="24" customFormat="1" ht="24.95" customHeight="1">
      <c r="A26" s="28">
        <v>18</v>
      </c>
      <c r="B26" s="42">
        <f>IF(ISERROR(VLOOKUP(I26,'300m eng'!$B$9:$H$40,7,FALSE)),0,(VLOOKUP(I26,'300m eng'!$B$9:$H$40,7,FALSE)))</f>
        <v>0</v>
      </c>
      <c r="C26" s="220">
        <f>IF(ISERROR(VLOOKUP(I26,'300m eng'!$B$9:$H$40,2,FALSE)),0,(VLOOKUP(I26,'300m eng'!$B$9:$H$40,2,FALSE)))</f>
        <v>0</v>
      </c>
      <c r="D26" s="229">
        <f>IF(ISERROR(VLOOKUP(I26,'300m eng'!$B$9:$H$40,3,FALSE)),0,(VLOOKUP(I26,'300m eng'!$B$9:$H$40,3,FALSE)))</f>
        <v>0</v>
      </c>
      <c r="E26" s="229">
        <f>IF(ISERROR(VLOOKUP(I26,'300m eng'!$B$9:$H$40,4,FALSE)),0,(VLOOKUP(I26,'300m eng'!$B$9:$H$40,4,FALSE)))</f>
        <v>0</v>
      </c>
      <c r="F26" s="46">
        <f>IF(ISERROR(VLOOKUP(I26,'300m eng'!$B$9:$H$40,5,FALSE)),0,(VLOOKUP(I26,'300m eng'!$B$9:$H$40,5,FALSE)))</f>
        <v>0</v>
      </c>
      <c r="G26" s="43">
        <f>IF(ISERROR(VLOOKUP(I26,'300m eng'!$B$9:$H$40,6,FALSE)),0,(VLOOKUP(I26,'300m eng'!$B$9:$H$40,6,FALSE)))</f>
        <v>0</v>
      </c>
      <c r="H26" s="222"/>
      <c r="I26" s="30">
        <v>18</v>
      </c>
      <c r="J26" s="44"/>
    </row>
    <row r="27" spans="1:10" s="24" customFormat="1" ht="24.95" customHeight="1">
      <c r="A27" s="28">
        <v>19</v>
      </c>
      <c r="B27" s="42">
        <f>IF(ISERROR(VLOOKUP(I27,'300m eng'!$B$9:$H$40,7,FALSE)),0,(VLOOKUP(I27,'300m eng'!$B$9:$H$40,7,FALSE)))</f>
        <v>0</v>
      </c>
      <c r="C27" s="220">
        <f>IF(ISERROR(VLOOKUP(I27,'300m eng'!$B$9:$H$40,2,FALSE)),0,(VLOOKUP(I27,'300m eng'!$B$9:$H$40,2,FALSE)))</f>
        <v>0</v>
      </c>
      <c r="D27" s="229">
        <f>IF(ISERROR(VLOOKUP(I27,'300m eng'!$B$9:$H$40,3,FALSE)),0,(VLOOKUP(I27,'300m eng'!$B$9:$H$40,3,FALSE)))</f>
        <v>0</v>
      </c>
      <c r="E27" s="229">
        <f>IF(ISERROR(VLOOKUP(I27,'300m eng'!$B$9:$H$40,4,FALSE)),0,(VLOOKUP(I27,'300m eng'!$B$9:$H$40,4,FALSE)))</f>
        <v>0</v>
      </c>
      <c r="F27" s="46">
        <f>IF(ISERROR(VLOOKUP(I27,'300m eng'!$B$9:$H$40,5,FALSE)),0,(VLOOKUP(I27,'300m eng'!$B$9:$H$40,5,FALSE)))</f>
        <v>0</v>
      </c>
      <c r="G27" s="43">
        <f>IF(ISERROR(VLOOKUP(I27,'300m eng'!$B$9:$H$40,6,FALSE)),0,(VLOOKUP(I27,'300m eng'!$B$9:$H$40,6,FALSE)))</f>
        <v>0</v>
      </c>
      <c r="H27" s="222"/>
      <c r="I27" s="30">
        <v>19</v>
      </c>
      <c r="J27" s="44"/>
    </row>
    <row r="28" spans="1:10" s="24" customFormat="1" ht="24.95" customHeight="1">
      <c r="A28" s="28">
        <v>20</v>
      </c>
      <c r="B28" s="42">
        <f>IF(ISERROR(VLOOKUP(I28,'300m eng'!$B$9:$H$40,7,FALSE)),0,(VLOOKUP(I28,'300m eng'!$B$9:$H$40,7,FALSE)))</f>
        <v>0</v>
      </c>
      <c r="C28" s="220">
        <f>IF(ISERROR(VLOOKUP(I28,'300m eng'!$B$9:$H$40,2,FALSE)),0,(VLOOKUP(I28,'300m eng'!$B$9:$H$40,2,FALSE)))</f>
        <v>0</v>
      </c>
      <c r="D28" s="229">
        <f>IF(ISERROR(VLOOKUP(I28,'300m eng'!$B$9:$H$40,3,FALSE)),0,(VLOOKUP(I28,'300m eng'!$B$9:$H$40,3,FALSE)))</f>
        <v>0</v>
      </c>
      <c r="E28" s="229">
        <f>IF(ISERROR(VLOOKUP(I28,'300m eng'!$B$9:$H$40,4,FALSE)),0,(VLOOKUP(I28,'300m eng'!$B$9:$H$40,4,FALSE)))</f>
        <v>0</v>
      </c>
      <c r="F28" s="46">
        <f>IF(ISERROR(VLOOKUP(I28,'300m eng'!$B$9:$H$40,5,FALSE)),0,(VLOOKUP(I28,'300m eng'!$B$9:$H$40,5,FALSE)))</f>
        <v>0</v>
      </c>
      <c r="G28" s="43">
        <f>IF(ISERROR(VLOOKUP(I28,'300m eng'!$B$9:$H$40,6,FALSE)),0,(VLOOKUP(I28,'300m eng'!$B$9:$H$40,6,FALSE)))</f>
        <v>0</v>
      </c>
      <c r="H28" s="222"/>
      <c r="I28" s="30">
        <v>20</v>
      </c>
      <c r="J28" s="44"/>
    </row>
    <row r="29" spans="1:10" s="24" customFormat="1" ht="24.95" customHeight="1">
      <c r="A29" s="28">
        <v>21</v>
      </c>
      <c r="B29" s="42">
        <f>IF(ISERROR(VLOOKUP(I29,'300m eng'!$B$9:$H$40,7,FALSE)),0,(VLOOKUP(I29,'300m eng'!$B$9:$H$40,7,FALSE)))</f>
        <v>0</v>
      </c>
      <c r="C29" s="220">
        <f>IF(ISERROR(VLOOKUP(I29,'300m eng'!$B$9:$H$40,2,FALSE)),0,(VLOOKUP(I29,'300m eng'!$B$9:$H$40,2,FALSE)))</f>
        <v>0</v>
      </c>
      <c r="D29" s="229">
        <f>IF(ISERROR(VLOOKUP(I29,'300m eng'!$B$9:$H$40,3,FALSE)),0,(VLOOKUP(I29,'300m eng'!$B$9:$H$40,3,FALSE)))</f>
        <v>0</v>
      </c>
      <c r="E29" s="229">
        <f>IF(ISERROR(VLOOKUP(I29,'300m eng'!$B$9:$H$40,4,FALSE)),0,(VLOOKUP(I29,'300m eng'!$B$9:$H$40,4,FALSE)))</f>
        <v>0</v>
      </c>
      <c r="F29" s="46">
        <f>IF(ISERROR(VLOOKUP(I29,'300m eng'!$B$9:$H$40,5,FALSE)),0,(VLOOKUP(I29,'300m eng'!$B$9:$H$40,5,FALSE)))</f>
        <v>0</v>
      </c>
      <c r="G29" s="43">
        <f>IF(ISERROR(VLOOKUP(I29,'300m eng'!$B$9:$H$40,6,FALSE)),0,(VLOOKUP(I29,'300m eng'!$B$9:$H$40,6,FALSE)))</f>
        <v>0</v>
      </c>
      <c r="H29" s="222"/>
      <c r="I29" s="30">
        <v>21</v>
      </c>
      <c r="J29" s="44"/>
    </row>
    <row r="30" spans="1:10" s="24" customFormat="1" ht="24.95" customHeight="1">
      <c r="A30" s="28">
        <v>22</v>
      </c>
      <c r="B30" s="42">
        <f>IF(ISERROR(VLOOKUP(I30,'300m eng'!$B$9:$H$40,7,FALSE)),0,(VLOOKUP(I30,'300m eng'!$B$9:$H$40,7,FALSE)))</f>
        <v>0</v>
      </c>
      <c r="C30" s="220">
        <f>IF(ISERROR(VLOOKUP(I30,'300m eng'!$B$9:$H$40,2,FALSE)),0,(VLOOKUP(I30,'300m eng'!$B$9:$H$40,2,FALSE)))</f>
        <v>0</v>
      </c>
      <c r="D30" s="229">
        <f>IF(ISERROR(VLOOKUP(I30,'300m eng'!$B$9:$H$40,3,FALSE)),0,(VLOOKUP(I30,'300m eng'!$B$9:$H$40,3,FALSE)))</f>
        <v>0</v>
      </c>
      <c r="E30" s="229">
        <f>IF(ISERROR(VLOOKUP(I30,'300m eng'!$B$9:$H$40,4,FALSE)),0,(VLOOKUP(I30,'300m eng'!$B$9:$H$40,4,FALSE)))</f>
        <v>0</v>
      </c>
      <c r="F30" s="46">
        <f>IF(ISERROR(VLOOKUP(I30,'300m eng'!$B$9:$H$40,5,FALSE)),0,(VLOOKUP(I30,'300m eng'!$B$9:$H$40,5,FALSE)))</f>
        <v>0</v>
      </c>
      <c r="G30" s="43">
        <f>IF(ISERROR(VLOOKUP(I30,'300m eng'!$B$9:$H$40,6,FALSE)),0,(VLOOKUP(I30,'300m eng'!$B$9:$H$40,6,FALSE)))</f>
        <v>0</v>
      </c>
      <c r="H30" s="222"/>
      <c r="I30" s="30">
        <v>22</v>
      </c>
      <c r="J30" s="44"/>
    </row>
    <row r="31" spans="1:10" s="24" customFormat="1" ht="24.95" customHeight="1">
      <c r="A31" s="28">
        <v>23</v>
      </c>
      <c r="B31" s="42">
        <f>IF(ISERROR(VLOOKUP(I31,'300m eng'!$B$9:$H$40,7,FALSE)),0,(VLOOKUP(I31,'300m eng'!$B$9:$H$40,7,FALSE)))</f>
        <v>0</v>
      </c>
      <c r="C31" s="220">
        <f>IF(ISERROR(VLOOKUP(I31,'300m eng'!$B$9:$H$40,2,FALSE)),0,(VLOOKUP(I31,'300m eng'!$B$9:$H$40,2,FALSE)))</f>
        <v>0</v>
      </c>
      <c r="D31" s="229">
        <f>IF(ISERROR(VLOOKUP(I31,'300m eng'!$B$9:$H$40,3,FALSE)),0,(VLOOKUP(I31,'300m eng'!$B$9:$H$40,3,FALSE)))</f>
        <v>0</v>
      </c>
      <c r="E31" s="229">
        <f>IF(ISERROR(VLOOKUP(I31,'300m eng'!$B$9:$H$40,4,FALSE)),0,(VLOOKUP(I31,'300m eng'!$B$9:$H$40,4,FALSE)))</f>
        <v>0</v>
      </c>
      <c r="F31" s="46">
        <f>IF(ISERROR(VLOOKUP(I31,'300m eng'!$B$9:$H$40,5,FALSE)),0,(VLOOKUP(I31,'300m eng'!$B$9:$H$40,5,FALSE)))</f>
        <v>0</v>
      </c>
      <c r="G31" s="43">
        <f>IF(ISERROR(VLOOKUP(I31,'300m eng'!$B$9:$H$40,6,FALSE)),0,(VLOOKUP(I31,'300m eng'!$B$9:$H$40,6,FALSE)))</f>
        <v>0</v>
      </c>
      <c r="H31" s="222"/>
      <c r="I31" s="30">
        <v>23</v>
      </c>
      <c r="J31" s="44"/>
    </row>
    <row r="32" spans="1:10" s="24" customFormat="1" ht="24.95" customHeight="1">
      <c r="A32" s="28">
        <v>24</v>
      </c>
      <c r="B32" s="42">
        <f>IF(ISERROR(VLOOKUP(I32,'300m eng'!$B$9:$H$40,7,FALSE)),0,(VLOOKUP(I32,'300m eng'!$B$9:$H$40,7,FALSE)))</f>
        <v>0</v>
      </c>
      <c r="C32" s="220">
        <f>IF(ISERROR(VLOOKUP(I32,'300m eng'!$B$9:$H$40,2,FALSE)),0,(VLOOKUP(I32,'300m eng'!$B$9:$H$40,2,FALSE)))</f>
        <v>0</v>
      </c>
      <c r="D32" s="229">
        <f>IF(ISERROR(VLOOKUP(I32,'300m eng'!$B$9:$H$40,3,FALSE)),0,(VLOOKUP(I32,'300m eng'!$B$9:$H$40,3,FALSE)))</f>
        <v>0</v>
      </c>
      <c r="E32" s="229">
        <f>IF(ISERROR(VLOOKUP(I32,'300m eng'!$B$9:$H$40,4,FALSE)),0,(VLOOKUP(I32,'300m eng'!$B$9:$H$40,4,FALSE)))</f>
        <v>0</v>
      </c>
      <c r="F32" s="46">
        <f>IF(ISERROR(VLOOKUP(I32,'300m eng'!$B$9:$H$40,5,FALSE)),0,(VLOOKUP(I32,'300m eng'!$B$9:$H$40,5,FALSE)))</f>
        <v>0</v>
      </c>
      <c r="G32" s="43">
        <f>IF(ISERROR(VLOOKUP(I32,'300m eng'!$B$9:$H$40,6,FALSE)),0,(VLOOKUP(I32,'300m eng'!$B$9:$H$40,6,FALSE)))</f>
        <v>0</v>
      </c>
      <c r="H32" s="222"/>
      <c r="I32" s="30">
        <v>24</v>
      </c>
      <c r="J32" s="44"/>
    </row>
    <row r="33" spans="1:10" s="24" customFormat="1" ht="24.95" customHeight="1">
      <c r="A33" s="28">
        <v>25</v>
      </c>
      <c r="B33" s="42">
        <f>IF(ISERROR(VLOOKUP(I33,'300m eng'!$B$9:$H$40,7,FALSE)),0,(VLOOKUP(I33,'300m eng'!$B$9:$H$40,7,FALSE)))</f>
        <v>0</v>
      </c>
      <c r="C33" s="220">
        <f>IF(ISERROR(VLOOKUP(I33,'300m eng'!$B$9:$H$40,2,FALSE)),0,(VLOOKUP(I33,'300m eng'!$B$9:$H$40,2,FALSE)))</f>
        <v>0</v>
      </c>
      <c r="D33" s="229">
        <f>IF(ISERROR(VLOOKUP(I33,'300m eng'!$B$9:$H$40,3,FALSE)),0,(VLOOKUP(I33,'300m eng'!$B$9:$H$40,3,FALSE)))</f>
        <v>0</v>
      </c>
      <c r="E33" s="229">
        <f>IF(ISERROR(VLOOKUP(I33,'300m eng'!$B$9:$H$40,4,FALSE)),0,(VLOOKUP(I33,'300m eng'!$B$9:$H$40,4,FALSE)))</f>
        <v>0</v>
      </c>
      <c r="F33" s="46">
        <f>IF(ISERROR(VLOOKUP(I33,'300m eng'!$B$9:$H$40,5,FALSE)),0,(VLOOKUP(I33,'300m eng'!$B$9:$H$40,5,FALSE)))</f>
        <v>0</v>
      </c>
      <c r="G33" s="43">
        <f>IF(ISERROR(VLOOKUP(I33,'300m eng'!$B$9:$H$40,6,FALSE)),0,(VLOOKUP(I33,'300m eng'!$B$9:$H$40,6,FALSE)))</f>
        <v>0</v>
      </c>
      <c r="H33" s="222"/>
      <c r="I33" s="30">
        <v>25</v>
      </c>
      <c r="J33" s="44"/>
    </row>
    <row r="34" spans="1:10" s="24" customFormat="1" ht="24.95" customHeight="1">
      <c r="A34" s="28">
        <v>26</v>
      </c>
      <c r="B34" s="42">
        <f>IF(ISERROR(VLOOKUP(I34,'300m eng'!$B$9:$H$40,7,FALSE)),0,(VLOOKUP(I34,'300m eng'!$B$9:$H$40,7,FALSE)))</f>
        <v>0</v>
      </c>
      <c r="C34" s="220">
        <f>IF(ISERROR(VLOOKUP(I34,'300m eng'!$B$9:$H$40,2,FALSE)),0,(VLOOKUP(I34,'300m eng'!$B$9:$H$40,2,FALSE)))</f>
        <v>0</v>
      </c>
      <c r="D34" s="229">
        <f>IF(ISERROR(VLOOKUP(I34,'300m eng'!$B$9:$H$40,3,FALSE)),0,(VLOOKUP(I34,'300m eng'!$B$9:$H$40,3,FALSE)))</f>
        <v>0</v>
      </c>
      <c r="E34" s="229">
        <f>IF(ISERROR(VLOOKUP(I34,'300m eng'!$B$9:$H$40,4,FALSE)),0,(VLOOKUP(I34,'300m eng'!$B$9:$H$40,4,FALSE)))</f>
        <v>0</v>
      </c>
      <c r="F34" s="46">
        <f>IF(ISERROR(VLOOKUP(I34,'300m eng'!$B$9:$H$40,5,FALSE)),0,(VLOOKUP(I34,'300m eng'!$B$9:$H$40,5,FALSE)))</f>
        <v>0</v>
      </c>
      <c r="G34" s="43">
        <f>IF(ISERROR(VLOOKUP(I34,'300m eng'!$B$9:$H$40,6,FALSE)),0,(VLOOKUP(I34,'300m eng'!$B$9:$H$40,6,FALSE)))</f>
        <v>0</v>
      </c>
      <c r="H34" s="222"/>
      <c r="I34" s="30">
        <v>26</v>
      </c>
      <c r="J34" s="44"/>
    </row>
    <row r="35" spans="1:10" s="24" customFormat="1" ht="24.95" customHeight="1">
      <c r="A35" s="28">
        <v>27</v>
      </c>
      <c r="B35" s="42">
        <f>IF(ISERROR(VLOOKUP(I35,'300m eng'!$B$9:$H$40,7,FALSE)),0,(VLOOKUP(I35,'300m eng'!$B$9:$H$40,7,FALSE)))</f>
        <v>0</v>
      </c>
      <c r="C35" s="220">
        <f>IF(ISERROR(VLOOKUP(I35,'300m eng'!$B$9:$H$40,2,FALSE)),0,(VLOOKUP(I35,'300m eng'!$B$9:$H$40,2,FALSE)))</f>
        <v>0</v>
      </c>
      <c r="D35" s="229">
        <f>IF(ISERROR(VLOOKUP(I35,'300m eng'!$B$9:$H$40,3,FALSE)),0,(VLOOKUP(I35,'300m eng'!$B$9:$H$40,3,FALSE)))</f>
        <v>0</v>
      </c>
      <c r="E35" s="229">
        <f>IF(ISERROR(VLOOKUP(I35,'300m eng'!$B$9:$H$40,4,FALSE)),0,(VLOOKUP(I35,'300m eng'!$B$9:$H$40,4,FALSE)))</f>
        <v>0</v>
      </c>
      <c r="F35" s="46">
        <f>IF(ISERROR(VLOOKUP(I35,'300m eng'!$B$9:$H$40,5,FALSE)),0,(VLOOKUP(I35,'300m eng'!$B$9:$H$40,5,FALSE)))</f>
        <v>0</v>
      </c>
      <c r="G35" s="43">
        <f>IF(ISERROR(VLOOKUP(I35,'300m eng'!$B$9:$H$40,6,FALSE)),0,(VLOOKUP(I35,'300m eng'!$B$9:$H$40,6,FALSE)))</f>
        <v>0</v>
      </c>
      <c r="H35" s="222"/>
      <c r="I35" s="30">
        <v>27</v>
      </c>
      <c r="J35" s="44"/>
    </row>
    <row r="36" spans="1:10" s="24" customFormat="1" ht="24.95" customHeight="1">
      <c r="A36" s="28">
        <v>28</v>
      </c>
      <c r="B36" s="42">
        <f>IF(ISERROR(VLOOKUP(I36,'300m eng'!$B$9:$H$40,7,FALSE)),0,(VLOOKUP(I36,'300m eng'!$B$9:$H$40,7,FALSE)))</f>
        <v>0</v>
      </c>
      <c r="C36" s="220">
        <f>IF(ISERROR(VLOOKUP(I36,'300m eng'!$B$9:$H$40,2,FALSE)),0,(VLOOKUP(I36,'300m eng'!$B$9:$H$40,2,FALSE)))</f>
        <v>0</v>
      </c>
      <c r="D36" s="229">
        <f>IF(ISERROR(VLOOKUP(I36,'300m eng'!$B$9:$H$40,3,FALSE)),0,(VLOOKUP(I36,'300m eng'!$B$9:$H$40,3,FALSE)))</f>
        <v>0</v>
      </c>
      <c r="E36" s="229">
        <f>IF(ISERROR(VLOOKUP(I36,'300m eng'!$B$9:$H$40,4,FALSE)),0,(VLOOKUP(I36,'300m eng'!$B$9:$H$40,4,FALSE)))</f>
        <v>0</v>
      </c>
      <c r="F36" s="46">
        <f>IF(ISERROR(VLOOKUP(I36,'300m eng'!$B$9:$H$40,5,FALSE)),0,(VLOOKUP(I36,'300m eng'!$B$9:$H$40,5,FALSE)))</f>
        <v>0</v>
      </c>
      <c r="G36" s="43">
        <f>IF(ISERROR(VLOOKUP(I36,'300m eng'!$B$9:$H$40,6,FALSE)),0,(VLOOKUP(I36,'300m eng'!$B$9:$H$40,6,FALSE)))</f>
        <v>0</v>
      </c>
      <c r="H36" s="222"/>
      <c r="I36" s="30">
        <v>28</v>
      </c>
      <c r="J36" s="44"/>
    </row>
    <row r="37" spans="1:10" s="24" customFormat="1" ht="24.95" customHeight="1">
      <c r="A37" s="28">
        <v>29</v>
      </c>
      <c r="B37" s="42">
        <f>IF(ISERROR(VLOOKUP(I37,'300m eng'!$B$9:$H$40,7,FALSE)),0,(VLOOKUP(I37,'300m eng'!$B$9:$H$40,7,FALSE)))</f>
        <v>0</v>
      </c>
      <c r="C37" s="220">
        <f>IF(ISERROR(VLOOKUP(I37,'300m eng'!$B$9:$H$40,2,FALSE)),0,(VLOOKUP(I37,'300m eng'!$B$9:$H$40,2,FALSE)))</f>
        <v>0</v>
      </c>
      <c r="D37" s="229">
        <f>IF(ISERROR(VLOOKUP(I37,'300m eng'!$B$9:$H$40,3,FALSE)),0,(VLOOKUP(I37,'300m eng'!$B$9:$H$40,3,FALSE)))</f>
        <v>0</v>
      </c>
      <c r="E37" s="229">
        <f>IF(ISERROR(VLOOKUP(I37,'300m eng'!$B$9:$H$40,4,FALSE)),0,(VLOOKUP(I37,'300m eng'!$B$9:$H$40,4,FALSE)))</f>
        <v>0</v>
      </c>
      <c r="F37" s="46">
        <f>IF(ISERROR(VLOOKUP(I37,'300m eng'!$B$9:$H$40,5,FALSE)),0,(VLOOKUP(I37,'300m eng'!$B$9:$H$40,5,FALSE)))</f>
        <v>0</v>
      </c>
      <c r="G37" s="43">
        <f>IF(ISERROR(VLOOKUP(I37,'300m eng'!$B$9:$H$40,6,FALSE)),0,(VLOOKUP(I37,'300m eng'!$B$9:$H$40,6,FALSE)))</f>
        <v>0</v>
      </c>
      <c r="H37" s="222"/>
      <c r="I37" s="30">
        <v>29</v>
      </c>
      <c r="J37" s="44"/>
    </row>
    <row r="38" spans="1:10" s="24" customFormat="1" ht="24.95" customHeight="1">
      <c r="A38" s="28">
        <v>30</v>
      </c>
      <c r="B38" s="42">
        <f>IF(ISERROR(VLOOKUP(I38,'300m eng'!$B$9:$H$40,7,FALSE)),0,(VLOOKUP(I38,'300m eng'!$B$9:$H$40,7,FALSE)))</f>
        <v>0</v>
      </c>
      <c r="C38" s="220">
        <f>IF(ISERROR(VLOOKUP(I38,'300m eng'!$B$9:$H$40,2,FALSE)),0,(VLOOKUP(I38,'300m eng'!$B$9:$H$40,2,FALSE)))</f>
        <v>0</v>
      </c>
      <c r="D38" s="229">
        <f>IF(ISERROR(VLOOKUP(I38,'300m eng'!$B$9:$H$40,3,FALSE)),0,(VLOOKUP(I38,'300m eng'!$B$9:$H$40,3,FALSE)))</f>
        <v>0</v>
      </c>
      <c r="E38" s="229">
        <f>IF(ISERROR(VLOOKUP(I38,'300m eng'!$B$9:$H$40,4,FALSE)),0,(VLOOKUP(I38,'300m eng'!$B$9:$H$40,4,FALSE)))</f>
        <v>0</v>
      </c>
      <c r="F38" s="46">
        <f>IF(ISERROR(VLOOKUP(I38,'300m eng'!$B$9:$H$40,5,FALSE)),0,(VLOOKUP(I38,'300m eng'!$B$9:$H$40,5,FALSE)))</f>
        <v>0</v>
      </c>
      <c r="G38" s="43">
        <f>IF(ISERROR(VLOOKUP(I38,'300m eng'!$B$9:$H$40,6,FALSE)),0,(VLOOKUP(I38,'300m eng'!$B$9:$H$40,6,FALSE)))</f>
        <v>0</v>
      </c>
      <c r="H38" s="222"/>
      <c r="I38" s="30">
        <v>30</v>
      </c>
      <c r="J38" s="44"/>
    </row>
    <row r="39" spans="1:10" s="24" customFormat="1" ht="24.95" customHeight="1">
      <c r="A39" s="28">
        <v>31</v>
      </c>
      <c r="B39" s="42">
        <f>IF(ISERROR(VLOOKUP(I39,'300m eng'!$B$9:$H$40,7,FALSE)),0,(VLOOKUP(I39,'300m eng'!$B$9:$H$40,7,FALSE)))</f>
        <v>0</v>
      </c>
      <c r="C39" s="220">
        <f>IF(ISERROR(VLOOKUP(I39,'300m eng'!$B$9:$H$40,2,FALSE)),0,(VLOOKUP(I39,'300m eng'!$B$9:$H$40,2,FALSE)))</f>
        <v>0</v>
      </c>
      <c r="D39" s="229">
        <f>IF(ISERROR(VLOOKUP(I39,'300m eng'!$B$9:$H$40,3,FALSE)),0,(VLOOKUP(I39,'300m eng'!$B$9:$H$40,3,FALSE)))</f>
        <v>0</v>
      </c>
      <c r="E39" s="229">
        <f>IF(ISERROR(VLOOKUP(I39,'300m eng'!$B$9:$H$40,4,FALSE)),0,(VLOOKUP(I39,'300m eng'!$B$9:$H$40,4,FALSE)))</f>
        <v>0</v>
      </c>
      <c r="F39" s="46">
        <f>IF(ISERROR(VLOOKUP(I39,'300m eng'!$B$9:$H$40,5,FALSE)),0,(VLOOKUP(I39,'300m eng'!$B$9:$H$40,5,FALSE)))</f>
        <v>0</v>
      </c>
      <c r="G39" s="43">
        <f>IF(ISERROR(VLOOKUP(I39,'300m eng'!$B$9:$H$40,6,FALSE)),0,(VLOOKUP(I39,'300m eng'!$B$9:$H$40,6,FALSE)))</f>
        <v>0</v>
      </c>
      <c r="H39" s="222"/>
      <c r="I39" s="30">
        <v>31</v>
      </c>
      <c r="J39" s="44"/>
    </row>
    <row r="40" spans="1:10" s="24" customFormat="1" ht="24.95" customHeight="1">
      <c r="A40" s="28">
        <v>32</v>
      </c>
      <c r="B40" s="42">
        <f>IF(ISERROR(VLOOKUP(I40,'300m eng'!$B$9:$H$40,7,FALSE)),0,(VLOOKUP(I40,'300m eng'!$B$9:$H$40,7,FALSE)))</f>
        <v>0</v>
      </c>
      <c r="C40" s="220">
        <f>IF(ISERROR(VLOOKUP(I40,'300m eng'!$B$9:$H$40,2,FALSE)),0,(VLOOKUP(I40,'300m eng'!$B$9:$H$40,2,FALSE)))</f>
        <v>0</v>
      </c>
      <c r="D40" s="229">
        <f>IF(ISERROR(VLOOKUP(I40,'300m eng'!$B$9:$H$40,3,FALSE)),0,(VLOOKUP(I40,'300m eng'!$B$9:$H$40,3,FALSE)))</f>
        <v>0</v>
      </c>
      <c r="E40" s="229">
        <f>IF(ISERROR(VLOOKUP(I40,'300m eng'!$B$9:$H$40,4,FALSE)),0,(VLOOKUP(I40,'300m eng'!$B$9:$H$40,4,FALSE)))</f>
        <v>0</v>
      </c>
      <c r="F40" s="46">
        <f>IF(ISERROR(VLOOKUP(I40,'300m eng'!$B$9:$H$40,5,FALSE)),0,(VLOOKUP(I40,'300m eng'!$B$9:$H$40,5,FALSE)))</f>
        <v>0</v>
      </c>
      <c r="G40" s="43">
        <f>IF(ISERROR(VLOOKUP(I40,'300m eng'!$B$9:$H$40,6,FALSE)),0,(VLOOKUP(I40,'300m eng'!$B$9:$H$40,6,FALSE)))</f>
        <v>0</v>
      </c>
      <c r="H40" s="222"/>
      <c r="I40" s="30">
        <v>32</v>
      </c>
      <c r="J40" s="44"/>
    </row>
    <row r="41" spans="1:10" s="38" customFormat="1" ht="24.95" customHeight="1">
      <c r="A41" s="324" t="s">
        <v>24</v>
      </c>
      <c r="B41" s="324"/>
      <c r="C41" s="38" t="s">
        <v>33</v>
      </c>
      <c r="D41" s="38" t="s">
        <v>34</v>
      </c>
      <c r="E41" s="39" t="s">
        <v>25</v>
      </c>
      <c r="F41" s="25" t="s">
        <v>25</v>
      </c>
    </row>
    <row r="42" spans="1:10" s="24" customFormat="1" ht="24.95" customHeight="1"/>
    <row r="43" spans="1:10" s="24" customFormat="1" ht="24.95" customHeight="1"/>
    <row r="44" spans="1:10" s="24" customFormat="1" ht="24.95" customHeight="1"/>
    <row r="45" spans="1:10" s="24" customFormat="1" ht="24.95" customHeight="1"/>
    <row r="46" spans="1:10" s="24" customFormat="1" ht="24.95" customHeight="1"/>
    <row r="47" spans="1:10" s="24" customFormat="1" ht="24.95" customHeight="1"/>
    <row r="48" spans="1:10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pans="9:9" s="24" customFormat="1" ht="24.95" customHeight="1"/>
    <row r="66" spans="9:9" s="24" customFormat="1" ht="24.95" customHeight="1"/>
    <row r="67" spans="9:9" s="24" customFormat="1" ht="24.95" customHeight="1"/>
    <row r="68" spans="9:9" s="24" customFormat="1" ht="24.95" customHeight="1"/>
    <row r="69" spans="9:9" s="24" customFormat="1" ht="24.95" customHeight="1"/>
    <row r="70" spans="9:9" s="24" customFormat="1" ht="24.95" customHeight="1"/>
    <row r="71" spans="9:9" s="24" customFormat="1" ht="24.95" customHeight="1">
      <c r="I71" s="40"/>
    </row>
  </sheetData>
  <mergeCells count="5">
    <mergeCell ref="I1:I7"/>
    <mergeCell ref="A41:B41"/>
    <mergeCell ref="A1:H1"/>
    <mergeCell ref="A2:H2"/>
    <mergeCell ref="A3:H3"/>
  </mergeCells>
  <conditionalFormatting sqref="B9:H40">
    <cfRule type="cellIs" dxfId="183" priority="1" stopIfTrue="1" operator="equal">
      <formula>0</formula>
    </cfRule>
  </conditionalFormatting>
  <conditionalFormatting sqref="A7">
    <cfRule type="cellIs" dxfId="182" priority="2" stopIfTrue="1" operator="equal">
      <formula>1</formula>
    </cfRule>
  </conditionalFormatting>
  <pageMargins left="0.7" right="0.7" top="0.75" bottom="0.75" header="0.3" footer="0.3"/>
  <pageSetup paperSize="9" scale="6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3"/>
  </sheetPr>
  <dimension ref="A1:B8"/>
  <sheetViews>
    <sheetView zoomScaleNormal="100" workbookViewId="0">
      <selection activeCell="B8" sqref="B8"/>
    </sheetView>
  </sheetViews>
  <sheetFormatPr defaultColWidth="9.140625" defaultRowHeight="24.95" customHeight="1"/>
  <cols>
    <col min="1" max="1" width="23.5703125" style="7" bestFit="1" customWidth="1"/>
    <col min="2" max="2" width="64.28515625" style="7" bestFit="1" customWidth="1"/>
    <col min="3" max="16384" width="9.140625" style="7"/>
  </cols>
  <sheetData>
    <row r="1" spans="1:2" ht="24.95" customHeight="1">
      <c r="A1" s="7" t="s">
        <v>13</v>
      </c>
      <c r="B1" s="17" t="str">
        <f>'yarışma bilgileri'!$A$2</f>
        <v>MİLLİ EĞİTİM ve KÜLTÜR BAKANLIĞI</v>
      </c>
    </row>
    <row r="2" spans="1:2" ht="24.95" customHeight="1">
      <c r="A2" s="7" t="s">
        <v>14</v>
      </c>
      <c r="B2" s="17" t="str">
        <f>'yarışma bilgileri'!$F$19</f>
        <v xml:space="preserve">2018-2019 ÖĞRETİM YILI GENÇLER ATLETİZM </v>
      </c>
    </row>
    <row r="3" spans="1:2" ht="24.95" customHeight="1">
      <c r="A3" s="7" t="s">
        <v>15</v>
      </c>
      <c r="B3" s="17" t="str">
        <f>'yarışma bilgileri'!$F$20</f>
        <v>ELEME YARIŞMALARI</v>
      </c>
    </row>
    <row r="4" spans="1:2" ht="24.95" customHeight="1">
      <c r="A4" s="7" t="s">
        <v>16</v>
      </c>
      <c r="B4" s="17" t="str">
        <f>'yarışma bilgileri'!$F$22</f>
        <v>GENÇ ERKEK</v>
      </c>
    </row>
    <row r="5" spans="1:2" ht="24.95" customHeight="1">
      <c r="A5" s="7" t="s">
        <v>17</v>
      </c>
      <c r="B5" s="97" t="str">
        <f>'yarışma bilgileri'!$F$21</f>
        <v>ATATÜRK STADYUMU</v>
      </c>
    </row>
    <row r="6" spans="1:2" ht="24.95" customHeight="1">
      <c r="A6" s="7" t="s">
        <v>18</v>
      </c>
      <c r="B6" s="98" t="str">
        <f>'yarışma bilgileri'!$F$23</f>
        <v>11-12 MART 2019</v>
      </c>
    </row>
    <row r="8" spans="1:2" ht="49.9" customHeight="1">
      <c r="B8" s="108" t="str">
        <f>CONCATENATE(B1," ",B2," ",B3)</f>
        <v>MİLLİ EĞİTİM ve KÜLTÜR BAKANLIĞI 2018-2019 ÖĞRETİM YILI GENÇLER ATLETİZM  ELEME YARIŞMALARI</v>
      </c>
    </row>
  </sheetData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indexed="13"/>
  </sheetPr>
  <dimension ref="A1:N50"/>
  <sheetViews>
    <sheetView view="pageBreakPreview" zoomScale="60" zoomScaleNormal="75" workbookViewId="0">
      <selection activeCell="C13" sqref="C13:D13"/>
    </sheetView>
  </sheetViews>
  <sheetFormatPr defaultColWidth="9.140625" defaultRowHeight="35.1" customHeight="1"/>
  <cols>
    <col min="1" max="1" width="4.42578125" style="40" bestFit="1" customWidth="1"/>
    <col min="2" max="2" width="6.7109375" style="40" customWidth="1"/>
    <col min="3" max="3" width="14.28515625" style="40" customWidth="1"/>
    <col min="4" max="4" width="25.7109375" style="91" customWidth="1"/>
    <col min="5" max="5" width="23.7109375" style="91" customWidth="1"/>
    <col min="6" max="7" width="8.7109375" style="40" customWidth="1"/>
    <col min="8" max="8" width="2.5703125" style="40" customWidth="1"/>
    <col min="9" max="9" width="4.42578125" style="91" customWidth="1"/>
    <col min="10" max="10" width="6.7109375" style="91" customWidth="1"/>
    <col min="11" max="11" width="13.42578125" style="91" customWidth="1"/>
    <col min="12" max="12" width="25.7109375" style="91" customWidth="1"/>
    <col min="13" max="13" width="23.7109375" style="91" customWidth="1"/>
    <col min="14" max="14" width="11.28515625" style="91" customWidth="1"/>
    <col min="15" max="16384" width="9.140625" style="40"/>
  </cols>
  <sheetData>
    <row r="1" spans="1:14" ht="35.1" customHeight="1">
      <c r="A1" s="348" t="s">
        <v>16</v>
      </c>
      <c r="B1" s="348"/>
      <c r="C1" s="348"/>
      <c r="D1" s="124" t="str">
        <f>'genel bilgi girişi'!$B$4</f>
        <v>GENÇ ERKEK</v>
      </c>
      <c r="E1" s="123" t="s">
        <v>17</v>
      </c>
      <c r="F1" s="340" t="str">
        <f>'genel bilgi girişi'!B5</f>
        <v>ATATÜRK STADYUMU</v>
      </c>
      <c r="G1" s="340"/>
      <c r="H1" s="340"/>
      <c r="I1" s="345" t="s">
        <v>59</v>
      </c>
      <c r="J1" s="345"/>
    </row>
    <row r="2" spans="1:14" ht="42" customHeight="1">
      <c r="A2" s="348" t="s">
        <v>19</v>
      </c>
      <c r="B2" s="348"/>
      <c r="C2" s="348"/>
      <c r="D2" s="125" t="s">
        <v>42</v>
      </c>
      <c r="E2" s="123" t="s">
        <v>18</v>
      </c>
      <c r="F2" s="341" t="str">
        <f>'genel bilgi girişi'!B6</f>
        <v>11-12 MART 2019</v>
      </c>
      <c r="G2" s="341"/>
      <c r="H2" s="342"/>
      <c r="I2" s="42" t="s">
        <v>32</v>
      </c>
      <c r="J2" s="42" t="s">
        <v>20</v>
      </c>
      <c r="K2" s="132" t="s">
        <v>62</v>
      </c>
      <c r="L2" s="132" t="s">
        <v>55</v>
      </c>
      <c r="M2" s="132" t="s">
        <v>21</v>
      </c>
      <c r="N2" s="42" t="s">
        <v>22</v>
      </c>
    </row>
    <row r="3" spans="1:14" ht="35.1" customHeight="1">
      <c r="A3" s="348" t="s">
        <v>60</v>
      </c>
      <c r="B3" s="348"/>
      <c r="C3" s="348"/>
      <c r="D3" s="270" t="str">
        <f>rekorlar!$H$11</f>
        <v>SERHAN GÜNEYLİ 50.09 sn</v>
      </c>
      <c r="E3" s="123" t="s">
        <v>61</v>
      </c>
      <c r="F3" s="343" t="str">
        <f>'yarışma programı'!$E$11</f>
        <v>1. Gün-12:35</v>
      </c>
      <c r="G3" s="343"/>
      <c r="H3" s="344"/>
      <c r="I3" s="130">
        <v>1</v>
      </c>
      <c r="J3" s="134">
        <f t="shared" ref="J3:M10" si="0">B6</f>
        <v>41</v>
      </c>
      <c r="K3" s="190">
        <f t="shared" si="0"/>
        <v>37316</v>
      </c>
      <c r="L3" s="191" t="str">
        <f t="shared" si="0"/>
        <v>ONUR ÇELEN</v>
      </c>
      <c r="M3" s="191" t="str">
        <f t="shared" si="0"/>
        <v>Dr. FAZIL KÜÇÜK E.M.L</v>
      </c>
      <c r="N3" s="192">
        <f t="shared" ref="N3:N10" si="1">F6</f>
        <v>0</v>
      </c>
    </row>
    <row r="4" spans="1:14" ht="35.1" customHeight="1">
      <c r="A4" s="350" t="str">
        <f>'genel bilgi girişi'!$B$8</f>
        <v>MİLLİ EĞİTİM ve KÜLTÜR BAKANLIĞI 2018-2019 ÖĞRETİM YILI GENÇLER ATLETİZM  ELEME YARIŞMALARI</v>
      </c>
      <c r="B4" s="350"/>
      <c r="C4" s="350"/>
      <c r="D4" s="350"/>
      <c r="E4" s="350"/>
      <c r="F4" s="350"/>
      <c r="G4" s="350"/>
      <c r="I4" s="130">
        <v>2</v>
      </c>
      <c r="J4" s="134">
        <f t="shared" si="0"/>
        <v>44</v>
      </c>
      <c r="K4" s="190">
        <f t="shared" si="0"/>
        <v>37014</v>
      </c>
      <c r="L4" s="191" t="str">
        <f t="shared" si="0"/>
        <v>EMRE DEMİRKAYA</v>
      </c>
      <c r="M4" s="191" t="str">
        <f t="shared" si="0"/>
        <v>LEFKE GAZİ LİSESİ</v>
      </c>
      <c r="N4" s="192">
        <f t="shared" si="1"/>
        <v>0</v>
      </c>
    </row>
    <row r="5" spans="1:14" s="126" customFormat="1" ht="35.1" customHeight="1">
      <c r="A5" s="42" t="s">
        <v>32</v>
      </c>
      <c r="B5" s="42" t="s">
        <v>20</v>
      </c>
      <c r="C5" s="132" t="s">
        <v>62</v>
      </c>
      <c r="D5" s="132" t="s">
        <v>55</v>
      </c>
      <c r="E5" s="132" t="s">
        <v>21</v>
      </c>
      <c r="F5" s="193" t="s">
        <v>22</v>
      </c>
      <c r="G5" s="193" t="s">
        <v>23</v>
      </c>
      <c r="H5" s="53"/>
      <c r="I5" s="42">
        <v>3</v>
      </c>
      <c r="J5" s="191">
        <f t="shared" si="0"/>
        <v>50</v>
      </c>
      <c r="K5" s="198">
        <f t="shared" si="0"/>
        <v>37806</v>
      </c>
      <c r="L5" s="191" t="str">
        <f t="shared" si="0"/>
        <v>ZAFER GÖKSU</v>
      </c>
      <c r="M5" s="191" t="str">
        <f t="shared" si="0"/>
        <v>SEDAT SİMAVİ E.M.LİSESİ</v>
      </c>
      <c r="N5" s="192">
        <f t="shared" si="1"/>
        <v>0</v>
      </c>
    </row>
    <row r="6" spans="1:14" ht="35.1" customHeight="1">
      <c r="A6" s="130">
        <v>1</v>
      </c>
      <c r="B6" s="134">
        <f>'yarışmaya katılan okullar'!B12</f>
        <v>41</v>
      </c>
      <c r="C6" s="135">
        <v>37316</v>
      </c>
      <c r="D6" s="136" t="s">
        <v>377</v>
      </c>
      <c r="E6" s="137" t="str">
        <f>'yarışmaya katılan okullar'!C12</f>
        <v>Dr. FAZIL KÜÇÜK E.M.L</v>
      </c>
      <c r="F6" s="59"/>
      <c r="G6" s="239" t="str">
        <f>IF(ISTEXT(F6),0,IFERROR(VLOOKUP(SMALL(puan!$E$4:$F$112,COUNTIF(puan!$E$4:$F$112,"&lt;"&amp;F6)+1),puan!$E$4:$F$112,2,0),"    "))</f>
        <v xml:space="preserve">    </v>
      </c>
      <c r="H6" s="152"/>
      <c r="I6" s="130">
        <v>4</v>
      </c>
      <c r="J6" s="134">
        <f t="shared" si="0"/>
        <v>52</v>
      </c>
      <c r="K6" s="190">
        <f t="shared" si="0"/>
        <v>37766</v>
      </c>
      <c r="L6" s="191" t="str">
        <f t="shared" si="0"/>
        <v>KAAN ERİŞİK</v>
      </c>
      <c r="M6" s="191" t="str">
        <f t="shared" si="0"/>
        <v>LAPTA YAVUZLAR LİSESİ</v>
      </c>
      <c r="N6" s="192">
        <f t="shared" si="1"/>
        <v>0</v>
      </c>
    </row>
    <row r="7" spans="1:14" ht="35.1" customHeight="1">
      <c r="A7" s="130">
        <v>2</v>
      </c>
      <c r="B7" s="134">
        <f>'yarışmaya katılan okullar'!B13</f>
        <v>44</v>
      </c>
      <c r="C7" s="135">
        <v>37014</v>
      </c>
      <c r="D7" s="136" t="s">
        <v>340</v>
      </c>
      <c r="E7" s="137" t="str">
        <f>'yarışmaya katılan okullar'!C13</f>
        <v>LEFKE GAZİ LİSESİ</v>
      </c>
      <c r="F7" s="59"/>
      <c r="G7" s="239" t="str">
        <f>IF(ISTEXT(F7),0,IFERROR(VLOOKUP(SMALL(puan!$E$4:$F$112,COUNTIF(puan!$E$4:$F$112,"&lt;"&amp;F7)+1),puan!$E$4:$F$112,2,0),"    "))</f>
        <v xml:space="preserve">    </v>
      </c>
      <c r="H7" s="152"/>
      <c r="I7" s="130">
        <v>5</v>
      </c>
      <c r="J7" s="134">
        <f t="shared" si="0"/>
        <v>16</v>
      </c>
      <c r="K7" s="190">
        <f t="shared" si="0"/>
        <v>37965</v>
      </c>
      <c r="L7" s="191" t="str">
        <f t="shared" si="0"/>
        <v>KEREM ŞENER</v>
      </c>
      <c r="M7" s="191" t="str">
        <f t="shared" si="0"/>
        <v>CUMHURİYET LİSESİ</v>
      </c>
      <c r="N7" s="192">
        <f t="shared" si="1"/>
        <v>0</v>
      </c>
    </row>
    <row r="8" spans="1:14" ht="35.1" customHeight="1">
      <c r="A8" s="130">
        <v>3</v>
      </c>
      <c r="B8" s="134">
        <f>'yarışmaya katılan okullar'!B14</f>
        <v>50</v>
      </c>
      <c r="C8" s="135">
        <v>37806</v>
      </c>
      <c r="D8" s="136" t="s">
        <v>378</v>
      </c>
      <c r="E8" s="137" t="str">
        <f>'yarışmaya katılan okullar'!C14</f>
        <v>SEDAT SİMAVİ E.M.LİSESİ</v>
      </c>
      <c r="F8" s="59"/>
      <c r="G8" s="239" t="str">
        <f>IF(ISTEXT(F8),0,IFERROR(VLOOKUP(SMALL(puan!$E$4:$F$112,COUNTIF(puan!$E$4:$F$112,"&lt;"&amp;F8)+1),puan!$E$4:$F$112,2,0),"    "))</f>
        <v xml:space="preserve">    </v>
      </c>
      <c r="H8" s="152"/>
      <c r="I8" s="130">
        <v>6</v>
      </c>
      <c r="J8" s="134">
        <f t="shared" si="0"/>
        <v>60</v>
      </c>
      <c r="K8" s="190">
        <f t="shared" si="0"/>
        <v>37435</v>
      </c>
      <c r="L8" s="191" t="str">
        <f t="shared" si="0"/>
        <v>SERHAN KILIÇ</v>
      </c>
      <c r="M8" s="191" t="str">
        <f t="shared" si="0"/>
        <v>KARPAZ MESLEK LİSESİ</v>
      </c>
      <c r="N8" s="192">
        <f t="shared" si="1"/>
        <v>0</v>
      </c>
    </row>
    <row r="9" spans="1:14" ht="35.1" customHeight="1">
      <c r="A9" s="130">
        <v>4</v>
      </c>
      <c r="B9" s="134">
        <f>'yarışmaya katılan okullar'!B15</f>
        <v>52</v>
      </c>
      <c r="C9" s="135">
        <v>37766</v>
      </c>
      <c r="D9" s="136" t="s">
        <v>379</v>
      </c>
      <c r="E9" s="137" t="str">
        <f>'yarışmaya katılan okullar'!C15</f>
        <v>LAPTA YAVUZLAR LİSESİ</v>
      </c>
      <c r="F9" s="59"/>
      <c r="G9" s="239" t="str">
        <f>IF(ISTEXT(F9),0,IFERROR(VLOOKUP(SMALL(puan!$E$4:$F$112,COUNTIF(puan!$E$4:$F$112,"&lt;"&amp;F9)+1),puan!$E$4:$F$112,2,0),"    "))</f>
        <v xml:space="preserve">    </v>
      </c>
      <c r="H9" s="152"/>
      <c r="I9" s="130">
        <v>7</v>
      </c>
      <c r="J9" s="134">
        <f t="shared" si="0"/>
        <v>30</v>
      </c>
      <c r="K9" s="190">
        <f t="shared" si="0"/>
        <v>37043</v>
      </c>
      <c r="L9" s="191" t="str">
        <f t="shared" si="0"/>
        <v>CASİM HEKİMOĞLU</v>
      </c>
      <c r="M9" s="191" t="str">
        <f t="shared" si="0"/>
        <v>HALA SULTAN İLAHİYAT KOLEJİ</v>
      </c>
      <c r="N9" s="192">
        <f t="shared" si="1"/>
        <v>0</v>
      </c>
    </row>
    <row r="10" spans="1:14" ht="35.1" customHeight="1">
      <c r="A10" s="130">
        <v>5</v>
      </c>
      <c r="B10" s="134">
        <f>'yarışmaya katılan okullar'!B16</f>
        <v>16</v>
      </c>
      <c r="C10" s="135">
        <v>37965</v>
      </c>
      <c r="D10" s="136" t="s">
        <v>380</v>
      </c>
      <c r="E10" s="137" t="str">
        <f>'yarışmaya katılan okullar'!C16</f>
        <v>CUMHURİYET LİSESİ</v>
      </c>
      <c r="F10" s="59"/>
      <c r="G10" s="239" t="str">
        <f>IF(ISTEXT(F10),0,IFERROR(VLOOKUP(SMALL(puan!$E$4:$F$112,COUNTIF(puan!$E$4:$F$112,"&lt;"&amp;F10)+1),puan!$E$4:$F$112,2,0),"    "))</f>
        <v xml:space="preserve">    </v>
      </c>
      <c r="H10" s="152"/>
      <c r="I10" s="130">
        <v>8</v>
      </c>
      <c r="J10" s="134">
        <f t="shared" si="0"/>
        <v>59</v>
      </c>
      <c r="K10" s="190">
        <f t="shared" si="0"/>
        <v>38261</v>
      </c>
      <c r="L10" s="191" t="str">
        <f t="shared" si="0"/>
        <v>YİĞİT ÖZYÜREKLİLER</v>
      </c>
      <c r="M10" s="191" t="str">
        <f t="shared" si="0"/>
        <v>POLATPAŞA LİSESİ</v>
      </c>
      <c r="N10" s="192">
        <f t="shared" si="1"/>
        <v>0</v>
      </c>
    </row>
    <row r="11" spans="1:14" ht="35.1" customHeight="1">
      <c r="A11" s="130">
        <v>6</v>
      </c>
      <c r="B11" s="134">
        <f>'yarışmaya katılan okullar'!B17</f>
        <v>60</v>
      </c>
      <c r="C11" s="135">
        <v>37435</v>
      </c>
      <c r="D11" s="136" t="s">
        <v>381</v>
      </c>
      <c r="E11" s="137" t="str">
        <f>'yarışmaya katılan okullar'!C17</f>
        <v>KARPAZ MESLEK LİSESİ</v>
      </c>
      <c r="F11" s="59"/>
      <c r="G11" s="239" t="str">
        <f>IF(ISTEXT(F11),0,IFERROR(VLOOKUP(SMALL(puan!$E$4:$F$112,COUNTIF(puan!$E$4:$F$112,"&lt;"&amp;F11)+1),puan!$E$4:$F$112,2,0),"    "))</f>
        <v xml:space="preserve">    </v>
      </c>
      <c r="H11" s="152"/>
      <c r="I11" s="339" t="s">
        <v>58</v>
      </c>
      <c r="J11" s="339"/>
      <c r="K11" s="202"/>
      <c r="L11" s="126"/>
      <c r="M11" s="126"/>
      <c r="N11" s="201"/>
    </row>
    <row r="12" spans="1:14" ht="35.1" customHeight="1">
      <c r="A12" s="130">
        <v>7</v>
      </c>
      <c r="B12" s="134">
        <f>'yarışmaya katılan okullar'!B18</f>
        <v>30</v>
      </c>
      <c r="C12" s="135">
        <v>37043</v>
      </c>
      <c r="D12" s="136" t="s">
        <v>382</v>
      </c>
      <c r="E12" s="137" t="str">
        <f>'yarışmaya katılan okullar'!C18</f>
        <v>HALA SULTAN İLAHİYAT KOLEJİ</v>
      </c>
      <c r="F12" s="59"/>
      <c r="G12" s="239" t="str">
        <f>IF(ISTEXT(F12),0,IFERROR(VLOOKUP(SMALL(puan!$E$4:$F$112,COUNTIF(puan!$E$4:$F$112,"&lt;"&amp;F12)+1),puan!$E$4:$F$112,2,0),"    "))</f>
        <v xml:space="preserve">    </v>
      </c>
      <c r="H12" s="152"/>
      <c r="I12" s="42" t="s">
        <v>32</v>
      </c>
      <c r="J12" s="42" t="s">
        <v>20</v>
      </c>
      <c r="K12" s="196" t="s">
        <v>62</v>
      </c>
      <c r="L12" s="132" t="s">
        <v>55</v>
      </c>
      <c r="M12" s="132" t="s">
        <v>21</v>
      </c>
      <c r="N12" s="197" t="s">
        <v>22</v>
      </c>
    </row>
    <row r="13" spans="1:14" ht="35.1" customHeight="1">
      <c r="A13" s="130">
        <v>8</v>
      </c>
      <c r="B13" s="134">
        <f>'yarışmaya katılan okullar'!B19</f>
        <v>59</v>
      </c>
      <c r="C13" s="135">
        <v>38261</v>
      </c>
      <c r="D13" s="136" t="s">
        <v>320</v>
      </c>
      <c r="E13" s="137" t="str">
        <f>'yarışmaya katılan okullar'!C19</f>
        <v>POLATPAŞA LİSESİ</v>
      </c>
      <c r="F13" s="59"/>
      <c r="G13" s="239" t="str">
        <f>IF(ISTEXT(F13),0,IFERROR(VLOOKUP(SMALL(puan!$E$4:$F$112,COUNTIF(puan!$E$4:$F$112,"&lt;"&amp;F13)+1),puan!$E$4:$F$112,2,0),"    "))</f>
        <v xml:space="preserve">    </v>
      </c>
      <c r="H13" s="152"/>
      <c r="I13" s="130">
        <v>1</v>
      </c>
      <c r="J13" s="134">
        <f t="shared" ref="J13:M20" si="2">B14</f>
        <v>45</v>
      </c>
      <c r="K13" s="190">
        <f t="shared" si="2"/>
        <v>38260</v>
      </c>
      <c r="L13" s="191" t="str">
        <f t="shared" si="2"/>
        <v>MUSTAFA ATİKOĞLU</v>
      </c>
      <c r="M13" s="191" t="str">
        <f t="shared" si="2"/>
        <v>GÜZELYURT MESLEK LİSESİ</v>
      </c>
      <c r="N13" s="192">
        <f t="shared" ref="N13:N20" si="3">F14</f>
        <v>0</v>
      </c>
    </row>
    <row r="14" spans="1:14" ht="35.1" customHeight="1">
      <c r="A14" s="130">
        <v>9</v>
      </c>
      <c r="B14" s="134">
        <f>'yarışmaya katılan okullar'!B20</f>
        <v>45</v>
      </c>
      <c r="C14" s="135">
        <v>38260</v>
      </c>
      <c r="D14" s="136" t="s">
        <v>383</v>
      </c>
      <c r="E14" s="137" t="str">
        <f>'yarışmaya katılan okullar'!C20</f>
        <v>GÜZELYURT MESLEK LİSESİ</v>
      </c>
      <c r="F14" s="59"/>
      <c r="G14" s="239" t="str">
        <f>IF(ISTEXT(F14),0,IFERROR(VLOOKUP(SMALL(puan!$E$4:$F$112,COUNTIF(puan!$E$4:$F$112,"&lt;"&amp;F14)+1),puan!$E$4:$F$112,2,0),"    "))</f>
        <v xml:space="preserve">    </v>
      </c>
      <c r="H14" s="152"/>
      <c r="I14" s="130">
        <v>2</v>
      </c>
      <c r="J14" s="134">
        <f t="shared" si="2"/>
        <v>35</v>
      </c>
      <c r="K14" s="190">
        <f t="shared" si="2"/>
        <v>36925</v>
      </c>
      <c r="L14" s="191" t="str">
        <f t="shared" si="2"/>
        <v>BATUHAN ŞANVERDİ</v>
      </c>
      <c r="M14" s="191" t="str">
        <f t="shared" si="2"/>
        <v>ANAFARTALAR LİSESİ</v>
      </c>
      <c r="N14" s="192">
        <f t="shared" si="3"/>
        <v>0</v>
      </c>
    </row>
    <row r="15" spans="1:14" ht="35.1" customHeight="1">
      <c r="A15" s="130">
        <v>10</v>
      </c>
      <c r="B15" s="134">
        <f>'yarışmaya katılan okullar'!B21</f>
        <v>35</v>
      </c>
      <c r="C15" s="135">
        <v>36925</v>
      </c>
      <c r="D15" s="136" t="s">
        <v>384</v>
      </c>
      <c r="E15" s="137" t="str">
        <f>'yarışmaya katılan okullar'!C21</f>
        <v>ANAFARTALAR LİSESİ</v>
      </c>
      <c r="F15" s="59"/>
      <c r="G15" s="239" t="str">
        <f>IF(ISTEXT(F15),0,IFERROR(VLOOKUP(SMALL(puan!$E$4:$F$112,COUNTIF(puan!$E$4:$F$112,"&lt;"&amp;F15)+1),puan!$E$4:$F$112,2,0),"    "))</f>
        <v xml:space="preserve">    </v>
      </c>
      <c r="H15" s="152"/>
      <c r="I15" s="42">
        <v>3</v>
      </c>
      <c r="J15" s="134">
        <f t="shared" si="2"/>
        <v>71</v>
      </c>
      <c r="K15" s="190" t="str">
        <f t="shared" si="2"/>
        <v>15.02.2001</v>
      </c>
      <c r="L15" s="191" t="str">
        <f t="shared" si="2"/>
        <v>EMRE NAZİK</v>
      </c>
      <c r="M15" s="191" t="str">
        <f t="shared" si="2"/>
        <v>THE AMERİCAN COLLEGE</v>
      </c>
      <c r="N15" s="192">
        <f t="shared" si="3"/>
        <v>0</v>
      </c>
    </row>
    <row r="16" spans="1:14" ht="35.1" customHeight="1">
      <c r="A16" s="130">
        <v>11</v>
      </c>
      <c r="B16" s="134">
        <f>'yarışmaya katılan okullar'!B22</f>
        <v>71</v>
      </c>
      <c r="C16" s="135" t="s">
        <v>385</v>
      </c>
      <c r="D16" s="136" t="s">
        <v>386</v>
      </c>
      <c r="E16" s="137" t="str">
        <f>'yarışmaya katılan okullar'!C22</f>
        <v>THE AMERİCAN COLLEGE</v>
      </c>
      <c r="F16" s="59"/>
      <c r="G16" s="239" t="str">
        <f>IF(ISTEXT(F16),0,IFERROR(VLOOKUP(SMALL(puan!$E$4:$F$112,COUNTIF(puan!$E$4:$F$112,"&lt;"&amp;F16)+1),puan!$E$4:$F$112,2,0),"    "))</f>
        <v xml:space="preserve">    </v>
      </c>
      <c r="H16" s="152"/>
      <c r="I16" s="130">
        <v>4</v>
      </c>
      <c r="J16" s="134">
        <f t="shared" si="2"/>
        <v>57</v>
      </c>
      <c r="K16" s="190" t="str">
        <f t="shared" si="2"/>
        <v>18.06.2002</v>
      </c>
      <c r="L16" s="191" t="str">
        <f t="shared" si="2"/>
        <v>MUSTAFA HACI</v>
      </c>
      <c r="M16" s="191" t="str">
        <f t="shared" si="2"/>
        <v>19 MAYIS TMK</v>
      </c>
      <c r="N16" s="192">
        <f t="shared" si="3"/>
        <v>0</v>
      </c>
    </row>
    <row r="17" spans="1:14" ht="35.1" customHeight="1">
      <c r="A17" s="130">
        <v>12</v>
      </c>
      <c r="B17" s="134">
        <f>'yarışmaya katılan okullar'!B23</f>
        <v>57</v>
      </c>
      <c r="C17" s="135" t="s">
        <v>387</v>
      </c>
      <c r="D17" s="136" t="s">
        <v>388</v>
      </c>
      <c r="E17" s="137" t="str">
        <f>'yarışmaya katılan okullar'!C23</f>
        <v>19 MAYIS TMK</v>
      </c>
      <c r="F17" s="59"/>
      <c r="G17" s="239" t="str">
        <f>IF(ISTEXT(F17),0,IFERROR(VLOOKUP(SMALL(puan!$E$4:$F$112,COUNTIF(puan!$E$4:$F$112,"&lt;"&amp;F17)+1),puan!$E$4:$F$112,2,0),"    "))</f>
        <v xml:space="preserve">    </v>
      </c>
      <c r="H17" s="152"/>
      <c r="I17" s="130">
        <v>5</v>
      </c>
      <c r="J17" s="134">
        <f t="shared" si="2"/>
        <v>77</v>
      </c>
      <c r="K17" s="190">
        <f t="shared" si="2"/>
        <v>37363</v>
      </c>
      <c r="L17" s="191" t="str">
        <f t="shared" si="2"/>
        <v>İBRAHİM UÇAK</v>
      </c>
      <c r="M17" s="191" t="str">
        <f t="shared" si="2"/>
        <v>BÜLENT ECEVİT ANADOLU LİSESİ</v>
      </c>
      <c r="N17" s="192">
        <f t="shared" si="3"/>
        <v>0</v>
      </c>
    </row>
    <row r="18" spans="1:14" ht="35.1" customHeight="1">
      <c r="A18" s="130">
        <v>13</v>
      </c>
      <c r="B18" s="134">
        <f>'yarışmaya katılan okullar'!B24</f>
        <v>77</v>
      </c>
      <c r="C18" s="135">
        <v>37363</v>
      </c>
      <c r="D18" s="136" t="s">
        <v>371</v>
      </c>
      <c r="E18" s="137" t="str">
        <f>'yarışmaya katılan okullar'!C24</f>
        <v>BÜLENT ECEVİT ANADOLU LİSESİ</v>
      </c>
      <c r="F18" s="59"/>
      <c r="G18" s="239" t="str">
        <f>IF(ISTEXT(F18),0,IFERROR(VLOOKUP(SMALL(puan!$E$4:$F$112,COUNTIF(puan!$E$4:$F$112,"&lt;"&amp;F18)+1),puan!$E$4:$F$112,2,0),"    "))</f>
        <v xml:space="preserve">    </v>
      </c>
      <c r="H18" s="152"/>
      <c r="I18" s="130">
        <v>6</v>
      </c>
      <c r="J18" s="134">
        <f t="shared" si="2"/>
        <v>48</v>
      </c>
      <c r="K18" s="190">
        <f t="shared" si="2"/>
        <v>36946</v>
      </c>
      <c r="L18" s="191" t="str">
        <f t="shared" si="2"/>
        <v>EGE TÜRKER VAR</v>
      </c>
      <c r="M18" s="191" t="str">
        <f t="shared" si="2"/>
        <v>LEFKOŞA TÜRK LİSESİ</v>
      </c>
      <c r="N18" s="192">
        <f t="shared" si="3"/>
        <v>0</v>
      </c>
    </row>
    <row r="19" spans="1:14" ht="35.1" customHeight="1">
      <c r="A19" s="130">
        <v>14</v>
      </c>
      <c r="B19" s="134">
        <f>'yarışmaya katılan okullar'!B25</f>
        <v>48</v>
      </c>
      <c r="C19" s="135">
        <v>36946</v>
      </c>
      <c r="D19" s="136" t="s">
        <v>372</v>
      </c>
      <c r="E19" s="137" t="str">
        <f>'yarışmaya katılan okullar'!C25</f>
        <v>LEFKOŞA TÜRK LİSESİ</v>
      </c>
      <c r="F19" s="59"/>
      <c r="G19" s="239" t="str">
        <f>IF(ISTEXT(F19),0,IFERROR(VLOOKUP(SMALL(puan!$E$4:$F$112,COUNTIF(puan!$E$4:$F$112,"&lt;"&amp;F19)+1),puan!$E$4:$F$112,2,0),"    "))</f>
        <v xml:space="preserve">    </v>
      </c>
      <c r="H19" s="152"/>
      <c r="I19" s="130">
        <v>7</v>
      </c>
      <c r="J19" s="134">
        <f t="shared" si="2"/>
        <v>40</v>
      </c>
      <c r="K19" s="190">
        <f t="shared" si="2"/>
        <v>38208</v>
      </c>
      <c r="L19" s="191" t="str">
        <f t="shared" si="2"/>
        <v>TUĞRA YEŞER</v>
      </c>
      <c r="M19" s="191" t="str">
        <f t="shared" si="2"/>
        <v>ERENKÖY LİSESİ</v>
      </c>
      <c r="N19" s="192">
        <f t="shared" si="3"/>
        <v>0</v>
      </c>
    </row>
    <row r="20" spans="1:14" ht="35.1" customHeight="1">
      <c r="A20" s="130">
        <v>15</v>
      </c>
      <c r="B20" s="134">
        <f>'yarışmaya katılan okullar'!B26</f>
        <v>40</v>
      </c>
      <c r="C20" s="135">
        <v>38208</v>
      </c>
      <c r="D20" s="136" t="s">
        <v>328</v>
      </c>
      <c r="E20" s="137" t="str">
        <f>'yarışmaya katılan okullar'!C26</f>
        <v>ERENKÖY LİSESİ</v>
      </c>
      <c r="F20" s="59"/>
      <c r="G20" s="239" t="str">
        <f>IF(ISTEXT(F20),0,IFERROR(VLOOKUP(SMALL(puan!$E$4:$F$112,COUNTIF(puan!$E$4:$F$112,"&lt;"&amp;F20)+1),puan!$E$4:$F$112,2,0),"    "))</f>
        <v xml:space="preserve">    </v>
      </c>
      <c r="H20" s="152"/>
      <c r="I20" s="130">
        <v>8</v>
      </c>
      <c r="J20" s="134">
        <f t="shared" si="2"/>
        <v>39</v>
      </c>
      <c r="K20" s="190" t="str">
        <f t="shared" si="2"/>
        <v>-</v>
      </c>
      <c r="L20" s="191" t="str">
        <f t="shared" si="2"/>
        <v>-</v>
      </c>
      <c r="M20" s="191" t="str">
        <f t="shared" si="2"/>
        <v>CENGİZ TOPEL E. M .LİSESİ</v>
      </c>
      <c r="N20" s="192">
        <f t="shared" si="3"/>
        <v>0</v>
      </c>
    </row>
    <row r="21" spans="1:14" ht="35.1" customHeight="1">
      <c r="A21" s="130">
        <v>16</v>
      </c>
      <c r="B21" s="134">
        <f>'yarışmaya katılan okullar'!B27</f>
        <v>39</v>
      </c>
      <c r="C21" s="135" t="s">
        <v>237</v>
      </c>
      <c r="D21" s="136" t="s">
        <v>237</v>
      </c>
      <c r="E21" s="137" t="str">
        <f>'yarışmaya katılan okullar'!C27</f>
        <v>CENGİZ TOPEL E. M .LİSESİ</v>
      </c>
      <c r="F21" s="59"/>
      <c r="G21" s="239" t="str">
        <f>IF(ISTEXT(F21),0,IFERROR(VLOOKUP(SMALL(puan!$E$4:$F$112,COUNTIF(puan!$E$4:$F$112,"&lt;"&amp;F21)+1),puan!$E$4:$F$112,2,0),"    "))</f>
        <v xml:space="preserve">    </v>
      </c>
      <c r="H21" s="152"/>
      <c r="I21" s="339" t="s">
        <v>57</v>
      </c>
      <c r="J21" s="339"/>
      <c r="K21" s="202"/>
      <c r="L21" s="126"/>
      <c r="M21" s="126"/>
      <c r="N21" s="201"/>
    </row>
    <row r="22" spans="1:14" ht="35.1" customHeight="1">
      <c r="A22" s="130">
        <v>17</v>
      </c>
      <c r="B22" s="134">
        <f>'yarışmaya katılan okullar'!B28</f>
        <v>64</v>
      </c>
      <c r="C22" s="135" t="s">
        <v>237</v>
      </c>
      <c r="D22" s="136" t="s">
        <v>237</v>
      </c>
      <c r="E22" s="137" t="str">
        <f>'yarışmaya katılan okullar'!C28</f>
        <v>GÜZELYURT TMK</v>
      </c>
      <c r="F22" s="59"/>
      <c r="G22" s="239" t="str">
        <f>IF(ISTEXT(F22),0,IFERROR(VLOOKUP(SMALL(puan!$E$4:$F$112,COUNTIF(puan!$E$4:$F$112,"&lt;"&amp;F22)+1),puan!$E$4:$F$112,2,0),"    "))</f>
        <v xml:space="preserve">    </v>
      </c>
      <c r="H22" s="152"/>
      <c r="I22" s="42" t="s">
        <v>32</v>
      </c>
      <c r="J22" s="42" t="s">
        <v>20</v>
      </c>
      <c r="K22" s="196" t="s">
        <v>62</v>
      </c>
      <c r="L22" s="132" t="s">
        <v>55</v>
      </c>
      <c r="M22" s="132" t="s">
        <v>21</v>
      </c>
      <c r="N22" s="197" t="s">
        <v>22</v>
      </c>
    </row>
    <row r="23" spans="1:14" ht="35.1" customHeight="1">
      <c r="A23" s="130">
        <v>18</v>
      </c>
      <c r="B23" s="134">
        <f>'yarışmaya katılan okullar'!B29</f>
        <v>51</v>
      </c>
      <c r="C23" s="135">
        <v>38273</v>
      </c>
      <c r="D23" s="136" t="s">
        <v>389</v>
      </c>
      <c r="E23" s="137" t="str">
        <f>'yarışmaya katılan okullar'!C29</f>
        <v>TÜRK MAARİF KOLEJİ</v>
      </c>
      <c r="F23" s="59"/>
      <c r="G23" s="239" t="str">
        <f>IF(ISTEXT(F23),0,IFERROR(VLOOKUP(SMALL(puan!$E$4:$F$112,COUNTIF(puan!$E$4:$F$112,"&lt;"&amp;F23)+1),puan!$E$4:$F$112,2,0),"    "))</f>
        <v xml:space="preserve">    </v>
      </c>
      <c r="H23" s="152"/>
      <c r="I23" s="130">
        <v>1</v>
      </c>
      <c r="J23" s="134">
        <f t="shared" ref="J23:M30" si="4">B22</f>
        <v>64</v>
      </c>
      <c r="K23" s="190" t="str">
        <f t="shared" si="4"/>
        <v>-</v>
      </c>
      <c r="L23" s="191" t="str">
        <f t="shared" si="4"/>
        <v>-</v>
      </c>
      <c r="M23" s="191" t="str">
        <f t="shared" si="4"/>
        <v>GÜZELYURT TMK</v>
      </c>
      <c r="N23" s="192">
        <f t="shared" ref="N23:N30" si="5">F22</f>
        <v>0</v>
      </c>
    </row>
    <row r="24" spans="1:14" ht="35.1" customHeight="1">
      <c r="A24" s="130">
        <v>19</v>
      </c>
      <c r="B24" s="134">
        <f>'yarışmaya katılan okullar'!B30</f>
        <v>47</v>
      </c>
      <c r="C24" s="135">
        <v>38236</v>
      </c>
      <c r="D24" s="136" t="s">
        <v>390</v>
      </c>
      <c r="E24" s="137" t="str">
        <f>'yarışmaya katılan okullar'!C30</f>
        <v>KURTULUŞ LİSESİ</v>
      </c>
      <c r="F24" s="59"/>
      <c r="G24" s="239" t="str">
        <f>IF(ISTEXT(F24),0,IFERROR(VLOOKUP(SMALL(puan!$E$4:$F$112,COUNTIF(puan!$E$4:$F$112,"&lt;"&amp;F24)+1),puan!$E$4:$F$112,2,0),"    "))</f>
        <v xml:space="preserve">    </v>
      </c>
      <c r="H24" s="152"/>
      <c r="I24" s="130">
        <v>2</v>
      </c>
      <c r="J24" s="134">
        <f t="shared" si="4"/>
        <v>51</v>
      </c>
      <c r="K24" s="190">
        <f t="shared" si="4"/>
        <v>38273</v>
      </c>
      <c r="L24" s="191" t="str">
        <f t="shared" si="4"/>
        <v>METE ÖZÖZGÜR</v>
      </c>
      <c r="M24" s="191" t="str">
        <f t="shared" si="4"/>
        <v>TÜRK MAARİF KOLEJİ</v>
      </c>
      <c r="N24" s="192">
        <f t="shared" si="5"/>
        <v>0</v>
      </c>
    </row>
    <row r="25" spans="1:14" ht="35.1" customHeight="1">
      <c r="A25" s="130">
        <v>20</v>
      </c>
      <c r="B25" s="134">
        <f>'yarışmaya katılan okullar'!B31</f>
        <v>33</v>
      </c>
      <c r="C25" s="135">
        <v>37994</v>
      </c>
      <c r="D25" s="136" t="s">
        <v>391</v>
      </c>
      <c r="E25" s="137" t="str">
        <f>'yarışmaya katılan okullar'!C31</f>
        <v>DEĞİRMENLİK LİSESİ</v>
      </c>
      <c r="F25" s="59"/>
      <c r="G25" s="239" t="str">
        <f>IF(ISTEXT(F25),0,IFERROR(VLOOKUP(SMALL(puan!$E$4:$F$112,COUNTIF(puan!$E$4:$F$112,"&lt;"&amp;F25)+1),puan!$E$4:$F$112,2,0),"    "))</f>
        <v xml:space="preserve">    </v>
      </c>
      <c r="H25" s="152"/>
      <c r="I25" s="42">
        <v>3</v>
      </c>
      <c r="J25" s="134">
        <f t="shared" si="4"/>
        <v>47</v>
      </c>
      <c r="K25" s="190">
        <f t="shared" si="4"/>
        <v>38236</v>
      </c>
      <c r="L25" s="191" t="str">
        <f t="shared" si="4"/>
        <v>MELİH DENİZCİ</v>
      </c>
      <c r="M25" s="191" t="str">
        <f t="shared" si="4"/>
        <v>KURTULUŞ LİSESİ</v>
      </c>
      <c r="N25" s="192">
        <f t="shared" si="5"/>
        <v>0</v>
      </c>
    </row>
    <row r="26" spans="1:14" ht="35.1" customHeight="1">
      <c r="A26" s="130">
        <v>21</v>
      </c>
      <c r="B26" s="134">
        <f>'yarışmaya katılan okullar'!B32</f>
        <v>37</v>
      </c>
      <c r="C26" s="135">
        <v>38002</v>
      </c>
      <c r="D26" s="136" t="s">
        <v>369</v>
      </c>
      <c r="E26" s="137" t="str">
        <f>'yarışmaya katılan okullar'!C32</f>
        <v>BEKİRPAŞA LİSESİ</v>
      </c>
      <c r="F26" s="59"/>
      <c r="G26" s="239" t="str">
        <f>IF(ISTEXT(F26),0,IFERROR(VLOOKUP(SMALL(puan!$E$4:$F$112,COUNTIF(puan!$E$4:$F$112,"&lt;"&amp;F26)+1),puan!$E$4:$F$112,2,0),"    "))</f>
        <v xml:space="preserve">    </v>
      </c>
      <c r="H26" s="152"/>
      <c r="I26" s="130">
        <v>4</v>
      </c>
      <c r="J26" s="134">
        <f t="shared" si="4"/>
        <v>33</v>
      </c>
      <c r="K26" s="190">
        <f t="shared" si="4"/>
        <v>37994</v>
      </c>
      <c r="L26" s="191" t="str">
        <f t="shared" si="4"/>
        <v>ALİ BEDENSEL</v>
      </c>
      <c r="M26" s="191" t="str">
        <f t="shared" si="4"/>
        <v>DEĞİRMENLİK LİSESİ</v>
      </c>
      <c r="N26" s="192">
        <f t="shared" si="5"/>
        <v>0</v>
      </c>
    </row>
    <row r="27" spans="1:14" ht="35.1" customHeight="1">
      <c r="A27" s="130">
        <v>22</v>
      </c>
      <c r="B27" s="134">
        <f>'yarışmaya katılan okullar'!B33</f>
        <v>27</v>
      </c>
      <c r="C27" s="135">
        <v>37375</v>
      </c>
      <c r="D27" s="136" t="s">
        <v>392</v>
      </c>
      <c r="E27" s="137" t="str">
        <f>'yarışmaya katılan okullar'!C33</f>
        <v>YAKIN DOĞU KOLEJİ</v>
      </c>
      <c r="F27" s="59"/>
      <c r="G27" s="239" t="str">
        <f>IF(ISTEXT(F27),0,IFERROR(VLOOKUP(SMALL(puan!$E$4:$F$112,COUNTIF(puan!$E$4:$F$112,"&lt;"&amp;F27)+1),puan!$E$4:$F$112,2,0),"    "))</f>
        <v xml:space="preserve">    </v>
      </c>
      <c r="H27" s="152"/>
      <c r="I27" s="130">
        <v>5</v>
      </c>
      <c r="J27" s="134">
        <f t="shared" si="4"/>
        <v>37</v>
      </c>
      <c r="K27" s="190">
        <f t="shared" si="4"/>
        <v>38002</v>
      </c>
      <c r="L27" s="191" t="str">
        <f t="shared" si="4"/>
        <v>ARDA GECE</v>
      </c>
      <c r="M27" s="191" t="str">
        <f t="shared" si="4"/>
        <v>BEKİRPAŞA LİSESİ</v>
      </c>
      <c r="N27" s="192">
        <f t="shared" si="5"/>
        <v>0</v>
      </c>
    </row>
    <row r="28" spans="1:14" ht="35.1" customHeight="1">
      <c r="A28" s="130">
        <v>23</v>
      </c>
      <c r="B28" s="134">
        <f>'yarışmaya katılan okullar'!B34</f>
        <v>81</v>
      </c>
      <c r="C28" s="135" t="s">
        <v>237</v>
      </c>
      <c r="D28" s="136" t="s">
        <v>237</v>
      </c>
      <c r="E28" s="137" t="str">
        <f>'yarışmaya katılan okullar'!C34</f>
        <v>THE ENGLISH SCHOOL OF KYRENIA</v>
      </c>
      <c r="F28" s="59"/>
      <c r="G28" s="239" t="str">
        <f>IF(ISTEXT(F28),0,IFERROR(VLOOKUP(SMALL(puan!$E$4:$F$112,COUNTIF(puan!$E$4:$F$112,"&lt;"&amp;F28)+1),puan!$E$4:$F$112,2,0),"    "))</f>
        <v xml:space="preserve">    </v>
      </c>
      <c r="H28" s="152"/>
      <c r="I28" s="130">
        <v>6</v>
      </c>
      <c r="J28" s="134">
        <f t="shared" si="4"/>
        <v>27</v>
      </c>
      <c r="K28" s="190">
        <f t="shared" si="4"/>
        <v>37375</v>
      </c>
      <c r="L28" s="191" t="str">
        <f t="shared" si="4"/>
        <v>KAAN DURAN</v>
      </c>
      <c r="M28" s="191" t="str">
        <f t="shared" si="4"/>
        <v>YAKIN DOĞU KOLEJİ</v>
      </c>
      <c r="N28" s="192">
        <f t="shared" si="5"/>
        <v>0</v>
      </c>
    </row>
    <row r="29" spans="1:14" ht="35.1" customHeight="1">
      <c r="A29" s="130">
        <v>24</v>
      </c>
      <c r="B29" s="134">
        <f>'yarışmaya katılan okullar'!B35</f>
        <v>36</v>
      </c>
      <c r="C29" s="135">
        <v>37319</v>
      </c>
      <c r="D29" s="136" t="s">
        <v>393</v>
      </c>
      <c r="E29" s="137" t="str">
        <f>'yarışmaya katılan okullar'!C35</f>
        <v>ATATÜRK MESLEK LİSESİ</v>
      </c>
      <c r="F29" s="59"/>
      <c r="G29" s="239" t="str">
        <f>IF(ISTEXT(F29),0,IFERROR(VLOOKUP(SMALL(puan!$E$4:$F$112,COUNTIF(puan!$E$4:$F$112,"&lt;"&amp;F29)+1),puan!$E$4:$F$112,2,0),"    "))</f>
        <v xml:space="preserve">    </v>
      </c>
      <c r="H29" s="152"/>
      <c r="I29" s="130">
        <v>7</v>
      </c>
      <c r="J29" s="134">
        <f t="shared" si="4"/>
        <v>81</v>
      </c>
      <c r="K29" s="190" t="str">
        <f t="shared" si="4"/>
        <v>-</v>
      </c>
      <c r="L29" s="191" t="str">
        <f t="shared" si="4"/>
        <v>-</v>
      </c>
      <c r="M29" s="191" t="str">
        <f t="shared" si="4"/>
        <v>THE ENGLISH SCHOOL OF KYRENIA</v>
      </c>
      <c r="N29" s="192">
        <f t="shared" si="5"/>
        <v>0</v>
      </c>
    </row>
    <row r="30" spans="1:14" ht="35.1" customHeight="1">
      <c r="A30" s="130">
        <v>25</v>
      </c>
      <c r="B30" s="134">
        <f>'yarışmaya katılan okullar'!B36</f>
        <v>53</v>
      </c>
      <c r="C30" s="135">
        <v>38261</v>
      </c>
      <c r="D30" s="136" t="s">
        <v>394</v>
      </c>
      <c r="E30" s="137" t="str">
        <f>'yarışmaya katılan okullar'!C36</f>
        <v>20 TEMMUZ FEN LİSESİ</v>
      </c>
      <c r="F30" s="59"/>
      <c r="G30" s="239" t="str">
        <f>IF(ISTEXT(F30),0,IFERROR(VLOOKUP(SMALL(puan!$E$4:$F$112,COUNTIF(puan!$E$4:$F$112,"&lt;"&amp;F30)+1),puan!$E$4:$F$112,2,0),"    "))</f>
        <v xml:space="preserve">    </v>
      </c>
      <c r="H30" s="152"/>
      <c r="I30" s="130">
        <v>8</v>
      </c>
      <c r="J30" s="134">
        <f t="shared" si="4"/>
        <v>36</v>
      </c>
      <c r="K30" s="190">
        <f t="shared" si="4"/>
        <v>37319</v>
      </c>
      <c r="L30" s="191" t="str">
        <f t="shared" si="4"/>
        <v>MEHMETALİ İLKBAHAR</v>
      </c>
      <c r="M30" s="191" t="str">
        <f t="shared" si="4"/>
        <v>ATATÜRK MESLEK LİSESİ</v>
      </c>
      <c r="N30" s="192">
        <f t="shared" si="5"/>
        <v>0</v>
      </c>
    </row>
    <row r="31" spans="1:14" ht="35.1" customHeight="1">
      <c r="A31" s="130">
        <v>26</v>
      </c>
      <c r="B31" s="134">
        <f>'yarışmaya katılan okullar'!B37</f>
        <v>0</v>
      </c>
      <c r="C31" s="144"/>
      <c r="D31" s="136"/>
      <c r="E31" s="137" t="str">
        <f>'yarışmaya katılan okullar'!C37</f>
        <v/>
      </c>
      <c r="F31" s="59"/>
      <c r="G31" s="239" t="str">
        <f>IF(ISTEXT(F31),0,IFERROR(VLOOKUP(SMALL(puan!$E$4:$F$112,COUNTIF(puan!$E$4:$F$112,"&lt;"&amp;F31)+1),puan!$E$4:$F$112,2,0),"    "))</f>
        <v xml:space="preserve">    </v>
      </c>
      <c r="H31" s="152"/>
      <c r="I31" s="339" t="s">
        <v>56</v>
      </c>
      <c r="J31" s="339"/>
      <c r="K31" s="202"/>
      <c r="L31" s="126"/>
      <c r="M31" s="126"/>
      <c r="N31" s="201"/>
    </row>
    <row r="32" spans="1:14" ht="35.1" customHeight="1">
      <c r="A32" s="130">
        <v>27</v>
      </c>
      <c r="B32" s="134">
        <f>'yarışmaya katılan okullar'!B38</f>
        <v>0</v>
      </c>
      <c r="C32" s="144"/>
      <c r="D32" s="136"/>
      <c r="E32" s="137" t="str">
        <f>'yarışmaya katılan okullar'!C38</f>
        <v/>
      </c>
      <c r="F32" s="59"/>
      <c r="G32" s="239" t="str">
        <f>IF(ISTEXT(F32),0,IFERROR(VLOOKUP(SMALL(puan!$E$4:$F$112,COUNTIF(puan!$E$4:$F$112,"&lt;"&amp;F32)+1),puan!$E$4:$F$112,2,0),"    "))</f>
        <v xml:space="preserve">    </v>
      </c>
      <c r="H32" s="152"/>
      <c r="I32" s="42" t="s">
        <v>32</v>
      </c>
      <c r="J32" s="42" t="s">
        <v>20</v>
      </c>
      <c r="K32" s="196" t="s">
        <v>62</v>
      </c>
      <c r="L32" s="132" t="s">
        <v>55</v>
      </c>
      <c r="M32" s="132" t="s">
        <v>21</v>
      </c>
      <c r="N32" s="197" t="s">
        <v>22</v>
      </c>
    </row>
    <row r="33" spans="1:14" ht="35.1" customHeight="1">
      <c r="A33" s="130">
        <v>28</v>
      </c>
      <c r="B33" s="134">
        <f>'yarışmaya katılan okullar'!B39</f>
        <v>0</v>
      </c>
      <c r="C33" s="144"/>
      <c r="D33" s="136"/>
      <c r="E33" s="137" t="str">
        <f>'yarışmaya katılan okullar'!C39</f>
        <v/>
      </c>
      <c r="F33" s="59"/>
      <c r="G33" s="239" t="str">
        <f>IF(ISTEXT(F33),0,IFERROR(VLOOKUP(SMALL(puan!$E$4:$F$112,COUNTIF(puan!$E$4:$F$112,"&lt;"&amp;F33)+1),puan!$E$4:$F$112,2,0),"    "))</f>
        <v xml:space="preserve">    </v>
      </c>
      <c r="H33" s="152"/>
      <c r="I33" s="130">
        <v>1</v>
      </c>
      <c r="J33" s="134">
        <f t="shared" ref="J33:M40" si="6">B30</f>
        <v>53</v>
      </c>
      <c r="K33" s="190">
        <f t="shared" si="6"/>
        <v>38261</v>
      </c>
      <c r="L33" s="191" t="str">
        <f t="shared" si="6"/>
        <v>İSMET GÜNEŞ</v>
      </c>
      <c r="M33" s="191" t="str">
        <f t="shared" si="6"/>
        <v>20 TEMMUZ FEN LİSESİ</v>
      </c>
      <c r="N33" s="192">
        <f t="shared" ref="N33:N40" si="7">F30</f>
        <v>0</v>
      </c>
    </row>
    <row r="34" spans="1:14" ht="35.1" customHeight="1">
      <c r="A34" s="130">
        <v>29</v>
      </c>
      <c r="B34" s="134">
        <f>'yarışmaya katılan okullar'!B40</f>
        <v>0</v>
      </c>
      <c r="C34" s="144"/>
      <c r="D34" s="136"/>
      <c r="E34" s="137" t="str">
        <f>'yarışmaya katılan okullar'!C40</f>
        <v/>
      </c>
      <c r="F34" s="59"/>
      <c r="G34" s="239" t="str">
        <f>IF(ISTEXT(F34),0,IFERROR(VLOOKUP(SMALL(puan!$E$4:$F$112,COUNTIF(puan!$E$4:$F$112,"&lt;"&amp;F34)+1),puan!$E$4:$F$112,2,0),"    "))</f>
        <v xml:space="preserve">    </v>
      </c>
      <c r="H34" s="152"/>
      <c r="I34" s="130">
        <v>2</v>
      </c>
      <c r="J34" s="134">
        <f t="shared" si="6"/>
        <v>0</v>
      </c>
      <c r="K34" s="190">
        <f t="shared" si="6"/>
        <v>0</v>
      </c>
      <c r="L34" s="191">
        <f t="shared" si="6"/>
        <v>0</v>
      </c>
      <c r="M34" s="191" t="str">
        <f t="shared" si="6"/>
        <v/>
      </c>
      <c r="N34" s="192">
        <f t="shared" si="7"/>
        <v>0</v>
      </c>
    </row>
    <row r="35" spans="1:14" ht="35.1" customHeight="1">
      <c r="A35" s="130">
        <v>30</v>
      </c>
      <c r="B35" s="134">
        <f>'yarışmaya katılan okullar'!B41</f>
        <v>0</v>
      </c>
      <c r="C35" s="144"/>
      <c r="D35" s="136"/>
      <c r="E35" s="137" t="str">
        <f>'yarışmaya katılan okullar'!C41</f>
        <v/>
      </c>
      <c r="F35" s="59"/>
      <c r="G35" s="239" t="str">
        <f>IF(ISTEXT(F35),0,IFERROR(VLOOKUP(SMALL(puan!$E$4:$F$112,COUNTIF(puan!$E$4:$F$112,"&lt;"&amp;F35)+1),puan!$E$4:$F$112,2,0),"    "))</f>
        <v xml:space="preserve">    </v>
      </c>
      <c r="H35" s="152"/>
      <c r="I35" s="42">
        <v>3</v>
      </c>
      <c r="J35" s="134">
        <f t="shared" si="6"/>
        <v>0</v>
      </c>
      <c r="K35" s="190">
        <f t="shared" si="6"/>
        <v>0</v>
      </c>
      <c r="L35" s="191">
        <f t="shared" si="6"/>
        <v>0</v>
      </c>
      <c r="M35" s="191" t="str">
        <f t="shared" si="6"/>
        <v/>
      </c>
      <c r="N35" s="192">
        <f t="shared" si="7"/>
        <v>0</v>
      </c>
    </row>
    <row r="36" spans="1:14" ht="35.1" customHeight="1">
      <c r="A36" s="130">
        <v>31</v>
      </c>
      <c r="B36" s="134">
        <f>'yarışmaya katılan okullar'!B42</f>
        <v>0</v>
      </c>
      <c r="C36" s="144"/>
      <c r="D36" s="136"/>
      <c r="E36" s="137" t="str">
        <f>'yarışmaya katılan okullar'!C42</f>
        <v/>
      </c>
      <c r="F36" s="59"/>
      <c r="G36" s="239" t="str">
        <f>IF(ISTEXT(F36),0,IFERROR(VLOOKUP(SMALL(puan!$E$4:$F$112,COUNTIF(puan!$E$4:$F$112,"&lt;"&amp;F36)+1),puan!$E$4:$F$112,2,0),"    "))</f>
        <v xml:space="preserve">    </v>
      </c>
      <c r="H36" s="152"/>
      <c r="I36" s="130">
        <v>4</v>
      </c>
      <c r="J36" s="134">
        <f t="shared" si="6"/>
        <v>0</v>
      </c>
      <c r="K36" s="190">
        <f t="shared" si="6"/>
        <v>0</v>
      </c>
      <c r="L36" s="191">
        <f t="shared" si="6"/>
        <v>0</v>
      </c>
      <c r="M36" s="191" t="str">
        <f t="shared" si="6"/>
        <v/>
      </c>
      <c r="N36" s="192">
        <f t="shared" si="7"/>
        <v>0</v>
      </c>
    </row>
    <row r="37" spans="1:14" ht="35.1" customHeight="1">
      <c r="A37" s="130">
        <v>32</v>
      </c>
      <c r="B37" s="134">
        <f>'yarışmaya katılan okullar'!B43</f>
        <v>0</v>
      </c>
      <c r="C37" s="144"/>
      <c r="D37" s="136"/>
      <c r="E37" s="137" t="str">
        <f>'yarışmaya katılan okullar'!C43</f>
        <v/>
      </c>
      <c r="F37" s="59"/>
      <c r="G37" s="239" t="str">
        <f>IF(ISTEXT(F37),0,IFERROR(VLOOKUP(SMALL(puan!$E$4:$F$112,COUNTIF(puan!$E$4:$F$112,"&lt;"&amp;F37)+1),puan!$E$4:$F$112,2,0),"    "))</f>
        <v xml:space="preserve">    </v>
      </c>
      <c r="H37" s="152"/>
      <c r="I37" s="130">
        <v>5</v>
      </c>
      <c r="J37" s="134">
        <f t="shared" si="6"/>
        <v>0</v>
      </c>
      <c r="K37" s="190">
        <f t="shared" si="6"/>
        <v>0</v>
      </c>
      <c r="L37" s="191">
        <f t="shared" si="6"/>
        <v>0</v>
      </c>
      <c r="M37" s="191" t="str">
        <f t="shared" si="6"/>
        <v/>
      </c>
      <c r="N37" s="192">
        <f t="shared" si="7"/>
        <v>0</v>
      </c>
    </row>
    <row r="38" spans="1:14" ht="35.1" customHeight="1">
      <c r="A38" s="199"/>
      <c r="B38" s="211"/>
      <c r="C38" s="212"/>
      <c r="D38" s="213"/>
      <c r="E38" s="147"/>
      <c r="F38" s="214"/>
      <c r="G38" s="215"/>
      <c r="H38" s="152"/>
      <c r="I38" s="130">
        <v>6</v>
      </c>
      <c r="J38" s="134">
        <f t="shared" si="6"/>
        <v>0</v>
      </c>
      <c r="K38" s="190">
        <f t="shared" si="6"/>
        <v>0</v>
      </c>
      <c r="L38" s="191">
        <f t="shared" si="6"/>
        <v>0</v>
      </c>
      <c r="M38" s="191" t="str">
        <f t="shared" si="6"/>
        <v/>
      </c>
      <c r="N38" s="192">
        <f t="shared" si="7"/>
        <v>0</v>
      </c>
    </row>
    <row r="39" spans="1:14" s="91" customFormat="1" ht="35.1" customHeight="1">
      <c r="A39" s="349" t="s">
        <v>24</v>
      </c>
      <c r="B39" s="349"/>
      <c r="C39" s="349" t="s">
        <v>33</v>
      </c>
      <c r="D39" s="349"/>
      <c r="E39" s="91" t="s">
        <v>34</v>
      </c>
      <c r="F39" s="200" t="s">
        <v>25</v>
      </c>
      <c r="G39" s="346" t="s">
        <v>25</v>
      </c>
      <c r="H39" s="347"/>
      <c r="I39" s="130">
        <v>7</v>
      </c>
      <c r="J39" s="134">
        <f t="shared" si="6"/>
        <v>0</v>
      </c>
      <c r="K39" s="190">
        <f t="shared" si="6"/>
        <v>0</v>
      </c>
      <c r="L39" s="191">
        <f t="shared" si="6"/>
        <v>0</v>
      </c>
      <c r="M39" s="191" t="str">
        <f t="shared" si="6"/>
        <v/>
      </c>
      <c r="N39" s="192">
        <f t="shared" si="7"/>
        <v>0</v>
      </c>
    </row>
    <row r="40" spans="1:14" ht="35.1" customHeight="1">
      <c r="F40" s="152"/>
      <c r="G40" s="152"/>
      <c r="H40" s="152"/>
      <c r="I40" s="130">
        <v>8</v>
      </c>
      <c r="J40" s="134">
        <f t="shared" si="6"/>
        <v>0</v>
      </c>
      <c r="K40" s="190">
        <f t="shared" si="6"/>
        <v>0</v>
      </c>
      <c r="L40" s="191">
        <f t="shared" si="6"/>
        <v>0</v>
      </c>
      <c r="M40" s="191" t="str">
        <f t="shared" si="6"/>
        <v/>
      </c>
      <c r="N40" s="192">
        <f t="shared" si="7"/>
        <v>0</v>
      </c>
    </row>
    <row r="41" spans="1:14" ht="35.1" customHeight="1">
      <c r="F41" s="152"/>
      <c r="G41" s="152"/>
      <c r="H41" s="152"/>
    </row>
    <row r="42" spans="1:14" ht="35.1" customHeight="1">
      <c r="F42" s="152"/>
      <c r="G42" s="152"/>
      <c r="H42" s="152"/>
    </row>
    <row r="43" spans="1:14" ht="35.1" customHeight="1">
      <c r="F43" s="152"/>
      <c r="G43" s="152"/>
      <c r="H43" s="152"/>
    </row>
    <row r="44" spans="1:14" ht="35.1" customHeight="1">
      <c r="F44" s="152"/>
      <c r="G44" s="152"/>
      <c r="H44" s="152"/>
    </row>
    <row r="45" spans="1:14" ht="35.1" customHeight="1">
      <c r="F45" s="152"/>
      <c r="G45" s="152"/>
      <c r="H45" s="152"/>
    </row>
    <row r="46" spans="1:14" ht="35.1" customHeight="1">
      <c r="F46" s="152"/>
      <c r="G46" s="152"/>
      <c r="H46" s="152"/>
    </row>
    <row r="47" spans="1:14" ht="35.1" customHeight="1">
      <c r="F47" s="152"/>
      <c r="G47" s="152"/>
      <c r="H47" s="152"/>
    </row>
    <row r="48" spans="1:14" ht="35.1" customHeight="1">
      <c r="F48" s="152"/>
      <c r="G48" s="152"/>
      <c r="H48" s="152"/>
    </row>
    <row r="49" spans="6:8" ht="35.1" customHeight="1">
      <c r="F49" s="152"/>
      <c r="G49" s="152"/>
      <c r="H49" s="152"/>
    </row>
    <row r="50" spans="6:8" ht="35.1" customHeight="1">
      <c r="F50" s="152"/>
      <c r="G50" s="152"/>
      <c r="H50" s="152"/>
    </row>
  </sheetData>
  <mergeCells count="14">
    <mergeCell ref="I11:J11"/>
    <mergeCell ref="I21:J21"/>
    <mergeCell ref="I31:J31"/>
    <mergeCell ref="F1:H1"/>
    <mergeCell ref="F2:H2"/>
    <mergeCell ref="F3:H3"/>
    <mergeCell ref="I1:J1"/>
    <mergeCell ref="A4:G4"/>
    <mergeCell ref="G39:H39"/>
    <mergeCell ref="A1:C1"/>
    <mergeCell ref="A2:C2"/>
    <mergeCell ref="A3:C3"/>
    <mergeCell ref="A39:B39"/>
    <mergeCell ref="C39:D39"/>
  </mergeCells>
  <phoneticPr fontId="1" type="noConversion"/>
  <conditionalFormatting sqref="J33:M40 J3:M10 J13:M20 J23:M30 N1:N1048576 B6:B37 E6:E37 C6:D12 C14:D37">
    <cfRule type="cellIs" dxfId="181" priority="10" stopIfTrue="1" operator="equal">
      <formula>0</formula>
    </cfRule>
  </conditionalFormatting>
  <conditionalFormatting sqref="C7:D7">
    <cfRule type="cellIs" dxfId="180" priority="9" stopIfTrue="1" operator="equal">
      <formula>0</formula>
    </cfRule>
  </conditionalFormatting>
  <conditionalFormatting sqref="C12:D12">
    <cfRule type="cellIs" dxfId="179" priority="8" stopIfTrue="1" operator="equal">
      <formula>0</formula>
    </cfRule>
  </conditionalFormatting>
  <conditionalFormatting sqref="F3:H3">
    <cfRule type="cellIs" dxfId="178" priority="5" stopIfTrue="1" operator="equal">
      <formula>0</formula>
    </cfRule>
  </conditionalFormatting>
  <conditionalFormatting sqref="F6:F37">
    <cfRule type="cellIs" dxfId="177" priority="4" stopIfTrue="1" operator="between">
      <formula>5009</formula>
      <formula>3000</formula>
    </cfRule>
  </conditionalFormatting>
  <conditionalFormatting sqref="B38:F38">
    <cfRule type="cellIs" dxfId="176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3" orientation="portrait" horizontalDpi="200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100" workbookViewId="0">
      <selection activeCell="I1" sqref="I1:I7"/>
    </sheetView>
  </sheetViews>
  <sheetFormatPr defaultColWidth="9.140625" defaultRowHeight="24.95" customHeight="1"/>
  <cols>
    <col min="1" max="1" width="5.7109375" style="40" customWidth="1"/>
    <col min="2" max="2" width="10.7109375" style="40" customWidth="1"/>
    <col min="3" max="3" width="11.85546875" style="40" customWidth="1"/>
    <col min="4" max="4" width="30.7109375" style="40" customWidth="1"/>
    <col min="5" max="5" width="40.7109375" style="40" customWidth="1"/>
    <col min="6" max="8" width="11.7109375" style="40" customWidth="1"/>
    <col min="9" max="16384" width="9.140625" style="40"/>
  </cols>
  <sheetData>
    <row r="1" spans="1:8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</row>
    <row r="2" spans="1:8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</row>
    <row r="3" spans="1:8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</row>
    <row r="4" spans="1:8" s="24" customFormat="1" ht="24.95" customHeight="1"/>
    <row r="5" spans="1:8" s="24" customFormat="1" ht="24.95" customHeight="1">
      <c r="C5" s="25" t="s">
        <v>16</v>
      </c>
      <c r="D5" s="26" t="s">
        <v>10</v>
      </c>
      <c r="E5" s="25" t="s">
        <v>17</v>
      </c>
      <c r="F5" s="351" t="str">
        <f>'genel bilgi girişi'!B5</f>
        <v>ATATÜRK STADYUMU</v>
      </c>
      <c r="G5" s="351"/>
    </row>
    <row r="6" spans="1:8" s="24" customFormat="1" ht="24.95" customHeight="1">
      <c r="C6" s="25" t="s">
        <v>19</v>
      </c>
      <c r="D6" s="27" t="str">
        <f>'400m V'!$D$2</f>
        <v>400 m</v>
      </c>
      <c r="E6" s="25" t="s">
        <v>18</v>
      </c>
      <c r="F6" s="352" t="str">
        <f>'genel bilgi girişi'!B6</f>
        <v>11-12 MART 2019</v>
      </c>
      <c r="G6" s="353"/>
    </row>
    <row r="7" spans="1:8" s="24" customFormat="1" ht="24.95" customHeight="1"/>
    <row r="8" spans="1:8" s="38" customFormat="1" ht="37.9" customHeight="1">
      <c r="A8" s="28" t="s">
        <v>32</v>
      </c>
      <c r="B8" s="28" t="s">
        <v>46</v>
      </c>
      <c r="C8" s="216" t="s">
        <v>62</v>
      </c>
      <c r="D8" s="29" t="s">
        <v>55</v>
      </c>
      <c r="E8" s="28" t="s">
        <v>21</v>
      </c>
      <c r="F8" s="28" t="s">
        <v>22</v>
      </c>
      <c r="G8" s="28" t="s">
        <v>23</v>
      </c>
      <c r="H8" s="28" t="s">
        <v>20</v>
      </c>
    </row>
    <row r="9" spans="1:8" s="24" customFormat="1" ht="24.95" customHeight="1">
      <c r="A9" s="30">
        <v>1</v>
      </c>
      <c r="B9" s="31" t="e">
        <f>IF(G9="","",RANK(G9,$G$9:$G$40)+COUNTIF(G$9:G9,G9)-1)</f>
        <v>#VALUE!</v>
      </c>
      <c r="C9" s="220">
        <f>'400m V'!C6</f>
        <v>37316</v>
      </c>
      <c r="D9" s="32" t="str">
        <f>'400m V'!D6</f>
        <v>ONUR ÇELEN</v>
      </c>
      <c r="E9" s="32" t="str">
        <f>'400m V'!E6</f>
        <v>Dr. FAZIL KÜÇÜK E.M.L</v>
      </c>
      <c r="F9" s="46">
        <f>'400m V'!F6</f>
        <v>0</v>
      </c>
      <c r="G9" s="45" t="str">
        <f>'400m V'!G6</f>
        <v xml:space="preserve">    </v>
      </c>
      <c r="H9" s="35">
        <f>'yarışmaya katılan okullar'!B12</f>
        <v>41</v>
      </c>
    </row>
    <row r="10" spans="1:8" s="24" customFormat="1" ht="24.95" customHeight="1">
      <c r="A10" s="30">
        <v>2</v>
      </c>
      <c r="B10" s="31" t="e">
        <f>IF(G10="","",RANK(G10,$G$9:$G$40)+COUNTIF(G$9:G10,G10)-1)</f>
        <v>#VALUE!</v>
      </c>
      <c r="C10" s="220">
        <f>'400m V'!C7</f>
        <v>37014</v>
      </c>
      <c r="D10" s="32" t="str">
        <f>'400m V'!D7</f>
        <v>EMRE DEMİRKAYA</v>
      </c>
      <c r="E10" s="32" t="str">
        <f>'400m V'!E7</f>
        <v>LEFKE GAZİ LİSESİ</v>
      </c>
      <c r="F10" s="46">
        <f>'400m V'!F7</f>
        <v>0</v>
      </c>
      <c r="G10" s="45" t="str">
        <f>'400m V'!G7</f>
        <v xml:space="preserve">    </v>
      </c>
      <c r="H10" s="35">
        <f>'yarışmaya katılan okullar'!B13</f>
        <v>44</v>
      </c>
    </row>
    <row r="11" spans="1:8" s="24" customFormat="1" ht="24.95" customHeight="1">
      <c r="A11" s="30">
        <v>3</v>
      </c>
      <c r="B11" s="31" t="e">
        <f>IF(G11="","",RANK(G11,$G$9:$G$40)+COUNTIF(G$9:G11,G11)-1)</f>
        <v>#VALUE!</v>
      </c>
      <c r="C11" s="220">
        <f>'400m V'!C8</f>
        <v>37806</v>
      </c>
      <c r="D11" s="32" t="str">
        <f>'400m V'!D8</f>
        <v>ZAFER GÖKSU</v>
      </c>
      <c r="E11" s="32" t="str">
        <f>'400m V'!E8</f>
        <v>SEDAT SİMAVİ E.M.LİSESİ</v>
      </c>
      <c r="F11" s="46">
        <f>'400m V'!F8</f>
        <v>0</v>
      </c>
      <c r="G11" s="45" t="str">
        <f>'400m V'!G8</f>
        <v xml:space="preserve">    </v>
      </c>
      <c r="H11" s="35">
        <f>'yarışmaya katılan okullar'!B14</f>
        <v>50</v>
      </c>
    </row>
    <row r="12" spans="1:8" s="24" customFormat="1" ht="24.95" customHeight="1">
      <c r="A12" s="30">
        <v>4</v>
      </c>
      <c r="B12" s="31" t="e">
        <f>IF(G12="","",RANK(G12,$G$9:$G$40)+COUNTIF(G$9:G12,G12)-1)</f>
        <v>#VALUE!</v>
      </c>
      <c r="C12" s="220">
        <f>'400m V'!C9</f>
        <v>37766</v>
      </c>
      <c r="D12" s="32" t="str">
        <f>'400m V'!D9</f>
        <v>KAAN ERİŞİK</v>
      </c>
      <c r="E12" s="32" t="str">
        <f>'400m V'!E9</f>
        <v>LAPTA YAVUZLAR LİSESİ</v>
      </c>
      <c r="F12" s="46">
        <f>'400m V'!F9</f>
        <v>0</v>
      </c>
      <c r="G12" s="45" t="str">
        <f>'400m V'!G9</f>
        <v xml:space="preserve">    </v>
      </c>
      <c r="H12" s="35">
        <f>'yarışmaya katılan okullar'!B15</f>
        <v>52</v>
      </c>
    </row>
    <row r="13" spans="1:8" s="24" customFormat="1" ht="24.95" customHeight="1">
      <c r="A13" s="30">
        <v>5</v>
      </c>
      <c r="B13" s="31" t="e">
        <f>IF(G13="","",RANK(G13,$G$9:$G$40)+COUNTIF(G$9:G13,G13)-1)</f>
        <v>#VALUE!</v>
      </c>
      <c r="C13" s="220">
        <f>'400m V'!C10</f>
        <v>37965</v>
      </c>
      <c r="D13" s="32" t="str">
        <f>'400m V'!D10</f>
        <v>KEREM ŞENER</v>
      </c>
      <c r="E13" s="32" t="str">
        <f>'400m V'!E10</f>
        <v>CUMHURİYET LİSESİ</v>
      </c>
      <c r="F13" s="46">
        <f>'400m V'!F10</f>
        <v>0</v>
      </c>
      <c r="G13" s="45" t="str">
        <f>'400m V'!G10</f>
        <v xml:space="preserve">    </v>
      </c>
      <c r="H13" s="35">
        <f>'yarışmaya katılan okullar'!B16</f>
        <v>16</v>
      </c>
    </row>
    <row r="14" spans="1:8" s="24" customFormat="1" ht="24.95" customHeight="1">
      <c r="A14" s="30">
        <v>6</v>
      </c>
      <c r="B14" s="31" t="e">
        <f>IF(G14="","",RANK(G14,$G$9:$G$40)+COUNTIF(G$9:G14,G14)-1)</f>
        <v>#VALUE!</v>
      </c>
      <c r="C14" s="220">
        <f>'400m V'!C11</f>
        <v>37435</v>
      </c>
      <c r="D14" s="32" t="str">
        <f>'400m V'!D11</f>
        <v>SERHAN KILIÇ</v>
      </c>
      <c r="E14" s="32" t="str">
        <f>'400m V'!E11</f>
        <v>KARPAZ MESLEK LİSESİ</v>
      </c>
      <c r="F14" s="46">
        <f>'400m V'!F11</f>
        <v>0</v>
      </c>
      <c r="G14" s="45" t="str">
        <f>'400m V'!G11</f>
        <v xml:space="preserve">    </v>
      </c>
      <c r="H14" s="35">
        <f>'yarışmaya katılan okullar'!B17</f>
        <v>60</v>
      </c>
    </row>
    <row r="15" spans="1:8" s="24" customFormat="1" ht="24.95" customHeight="1">
      <c r="A15" s="30">
        <v>7</v>
      </c>
      <c r="B15" s="31" t="e">
        <f>IF(G15="","",RANK(G15,$G$9:$G$40)+COUNTIF(G$9:G15,G15)-1)</f>
        <v>#VALUE!</v>
      </c>
      <c r="C15" s="220">
        <f>'400m V'!C12</f>
        <v>37043</v>
      </c>
      <c r="D15" s="32" t="str">
        <f>'400m V'!D12</f>
        <v>CASİM HEKİMOĞLU</v>
      </c>
      <c r="E15" s="32" t="str">
        <f>'400m V'!E12</f>
        <v>HALA SULTAN İLAHİYAT KOLEJİ</v>
      </c>
      <c r="F15" s="46">
        <f>'400m V'!F12</f>
        <v>0</v>
      </c>
      <c r="G15" s="45" t="str">
        <f>'400m V'!G12</f>
        <v xml:space="preserve">    </v>
      </c>
      <c r="H15" s="35">
        <f>'yarışmaya katılan okullar'!B18</f>
        <v>30</v>
      </c>
    </row>
    <row r="16" spans="1:8" s="24" customFormat="1" ht="24.95" customHeight="1">
      <c r="A16" s="30">
        <v>8</v>
      </c>
      <c r="B16" s="31" t="e">
        <f>IF(G16="","",RANK(G16,$G$9:$G$40)+COUNTIF(G$9:G16,G16)-1)</f>
        <v>#VALUE!</v>
      </c>
      <c r="C16" s="220">
        <f>'400m V'!C13</f>
        <v>38261</v>
      </c>
      <c r="D16" s="32" t="str">
        <f>'400m V'!D13</f>
        <v>YİĞİT ÖZYÜREKLİLER</v>
      </c>
      <c r="E16" s="32" t="str">
        <f>'400m V'!E13</f>
        <v>POLATPAŞA LİSESİ</v>
      </c>
      <c r="F16" s="46">
        <f>'400m V'!F13</f>
        <v>0</v>
      </c>
      <c r="G16" s="45" t="str">
        <f>'400m V'!G13</f>
        <v xml:space="preserve">    </v>
      </c>
      <c r="H16" s="35">
        <f>'yarışmaya katılan okullar'!B19</f>
        <v>59</v>
      </c>
    </row>
    <row r="17" spans="1:8" s="24" customFormat="1" ht="24.95" customHeight="1">
      <c r="A17" s="30">
        <v>9</v>
      </c>
      <c r="B17" s="31" t="e">
        <f>IF(G17="","",RANK(G17,$G$9:$G$40)+COUNTIF(G$9:G17,G17)-1)</f>
        <v>#VALUE!</v>
      </c>
      <c r="C17" s="220">
        <f>'400m V'!C14</f>
        <v>38260</v>
      </c>
      <c r="D17" s="32" t="str">
        <f>'400m V'!D14</f>
        <v>MUSTAFA ATİKOĞLU</v>
      </c>
      <c r="E17" s="32" t="str">
        <f>'400m V'!E14</f>
        <v>GÜZELYURT MESLEK LİSESİ</v>
      </c>
      <c r="F17" s="46">
        <f>'400m V'!F14</f>
        <v>0</v>
      </c>
      <c r="G17" s="45" t="str">
        <f>'400m V'!G14</f>
        <v xml:space="preserve">    </v>
      </c>
      <c r="H17" s="35">
        <f>'yarışmaya katılan okullar'!B20</f>
        <v>45</v>
      </c>
    </row>
    <row r="18" spans="1:8" s="24" customFormat="1" ht="24.95" customHeight="1">
      <c r="A18" s="30">
        <v>10</v>
      </c>
      <c r="B18" s="31" t="e">
        <f>IF(G18="","",RANK(G18,$G$9:$G$40)+COUNTIF(G$9:G18,G18)-1)</f>
        <v>#VALUE!</v>
      </c>
      <c r="C18" s="220">
        <f>'400m V'!C15</f>
        <v>36925</v>
      </c>
      <c r="D18" s="32" t="str">
        <f>'400m V'!D15</f>
        <v>BATUHAN ŞANVERDİ</v>
      </c>
      <c r="E18" s="32" t="str">
        <f>'400m V'!E15</f>
        <v>ANAFARTALAR LİSESİ</v>
      </c>
      <c r="F18" s="46">
        <f>'400m V'!F15</f>
        <v>0</v>
      </c>
      <c r="G18" s="45" t="str">
        <f>'400m V'!G15</f>
        <v xml:space="preserve">    </v>
      </c>
      <c r="H18" s="35">
        <f>'yarışmaya katılan okullar'!B21</f>
        <v>35</v>
      </c>
    </row>
    <row r="19" spans="1:8" s="24" customFormat="1" ht="24.95" customHeight="1">
      <c r="A19" s="30">
        <v>11</v>
      </c>
      <c r="B19" s="31" t="e">
        <f>IF(G19="","",RANK(G19,$G$9:$G$40)+COUNTIF(G$9:G19,G19)-1)</f>
        <v>#VALUE!</v>
      </c>
      <c r="C19" s="220" t="str">
        <f>'400m V'!C16</f>
        <v>15.02.2001</v>
      </c>
      <c r="D19" s="32" t="str">
        <f>'400m V'!D16</f>
        <v>EMRE NAZİK</v>
      </c>
      <c r="E19" s="32" t="str">
        <f>'400m V'!E16</f>
        <v>THE AMERİCAN COLLEGE</v>
      </c>
      <c r="F19" s="46">
        <f>'400m V'!F16</f>
        <v>0</v>
      </c>
      <c r="G19" s="45" t="str">
        <f>'400m V'!G16</f>
        <v xml:space="preserve">    </v>
      </c>
      <c r="H19" s="35">
        <f>'yarışmaya katılan okullar'!B22</f>
        <v>71</v>
      </c>
    </row>
    <row r="20" spans="1:8" s="24" customFormat="1" ht="24.95" customHeight="1">
      <c r="A20" s="30">
        <v>12</v>
      </c>
      <c r="B20" s="31" t="e">
        <f>IF(G20="","",RANK(G20,$G$9:$G$40)+COUNTIF(G$9:G20,G20)-1)</f>
        <v>#VALUE!</v>
      </c>
      <c r="C20" s="220" t="str">
        <f>'400m V'!C17</f>
        <v>18.06.2002</v>
      </c>
      <c r="D20" s="32" t="str">
        <f>'400m V'!D17</f>
        <v>MUSTAFA HACI</v>
      </c>
      <c r="E20" s="32" t="str">
        <f>'400m V'!E17</f>
        <v>19 MAYIS TMK</v>
      </c>
      <c r="F20" s="46">
        <f>'400m V'!F17</f>
        <v>0</v>
      </c>
      <c r="G20" s="45" t="str">
        <f>'400m V'!G17</f>
        <v xml:space="preserve">    </v>
      </c>
      <c r="H20" s="35">
        <f>'yarışmaya katılan okullar'!B23</f>
        <v>57</v>
      </c>
    </row>
    <row r="21" spans="1:8" s="24" customFormat="1" ht="24.95" customHeight="1">
      <c r="A21" s="30">
        <v>13</v>
      </c>
      <c r="B21" s="31" t="e">
        <f>IF(G21="","",RANK(G21,$G$9:$G$40)+COUNTIF(G$9:G21,G21)-1)</f>
        <v>#VALUE!</v>
      </c>
      <c r="C21" s="220">
        <f>'400m V'!C18</f>
        <v>37363</v>
      </c>
      <c r="D21" s="32" t="str">
        <f>'400m V'!D18</f>
        <v>İBRAHİM UÇAK</v>
      </c>
      <c r="E21" s="32" t="str">
        <f>'400m V'!E18</f>
        <v>BÜLENT ECEVİT ANADOLU LİSESİ</v>
      </c>
      <c r="F21" s="46">
        <f>'400m V'!F18</f>
        <v>0</v>
      </c>
      <c r="G21" s="45" t="str">
        <f>'400m V'!G18</f>
        <v xml:space="preserve">    </v>
      </c>
      <c r="H21" s="35">
        <f>'yarışmaya katılan okullar'!B24</f>
        <v>77</v>
      </c>
    </row>
    <row r="22" spans="1:8" s="24" customFormat="1" ht="24.95" customHeight="1">
      <c r="A22" s="30">
        <v>14</v>
      </c>
      <c r="B22" s="31" t="e">
        <f>IF(G22="","",RANK(G22,$G$9:$G$40)+COUNTIF(G$9:G22,G22)-1)</f>
        <v>#VALUE!</v>
      </c>
      <c r="C22" s="220">
        <f>'400m V'!C19</f>
        <v>36946</v>
      </c>
      <c r="D22" s="32" t="str">
        <f>'400m V'!D19</f>
        <v>EGE TÜRKER VAR</v>
      </c>
      <c r="E22" s="32" t="str">
        <f>'400m V'!E19</f>
        <v>LEFKOŞA TÜRK LİSESİ</v>
      </c>
      <c r="F22" s="46">
        <f>'400m V'!F19</f>
        <v>0</v>
      </c>
      <c r="G22" s="45" t="str">
        <f>'400m V'!G19</f>
        <v xml:space="preserve">    </v>
      </c>
      <c r="H22" s="35">
        <f>'yarışmaya katılan okullar'!B25</f>
        <v>48</v>
      </c>
    </row>
    <row r="23" spans="1:8" s="24" customFormat="1" ht="24.95" customHeight="1">
      <c r="A23" s="30">
        <v>15</v>
      </c>
      <c r="B23" s="31" t="e">
        <f>IF(G23="","",RANK(G23,$G$9:$G$40)+COUNTIF(G$9:G23,G23)-1)</f>
        <v>#VALUE!</v>
      </c>
      <c r="C23" s="220">
        <f>'400m V'!C20</f>
        <v>38208</v>
      </c>
      <c r="D23" s="32" t="str">
        <f>'400m V'!D20</f>
        <v>TUĞRA YEŞER</v>
      </c>
      <c r="E23" s="32" t="str">
        <f>'400m V'!E20</f>
        <v>ERENKÖY LİSESİ</v>
      </c>
      <c r="F23" s="46">
        <f>'400m V'!F20</f>
        <v>0</v>
      </c>
      <c r="G23" s="45" t="str">
        <f>'400m V'!G20</f>
        <v xml:space="preserve">    </v>
      </c>
      <c r="H23" s="35">
        <f>'yarışmaya katılan okullar'!B26</f>
        <v>40</v>
      </c>
    </row>
    <row r="24" spans="1:8" s="24" customFormat="1" ht="24.95" customHeight="1">
      <c r="A24" s="30">
        <v>16</v>
      </c>
      <c r="B24" s="31" t="e">
        <f>IF(G24="","",RANK(G24,$G$9:$G$40)+COUNTIF(G$9:G24,G24)-1)</f>
        <v>#VALUE!</v>
      </c>
      <c r="C24" s="220" t="str">
        <f>'400m V'!C21</f>
        <v>-</v>
      </c>
      <c r="D24" s="32" t="str">
        <f>'400m V'!D21</f>
        <v>-</v>
      </c>
      <c r="E24" s="32" t="str">
        <f>'400m V'!E21</f>
        <v>CENGİZ TOPEL E. M .LİSESİ</v>
      </c>
      <c r="F24" s="46">
        <f>'400m V'!F21</f>
        <v>0</v>
      </c>
      <c r="G24" s="45" t="str">
        <f>'400m V'!G21</f>
        <v xml:space="preserve">    </v>
      </c>
      <c r="H24" s="35">
        <f>'yarışmaya katılan okullar'!B27</f>
        <v>39</v>
      </c>
    </row>
    <row r="25" spans="1:8" s="24" customFormat="1" ht="24.95" customHeight="1">
      <c r="A25" s="30">
        <v>17</v>
      </c>
      <c r="B25" s="31" t="e">
        <f>IF(G25="","",RANK(G25,$G$9:$G$40)+COUNTIF(G$9:G25,G25)-1)</f>
        <v>#VALUE!</v>
      </c>
      <c r="C25" s="220" t="str">
        <f>'400m V'!C22</f>
        <v>-</v>
      </c>
      <c r="D25" s="32" t="str">
        <f>'400m V'!D22</f>
        <v>-</v>
      </c>
      <c r="E25" s="32" t="str">
        <f>'400m V'!E22</f>
        <v>GÜZELYURT TMK</v>
      </c>
      <c r="F25" s="46">
        <f>'400m V'!F22</f>
        <v>0</v>
      </c>
      <c r="G25" s="45" t="str">
        <f>'400m V'!G22</f>
        <v xml:space="preserve">    </v>
      </c>
      <c r="H25" s="35">
        <f>'yarışmaya katılan okullar'!B28</f>
        <v>64</v>
      </c>
    </row>
    <row r="26" spans="1:8" s="24" customFormat="1" ht="24.95" customHeight="1">
      <c r="A26" s="30">
        <v>18</v>
      </c>
      <c r="B26" s="31" t="e">
        <f>IF(G26="","",RANK(G26,$G$9:$G$40)+COUNTIF(G$9:G26,G26)-1)</f>
        <v>#VALUE!</v>
      </c>
      <c r="C26" s="220">
        <f>'400m V'!C23</f>
        <v>38273</v>
      </c>
      <c r="D26" s="32" t="str">
        <f>'400m V'!D23</f>
        <v>METE ÖZÖZGÜR</v>
      </c>
      <c r="E26" s="32" t="str">
        <f>'400m V'!E23</f>
        <v>TÜRK MAARİF KOLEJİ</v>
      </c>
      <c r="F26" s="46">
        <f>'400m V'!F23</f>
        <v>0</v>
      </c>
      <c r="G26" s="45" t="str">
        <f>'400m V'!G23</f>
        <v xml:space="preserve">    </v>
      </c>
      <c r="H26" s="35">
        <f>'yarışmaya katılan okullar'!B29</f>
        <v>51</v>
      </c>
    </row>
    <row r="27" spans="1:8" s="24" customFormat="1" ht="24.95" customHeight="1">
      <c r="A27" s="30">
        <v>19</v>
      </c>
      <c r="B27" s="31" t="e">
        <f>IF(G27="","",RANK(G27,$G$9:$G$40)+COUNTIF(G$9:G27,G27)-1)</f>
        <v>#VALUE!</v>
      </c>
      <c r="C27" s="220">
        <f>'400m V'!C24</f>
        <v>38236</v>
      </c>
      <c r="D27" s="32" t="str">
        <f>'400m V'!D24</f>
        <v>MELİH DENİZCİ</v>
      </c>
      <c r="E27" s="32" t="str">
        <f>'400m V'!E24</f>
        <v>KURTULUŞ LİSESİ</v>
      </c>
      <c r="F27" s="46">
        <f>'400m V'!F24</f>
        <v>0</v>
      </c>
      <c r="G27" s="45" t="str">
        <f>'400m V'!G24</f>
        <v xml:space="preserve">    </v>
      </c>
      <c r="H27" s="35">
        <f>'yarışmaya katılan okullar'!B30</f>
        <v>47</v>
      </c>
    </row>
    <row r="28" spans="1:8" s="24" customFormat="1" ht="24.95" customHeight="1">
      <c r="A28" s="30">
        <v>20</v>
      </c>
      <c r="B28" s="31" t="e">
        <f>IF(G28="","",RANK(G28,$G$9:$G$40)+COUNTIF(G$9:G28,G28)-1)</f>
        <v>#VALUE!</v>
      </c>
      <c r="C28" s="220">
        <f>'400m V'!C25</f>
        <v>37994</v>
      </c>
      <c r="D28" s="32" t="str">
        <f>'400m V'!D25</f>
        <v>ALİ BEDENSEL</v>
      </c>
      <c r="E28" s="32" t="str">
        <f>'400m V'!E25</f>
        <v>DEĞİRMENLİK LİSESİ</v>
      </c>
      <c r="F28" s="46">
        <f>'400m V'!F25</f>
        <v>0</v>
      </c>
      <c r="G28" s="45" t="str">
        <f>'400m V'!G25</f>
        <v xml:space="preserve">    </v>
      </c>
      <c r="H28" s="35">
        <f>'yarışmaya katılan okullar'!B31</f>
        <v>33</v>
      </c>
    </row>
    <row r="29" spans="1:8" s="24" customFormat="1" ht="24.95" customHeight="1">
      <c r="A29" s="30">
        <v>21</v>
      </c>
      <c r="B29" s="31" t="e">
        <f>IF(G29="","",RANK(G29,$G$9:$G$40)+COUNTIF(G$9:G29,G29)-1)</f>
        <v>#VALUE!</v>
      </c>
      <c r="C29" s="220">
        <f>'400m V'!C26</f>
        <v>38002</v>
      </c>
      <c r="D29" s="32" t="str">
        <f>'400m V'!D26</f>
        <v>ARDA GECE</v>
      </c>
      <c r="E29" s="32" t="str">
        <f>'400m V'!E26</f>
        <v>BEKİRPAŞA LİSESİ</v>
      </c>
      <c r="F29" s="46">
        <f>'400m V'!F26</f>
        <v>0</v>
      </c>
      <c r="G29" s="45" t="str">
        <f>'400m V'!G26</f>
        <v xml:space="preserve">    </v>
      </c>
      <c r="H29" s="35">
        <f>'yarışmaya katılan okullar'!B32</f>
        <v>37</v>
      </c>
    </row>
    <row r="30" spans="1:8" s="24" customFormat="1" ht="24.95" customHeight="1">
      <c r="A30" s="30">
        <v>22</v>
      </c>
      <c r="B30" s="31" t="e">
        <f>IF(G30="","",RANK(G30,$G$9:$G$40)+COUNTIF(G$9:G30,G30)-1)</f>
        <v>#VALUE!</v>
      </c>
      <c r="C30" s="220">
        <f>'400m V'!C27</f>
        <v>37375</v>
      </c>
      <c r="D30" s="32" t="str">
        <f>'400m V'!D27</f>
        <v>KAAN DURAN</v>
      </c>
      <c r="E30" s="32" t="str">
        <f>'400m V'!E27</f>
        <v>YAKIN DOĞU KOLEJİ</v>
      </c>
      <c r="F30" s="46">
        <f>'400m V'!F27</f>
        <v>0</v>
      </c>
      <c r="G30" s="45" t="str">
        <f>'400m V'!G27</f>
        <v xml:space="preserve">    </v>
      </c>
      <c r="H30" s="35">
        <f>'yarışmaya katılan okullar'!B33</f>
        <v>27</v>
      </c>
    </row>
    <row r="31" spans="1:8" s="24" customFormat="1" ht="24.95" customHeight="1">
      <c r="A31" s="30">
        <v>23</v>
      </c>
      <c r="B31" s="31" t="e">
        <f>IF(G31="","",RANK(G31,$G$9:$G$40)+COUNTIF(G$9:G31,G31)-1)</f>
        <v>#VALUE!</v>
      </c>
      <c r="C31" s="220" t="str">
        <f>'400m V'!C28</f>
        <v>-</v>
      </c>
      <c r="D31" s="32" t="str">
        <f>'400m V'!D28</f>
        <v>-</v>
      </c>
      <c r="E31" s="32" t="str">
        <f>'400m V'!E28</f>
        <v>THE ENGLISH SCHOOL OF KYRENIA</v>
      </c>
      <c r="F31" s="46">
        <f>'400m V'!F28</f>
        <v>0</v>
      </c>
      <c r="G31" s="45" t="str">
        <f>'400m V'!G28</f>
        <v xml:space="preserve">    </v>
      </c>
      <c r="H31" s="35">
        <f>'yarışmaya katılan okullar'!B34</f>
        <v>81</v>
      </c>
    </row>
    <row r="32" spans="1:8" s="24" customFormat="1" ht="24.95" customHeight="1">
      <c r="A32" s="30">
        <v>24</v>
      </c>
      <c r="B32" s="31" t="e">
        <f>IF(G32="","",RANK(G32,$G$9:$G$40)+COUNTIF(G$9:G32,G32)-1)</f>
        <v>#VALUE!</v>
      </c>
      <c r="C32" s="220">
        <f>'400m V'!C29</f>
        <v>37319</v>
      </c>
      <c r="D32" s="32" t="str">
        <f>'400m V'!D29</f>
        <v>MEHMETALİ İLKBAHAR</v>
      </c>
      <c r="E32" s="32" t="str">
        <f>'400m V'!E29</f>
        <v>ATATÜRK MESLEK LİSESİ</v>
      </c>
      <c r="F32" s="46">
        <f>'400m V'!F29</f>
        <v>0</v>
      </c>
      <c r="G32" s="45" t="str">
        <f>'400m V'!G29</f>
        <v xml:space="preserve">    </v>
      </c>
      <c r="H32" s="35">
        <f>'yarışmaya katılan okullar'!B35</f>
        <v>36</v>
      </c>
    </row>
    <row r="33" spans="1:8" s="24" customFormat="1" ht="24.95" customHeight="1">
      <c r="A33" s="30">
        <v>25</v>
      </c>
      <c r="B33" s="31" t="e">
        <f>IF(G33="","",RANK(G33,$G$9:$G$40)+COUNTIF(G$9:G33,G33)-1)</f>
        <v>#VALUE!</v>
      </c>
      <c r="C33" s="220">
        <f>'400m V'!C30</f>
        <v>38261</v>
      </c>
      <c r="D33" s="32" t="str">
        <f>'400m V'!D30</f>
        <v>İSMET GÜNEŞ</v>
      </c>
      <c r="E33" s="32" t="str">
        <f>'400m V'!E30</f>
        <v>20 TEMMUZ FEN LİSESİ</v>
      </c>
      <c r="F33" s="46">
        <f>'400m V'!F30</f>
        <v>0</v>
      </c>
      <c r="G33" s="45" t="str">
        <f>'400m V'!G30</f>
        <v xml:space="preserve">    </v>
      </c>
      <c r="H33" s="35">
        <f>'yarışmaya katılan okullar'!B36</f>
        <v>53</v>
      </c>
    </row>
    <row r="34" spans="1:8" s="24" customFormat="1" ht="24.95" customHeight="1">
      <c r="A34" s="30">
        <v>26</v>
      </c>
      <c r="B34" s="31" t="e">
        <f>IF(G34="","",RANK(G34,$G$9:$G$40)+COUNTIF(G$9:G34,G34)-1)</f>
        <v>#VALUE!</v>
      </c>
      <c r="C34" s="220">
        <f>'400m V'!C31</f>
        <v>0</v>
      </c>
      <c r="D34" s="32">
        <f>'400m V'!D31</f>
        <v>0</v>
      </c>
      <c r="E34" s="32" t="str">
        <f>'400m V'!E31</f>
        <v/>
      </c>
      <c r="F34" s="46">
        <f>'400m V'!F31</f>
        <v>0</v>
      </c>
      <c r="G34" s="45" t="str">
        <f>'400m V'!G31</f>
        <v xml:space="preserve">    </v>
      </c>
      <c r="H34" s="35">
        <f>'yarışmaya katılan okullar'!B37</f>
        <v>0</v>
      </c>
    </row>
    <row r="35" spans="1:8" s="24" customFormat="1" ht="24.95" customHeight="1">
      <c r="A35" s="30">
        <v>27</v>
      </c>
      <c r="B35" s="31" t="e">
        <f>IF(G35="","",RANK(G35,$G$9:$G$40)+COUNTIF(G$9:G35,G35)-1)</f>
        <v>#VALUE!</v>
      </c>
      <c r="C35" s="220">
        <f>'400m V'!C32</f>
        <v>0</v>
      </c>
      <c r="D35" s="32">
        <f>'400m V'!D32</f>
        <v>0</v>
      </c>
      <c r="E35" s="32" t="str">
        <f>'400m V'!E32</f>
        <v/>
      </c>
      <c r="F35" s="46">
        <f>'400m V'!F32</f>
        <v>0</v>
      </c>
      <c r="G35" s="45" t="str">
        <f>'400m V'!G32</f>
        <v xml:space="preserve">    </v>
      </c>
      <c r="H35" s="35">
        <f>'yarışmaya katılan okullar'!B38</f>
        <v>0</v>
      </c>
    </row>
    <row r="36" spans="1:8" s="24" customFormat="1" ht="24.95" customHeight="1">
      <c r="A36" s="30">
        <v>28</v>
      </c>
      <c r="B36" s="31" t="e">
        <f>IF(G36="","",RANK(G36,$G$9:$G$40)+COUNTIF(G$9:G36,G36)-1)</f>
        <v>#VALUE!</v>
      </c>
      <c r="C36" s="220">
        <f>'400m V'!C33</f>
        <v>0</v>
      </c>
      <c r="D36" s="32">
        <f>'400m V'!D33</f>
        <v>0</v>
      </c>
      <c r="E36" s="32" t="str">
        <f>'400m V'!E33</f>
        <v/>
      </c>
      <c r="F36" s="46">
        <f>'400m V'!F33</f>
        <v>0</v>
      </c>
      <c r="G36" s="45" t="str">
        <f>'400m V'!G33</f>
        <v xml:space="preserve">    </v>
      </c>
      <c r="H36" s="35">
        <f>'yarışmaya katılan okullar'!B39</f>
        <v>0</v>
      </c>
    </row>
    <row r="37" spans="1:8" s="24" customFormat="1" ht="24.95" customHeight="1">
      <c r="A37" s="30">
        <v>29</v>
      </c>
      <c r="B37" s="31" t="e">
        <f>IF(G37="","",RANK(G37,$G$9:$G$40)+COUNTIF(G$9:G37,G37)-1)</f>
        <v>#VALUE!</v>
      </c>
      <c r="C37" s="220">
        <f>'400m V'!C34</f>
        <v>0</v>
      </c>
      <c r="D37" s="32">
        <f>'400m V'!D34</f>
        <v>0</v>
      </c>
      <c r="E37" s="32" t="str">
        <f>'400m V'!E34</f>
        <v/>
      </c>
      <c r="F37" s="46">
        <f>'400m V'!F34</f>
        <v>0</v>
      </c>
      <c r="G37" s="45" t="str">
        <f>'400m V'!G34</f>
        <v xml:space="preserve">    </v>
      </c>
      <c r="H37" s="35">
        <f>'yarışmaya katılan okullar'!B40</f>
        <v>0</v>
      </c>
    </row>
    <row r="38" spans="1:8" s="24" customFormat="1" ht="24.95" customHeight="1">
      <c r="A38" s="30">
        <v>30</v>
      </c>
      <c r="B38" s="31" t="e">
        <f>IF(G38="","",RANK(G38,$G$9:$G$40)+COUNTIF(G$9:G38,G38)-1)</f>
        <v>#VALUE!</v>
      </c>
      <c r="C38" s="220">
        <f>'400m V'!C35</f>
        <v>0</v>
      </c>
      <c r="D38" s="32">
        <f>'400m V'!D35</f>
        <v>0</v>
      </c>
      <c r="E38" s="32" t="str">
        <f>'400m V'!E35</f>
        <v/>
      </c>
      <c r="F38" s="46">
        <f>'400m V'!F35</f>
        <v>0</v>
      </c>
      <c r="G38" s="45" t="str">
        <f>'400m V'!G35</f>
        <v xml:space="preserve">    </v>
      </c>
      <c r="H38" s="35">
        <f>'yarışmaya katılan okullar'!B41</f>
        <v>0</v>
      </c>
    </row>
    <row r="39" spans="1:8" s="24" customFormat="1" ht="24.95" customHeight="1">
      <c r="A39" s="30">
        <v>31</v>
      </c>
      <c r="B39" s="31" t="e">
        <f>IF(G39="","",RANK(G39,$G$9:$G$40)+COUNTIF(G$9:G39,G39)-1)</f>
        <v>#VALUE!</v>
      </c>
      <c r="C39" s="220">
        <f>'400m V'!C36</f>
        <v>0</v>
      </c>
      <c r="D39" s="32">
        <f>'400m V'!D36</f>
        <v>0</v>
      </c>
      <c r="E39" s="32" t="str">
        <f>'400m V'!E36</f>
        <v/>
      </c>
      <c r="F39" s="46">
        <f>'400m V'!F36</f>
        <v>0</v>
      </c>
      <c r="G39" s="45" t="str">
        <f>'400m V'!G36</f>
        <v xml:space="preserve">    </v>
      </c>
      <c r="H39" s="35">
        <f>'yarışmaya katılan okullar'!B42</f>
        <v>0</v>
      </c>
    </row>
    <row r="40" spans="1:8" s="24" customFormat="1" ht="24.95" customHeight="1">
      <c r="A40" s="30">
        <v>32</v>
      </c>
      <c r="B40" s="31" t="e">
        <f>IF(G40="","",RANK(G40,$G$9:$G$40)+COUNTIF(G$9:G40,G40)-1)</f>
        <v>#VALUE!</v>
      </c>
      <c r="C40" s="220">
        <f>'400m V'!C37</f>
        <v>0</v>
      </c>
      <c r="D40" s="32">
        <f>'400m V'!D37</f>
        <v>0</v>
      </c>
      <c r="E40" s="32" t="str">
        <f>'400m V'!E37</f>
        <v/>
      </c>
      <c r="F40" s="46">
        <f>'400m V'!F37</f>
        <v>0</v>
      </c>
      <c r="G40" s="45" t="str">
        <f>'400m V'!G37</f>
        <v xml:space="preserve">    </v>
      </c>
      <c r="H40" s="35">
        <f>'yarışmaya katılan okullar'!B43</f>
        <v>0</v>
      </c>
    </row>
    <row r="41" spans="1:8" s="24" customFormat="1" ht="24.95" customHeight="1">
      <c r="C41" s="220">
        <f>'400m V'!C38</f>
        <v>0</v>
      </c>
    </row>
    <row r="42" spans="1:8" s="24" customFormat="1" ht="24.95" customHeight="1"/>
    <row r="43" spans="1:8" s="24" customFormat="1" ht="24.95" customHeight="1"/>
    <row r="44" spans="1:8" s="24" customFormat="1" ht="24.95" customHeight="1"/>
    <row r="45" spans="1:8" s="24" customFormat="1" ht="24.95" customHeight="1"/>
    <row r="46" spans="1:8" s="24" customFormat="1" ht="24.95" customHeight="1"/>
    <row r="47" spans="1:8" s="24" customFormat="1" ht="24.95" customHeight="1"/>
    <row r="48" spans="1:8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="24" customFormat="1" ht="24.95" customHeight="1"/>
    <row r="66" s="24" customFormat="1" ht="24.95" customHeight="1"/>
    <row r="67" s="24" customFormat="1" ht="24.95" customHeight="1"/>
    <row r="68" s="24" customFormat="1" ht="24.95" customHeight="1"/>
    <row r="69" s="24" customFormat="1" ht="24.95" customHeight="1"/>
    <row r="70" s="24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H40">
    <cfRule type="cellIs" dxfId="175" priority="2" stopIfTrue="1" operator="equal">
      <formula>0</formula>
    </cfRule>
  </conditionalFormatting>
  <conditionalFormatting sqref="C9:C41">
    <cfRule type="cellIs" dxfId="174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J71"/>
  <sheetViews>
    <sheetView view="pageBreakPreview" topLeftCell="A16" zoomScale="60" zoomScaleNormal="80" workbookViewId="0">
      <selection activeCell="E6" sqref="E6:F6"/>
    </sheetView>
  </sheetViews>
  <sheetFormatPr defaultColWidth="9.140625" defaultRowHeight="24.95" customHeight="1"/>
  <cols>
    <col min="1" max="1" width="5.7109375" style="40" customWidth="1"/>
    <col min="2" max="2" width="9.7109375" style="40" customWidth="1"/>
    <col min="3" max="3" width="13.42578125" style="40" customWidth="1"/>
    <col min="4" max="4" width="36.7109375" style="40" customWidth="1"/>
    <col min="5" max="5" width="40.7109375" style="40" customWidth="1"/>
    <col min="6" max="6" width="11" style="40" customWidth="1"/>
    <col min="7" max="7" width="8.85546875" style="40" customWidth="1"/>
    <col min="8" max="8" width="11.7109375" style="40" customWidth="1"/>
    <col min="9" max="9" width="12.28515625" style="40" customWidth="1"/>
    <col min="10" max="16384" width="9.140625" style="40"/>
  </cols>
  <sheetData>
    <row r="1" spans="1:10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  <c r="I1" s="354" t="s">
        <v>302</v>
      </c>
    </row>
    <row r="2" spans="1:10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  <c r="I2" s="354"/>
    </row>
    <row r="3" spans="1:10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  <c r="I3" s="354"/>
    </row>
    <row r="4" spans="1:10" s="24" customFormat="1" ht="24.95" customHeight="1">
      <c r="C4" s="38"/>
      <c r="I4" s="354"/>
    </row>
    <row r="5" spans="1:10" s="24" customFormat="1" ht="24.95" customHeight="1">
      <c r="C5" s="25" t="s">
        <v>16</v>
      </c>
      <c r="D5" s="26" t="s">
        <v>10</v>
      </c>
      <c r="E5" s="25" t="s">
        <v>17</v>
      </c>
      <c r="F5" s="92" t="str">
        <f>'genel bilgi girişi'!B5</f>
        <v>ATATÜRK STADYUMU</v>
      </c>
      <c r="G5" s="92"/>
      <c r="H5" s="38"/>
      <c r="I5" s="354"/>
    </row>
    <row r="6" spans="1:10" s="24" customFormat="1" ht="24.95" customHeight="1">
      <c r="C6" s="25" t="s">
        <v>19</v>
      </c>
      <c r="D6" s="27" t="str">
        <f>'400m'!$D$6</f>
        <v>400 m</v>
      </c>
      <c r="E6" s="25" t="s">
        <v>18</v>
      </c>
      <c r="F6" s="227" t="str">
        <f>'genel bilgi girişi'!B6</f>
        <v>11-12 MART 2019</v>
      </c>
      <c r="G6" s="228"/>
      <c r="H6" s="219"/>
      <c r="I6" s="354"/>
    </row>
    <row r="7" spans="1:10" s="24" customFormat="1" ht="24.95" customHeight="1">
      <c r="I7" s="354"/>
    </row>
    <row r="8" spans="1:10" s="218" customFormat="1" ht="38.450000000000003" customHeight="1">
      <c r="A8" s="216" t="s">
        <v>32</v>
      </c>
      <c r="B8" s="216" t="s">
        <v>20</v>
      </c>
      <c r="C8" s="216" t="s">
        <v>62</v>
      </c>
      <c r="D8" s="217" t="s">
        <v>55</v>
      </c>
      <c r="E8" s="216" t="s">
        <v>21</v>
      </c>
      <c r="F8" s="216" t="s">
        <v>22</v>
      </c>
      <c r="G8" s="216" t="s">
        <v>23</v>
      </c>
      <c r="H8" s="217" t="s">
        <v>304</v>
      </c>
      <c r="I8" s="216" t="s">
        <v>303</v>
      </c>
    </row>
    <row r="9" spans="1:10" s="24" customFormat="1" ht="24.95" customHeight="1">
      <c r="A9" s="28">
        <v>1</v>
      </c>
      <c r="B9" s="42">
        <f>IF(ISERROR(VLOOKUP(I9,'400m'!$B$9:$H$40,7,FALSE)),0,(VLOOKUP(I9,'400m'!$B$9:$H$40,7,FALSE)))</f>
        <v>0</v>
      </c>
      <c r="C9" s="220">
        <f>IF(ISERROR(VLOOKUP(I9,'400m'!$B$9:$H$40,2,FALSE)),0,(VLOOKUP(I9,'400m'!$B$9:$H$40,2,FALSE)))</f>
        <v>0</v>
      </c>
      <c r="D9" s="229">
        <f>IF(ISERROR(VLOOKUP(I9,'400m'!$B$9:$H$40,3,FALSE)),0,(VLOOKUP(I9,'400m'!$B$9:$H$40,3,FALSE)))</f>
        <v>0</v>
      </c>
      <c r="E9" s="229">
        <f>IF(ISERROR(VLOOKUP(I9,'400m'!$B$9:$H$40,4,FALSE)),0,(VLOOKUP(I9,'400m'!$B$9:$H$40,4,FALSE)))</f>
        <v>0</v>
      </c>
      <c r="F9" s="46">
        <f>IF(ISERROR(VLOOKUP(I9,'400m'!$B$9:$H$40,5,FALSE)),0,(VLOOKUP(I9,'400m'!$B$9:$H$40,5,FALSE)))</f>
        <v>0</v>
      </c>
      <c r="G9" s="43">
        <f>IF(ISERROR(VLOOKUP(I9,'400m'!$B$9:$H$40,6,FALSE)),0,(VLOOKUP(I9,'400m'!$B$9:$H$40,6,FALSE)))</f>
        <v>0</v>
      </c>
      <c r="H9" s="222"/>
      <c r="I9" s="30">
        <v>1</v>
      </c>
      <c r="J9" s="44"/>
    </row>
    <row r="10" spans="1:10" s="24" customFormat="1" ht="24.95" customHeight="1">
      <c r="A10" s="28">
        <v>2</v>
      </c>
      <c r="B10" s="42">
        <f>IF(ISERROR(VLOOKUP(I10,'400m'!$B$9:$H$40,7,FALSE)),0,(VLOOKUP(I10,'400m'!$B$9:$H$40,7,FALSE)))</f>
        <v>0</v>
      </c>
      <c r="C10" s="220">
        <f>IF(ISERROR(VLOOKUP(I10,'400m'!$B$9:$H$40,2,FALSE)),0,(VLOOKUP(I10,'400m'!$B$9:$H$40,2,FALSE)))</f>
        <v>0</v>
      </c>
      <c r="D10" s="229">
        <f>IF(ISERROR(VLOOKUP(I10,'400m'!$B$9:$H$40,3,FALSE)),0,(VLOOKUP(I10,'400m'!$B$9:$H$40,3,FALSE)))</f>
        <v>0</v>
      </c>
      <c r="E10" s="229">
        <f>IF(ISERROR(VLOOKUP(I10,'400m'!$B$9:$H$40,4,FALSE)),0,(VLOOKUP(I10,'400m'!$B$9:$H$40,4,FALSE)))</f>
        <v>0</v>
      </c>
      <c r="F10" s="46">
        <f>IF(ISERROR(VLOOKUP(I10,'400m'!$B$9:$H$40,5,FALSE)),0,(VLOOKUP(I10,'400m'!$B$9:$H$40,5,FALSE)))</f>
        <v>0</v>
      </c>
      <c r="G10" s="43">
        <f>IF(ISERROR(VLOOKUP(I10,'400m'!$B$9:$H$40,6,FALSE)),0,(VLOOKUP(I10,'400m'!$B$9:$H$40,6,FALSE)))</f>
        <v>0</v>
      </c>
      <c r="H10" s="222"/>
      <c r="I10" s="30">
        <v>2</v>
      </c>
      <c r="J10" s="44"/>
    </row>
    <row r="11" spans="1:10" s="24" customFormat="1" ht="24.95" customHeight="1">
      <c r="A11" s="28">
        <v>3</v>
      </c>
      <c r="B11" s="42">
        <f>IF(ISERROR(VLOOKUP(I11,'400m'!$B$9:$H$40,7,FALSE)),0,(VLOOKUP(I11,'400m'!$B$9:$H$40,7,FALSE)))</f>
        <v>0</v>
      </c>
      <c r="C11" s="220">
        <f>IF(ISERROR(VLOOKUP(I11,'400m'!$B$9:$H$40,2,FALSE)),0,(VLOOKUP(I11,'400m'!$B$9:$H$40,2,FALSE)))</f>
        <v>0</v>
      </c>
      <c r="D11" s="229">
        <f>IF(ISERROR(VLOOKUP(I11,'400m'!$B$9:$H$40,3,FALSE)),0,(VLOOKUP(I11,'400m'!$B$9:$H$40,3,FALSE)))</f>
        <v>0</v>
      </c>
      <c r="E11" s="229">
        <f>IF(ISERROR(VLOOKUP(I11,'400m'!$B$9:$H$40,4,FALSE)),0,(VLOOKUP(I11,'400m'!$B$9:$H$40,4,FALSE)))</f>
        <v>0</v>
      </c>
      <c r="F11" s="46">
        <f>IF(ISERROR(VLOOKUP(I11,'400m'!$B$9:$H$40,5,FALSE)),0,(VLOOKUP(I11,'400m'!$B$9:$H$40,5,FALSE)))</f>
        <v>0</v>
      </c>
      <c r="G11" s="43">
        <f>IF(ISERROR(VLOOKUP(I11,'400m'!$B$9:$H$40,6,FALSE)),0,(VLOOKUP(I11,'400m'!$B$9:$H$40,6,FALSE)))</f>
        <v>0</v>
      </c>
      <c r="H11" s="222"/>
      <c r="I11" s="30">
        <v>3</v>
      </c>
      <c r="J11" s="44"/>
    </row>
    <row r="12" spans="1:10" s="24" customFormat="1" ht="24.95" customHeight="1">
      <c r="A12" s="28">
        <v>4</v>
      </c>
      <c r="B12" s="42">
        <f>IF(ISERROR(VLOOKUP(I12,'400m'!$B$9:$H$40,7,FALSE)),0,(VLOOKUP(I12,'400m'!$B$9:$H$40,7,FALSE)))</f>
        <v>0</v>
      </c>
      <c r="C12" s="220">
        <f>IF(ISERROR(VLOOKUP(I12,'400m'!$B$9:$H$40,2,FALSE)),0,(VLOOKUP(I12,'400m'!$B$9:$H$40,2,FALSE)))</f>
        <v>0</v>
      </c>
      <c r="D12" s="229">
        <f>IF(ISERROR(VLOOKUP(I12,'400m'!$B$9:$H$40,3,FALSE)),0,(VLOOKUP(I12,'400m'!$B$9:$H$40,3,FALSE)))</f>
        <v>0</v>
      </c>
      <c r="E12" s="229">
        <f>IF(ISERROR(VLOOKUP(I12,'400m'!$B$9:$H$40,4,FALSE)),0,(VLOOKUP(I12,'400m'!$B$9:$H$40,4,FALSE)))</f>
        <v>0</v>
      </c>
      <c r="F12" s="46">
        <f>IF(ISERROR(VLOOKUP(I12,'400m'!$B$9:$H$40,5,FALSE)),0,(VLOOKUP(I12,'400m'!$B$9:$H$40,5,FALSE)))</f>
        <v>0</v>
      </c>
      <c r="G12" s="43">
        <f>IF(ISERROR(VLOOKUP(I12,'400m'!$B$9:$H$40,6,FALSE)),0,(VLOOKUP(I12,'400m'!$B$9:$H$40,6,FALSE)))</f>
        <v>0</v>
      </c>
      <c r="H12" s="222"/>
      <c r="I12" s="30">
        <v>4</v>
      </c>
      <c r="J12" s="44"/>
    </row>
    <row r="13" spans="1:10" s="24" customFormat="1" ht="24.95" customHeight="1">
      <c r="A13" s="28">
        <v>5</v>
      </c>
      <c r="B13" s="42">
        <f>IF(ISERROR(VLOOKUP(I13,'400m'!$B$9:$H$40,7,FALSE)),0,(VLOOKUP(I13,'400m'!$B$9:$H$40,7,FALSE)))</f>
        <v>0</v>
      </c>
      <c r="C13" s="220">
        <f>IF(ISERROR(VLOOKUP(I13,'400m'!$B$9:$H$40,2,FALSE)),0,(VLOOKUP(I13,'400m'!$B$9:$H$40,2,FALSE)))</f>
        <v>0</v>
      </c>
      <c r="D13" s="229">
        <f>IF(ISERROR(VLOOKUP(I13,'400m'!$B$9:$H$40,3,FALSE)),0,(VLOOKUP(I13,'400m'!$B$9:$H$40,3,FALSE)))</f>
        <v>0</v>
      </c>
      <c r="E13" s="229">
        <f>IF(ISERROR(VLOOKUP(I13,'400m'!$B$9:$H$40,4,FALSE)),0,(VLOOKUP(I13,'400m'!$B$9:$H$40,4,FALSE)))</f>
        <v>0</v>
      </c>
      <c r="F13" s="46">
        <f>IF(ISERROR(VLOOKUP(I13,'400m'!$B$9:$H$40,5,FALSE)),0,(VLOOKUP(I13,'400m'!$B$9:$H$40,5,FALSE)))</f>
        <v>0</v>
      </c>
      <c r="G13" s="43">
        <f>IF(ISERROR(VLOOKUP(I13,'400m'!$B$9:$H$40,6,FALSE)),0,(VLOOKUP(I13,'400m'!$B$9:$H$40,6,FALSE)))</f>
        <v>0</v>
      </c>
      <c r="H13" s="222"/>
      <c r="I13" s="30">
        <v>5</v>
      </c>
      <c r="J13" s="44"/>
    </row>
    <row r="14" spans="1:10" s="24" customFormat="1" ht="24.95" customHeight="1">
      <c r="A14" s="28">
        <v>6</v>
      </c>
      <c r="B14" s="42">
        <f>IF(ISERROR(VLOOKUP(I14,'400m'!$B$9:$H$40,7,FALSE)),0,(VLOOKUP(I14,'400m'!$B$9:$H$40,7,FALSE)))</f>
        <v>0</v>
      </c>
      <c r="C14" s="220">
        <f>IF(ISERROR(VLOOKUP(I14,'400m'!$B$9:$H$40,2,FALSE)),0,(VLOOKUP(I14,'400m'!$B$9:$H$40,2,FALSE)))</f>
        <v>0</v>
      </c>
      <c r="D14" s="229">
        <f>IF(ISERROR(VLOOKUP(I14,'400m'!$B$9:$H$40,3,FALSE)),0,(VLOOKUP(I14,'400m'!$B$9:$H$40,3,FALSE)))</f>
        <v>0</v>
      </c>
      <c r="E14" s="229">
        <f>IF(ISERROR(VLOOKUP(I14,'400m'!$B$9:$H$40,4,FALSE)),0,(VLOOKUP(I14,'400m'!$B$9:$H$40,4,FALSE)))</f>
        <v>0</v>
      </c>
      <c r="F14" s="46">
        <f>IF(ISERROR(VLOOKUP(I14,'400m'!$B$9:$H$40,5,FALSE)),0,(VLOOKUP(I14,'400m'!$B$9:$H$40,5,FALSE)))</f>
        <v>0</v>
      </c>
      <c r="G14" s="43">
        <f>IF(ISERROR(VLOOKUP(I14,'400m'!$B$9:$H$40,6,FALSE)),0,(VLOOKUP(I14,'400m'!$B$9:$H$40,6,FALSE)))</f>
        <v>0</v>
      </c>
      <c r="H14" s="222"/>
      <c r="I14" s="30">
        <v>6</v>
      </c>
      <c r="J14" s="44"/>
    </row>
    <row r="15" spans="1:10" s="24" customFormat="1" ht="24.95" customHeight="1">
      <c r="A15" s="28">
        <v>7</v>
      </c>
      <c r="B15" s="42">
        <f>IF(ISERROR(VLOOKUP(I15,'400m'!$B$9:$H$40,7,FALSE)),0,(VLOOKUP(I15,'400m'!$B$9:$H$40,7,FALSE)))</f>
        <v>0</v>
      </c>
      <c r="C15" s="220">
        <f>IF(ISERROR(VLOOKUP(I15,'400m'!$B$9:$H$40,2,FALSE)),0,(VLOOKUP(I15,'400m'!$B$9:$H$40,2,FALSE)))</f>
        <v>0</v>
      </c>
      <c r="D15" s="229">
        <f>IF(ISERROR(VLOOKUP(I15,'400m'!$B$9:$H$40,3,FALSE)),0,(VLOOKUP(I15,'400m'!$B$9:$H$40,3,FALSE)))</f>
        <v>0</v>
      </c>
      <c r="E15" s="229">
        <f>IF(ISERROR(VLOOKUP(I15,'400m'!$B$9:$H$40,4,FALSE)),0,(VLOOKUP(I15,'400m'!$B$9:$H$40,4,FALSE)))</f>
        <v>0</v>
      </c>
      <c r="F15" s="46">
        <f>IF(ISERROR(VLOOKUP(I15,'400m'!$B$9:$H$40,5,FALSE)),0,(VLOOKUP(I15,'400m'!$B$9:$H$40,5,FALSE)))</f>
        <v>0</v>
      </c>
      <c r="G15" s="43">
        <f>IF(ISERROR(VLOOKUP(I15,'400m'!$B$9:$H$40,6,FALSE)),0,(VLOOKUP(I15,'400m'!$B$9:$H$40,6,FALSE)))</f>
        <v>0</v>
      </c>
      <c r="H15" s="222"/>
      <c r="I15" s="30">
        <v>7</v>
      </c>
      <c r="J15" s="44"/>
    </row>
    <row r="16" spans="1:10" s="24" customFormat="1" ht="24.95" customHeight="1">
      <c r="A16" s="28">
        <v>8</v>
      </c>
      <c r="B16" s="42">
        <f>IF(ISERROR(VLOOKUP(I16,'400m'!$B$9:$H$40,7,FALSE)),0,(VLOOKUP(I16,'400m'!$B$9:$H$40,7,FALSE)))</f>
        <v>0</v>
      </c>
      <c r="C16" s="220">
        <f>IF(ISERROR(VLOOKUP(I16,'400m'!$B$9:$H$40,2,FALSE)),0,(VLOOKUP(I16,'400m'!$B$9:$H$40,2,FALSE)))</f>
        <v>0</v>
      </c>
      <c r="D16" s="229">
        <f>IF(ISERROR(VLOOKUP(I16,'400m'!$B$9:$H$40,3,FALSE)),0,(VLOOKUP(I16,'400m'!$B$9:$H$40,3,FALSE)))</f>
        <v>0</v>
      </c>
      <c r="E16" s="229">
        <f>IF(ISERROR(VLOOKUP(I16,'400m'!$B$9:$H$40,4,FALSE)),0,(VLOOKUP(I16,'400m'!$B$9:$H$40,4,FALSE)))</f>
        <v>0</v>
      </c>
      <c r="F16" s="46">
        <f>IF(ISERROR(VLOOKUP(I16,'400m'!$B$9:$H$40,5,FALSE)),0,(VLOOKUP(I16,'400m'!$B$9:$H$40,5,FALSE)))</f>
        <v>0</v>
      </c>
      <c r="G16" s="43">
        <f>IF(ISERROR(VLOOKUP(I16,'400m'!$B$9:$H$40,6,FALSE)),0,(VLOOKUP(I16,'400m'!$B$9:$H$40,6,FALSE)))</f>
        <v>0</v>
      </c>
      <c r="H16" s="222"/>
      <c r="I16" s="30">
        <v>8</v>
      </c>
      <c r="J16" s="44"/>
    </row>
    <row r="17" spans="1:10" s="24" customFormat="1" ht="24.95" customHeight="1">
      <c r="A17" s="28">
        <v>9</v>
      </c>
      <c r="B17" s="42">
        <f>IF(ISERROR(VLOOKUP(I17,'400m'!$B$9:$H$40,7,FALSE)),0,(VLOOKUP(I17,'400m'!$B$9:$H$40,7,FALSE)))</f>
        <v>0</v>
      </c>
      <c r="C17" s="220">
        <f>IF(ISERROR(VLOOKUP(I17,'400m'!$B$9:$H$40,2,FALSE)),0,(VLOOKUP(I17,'400m'!$B$9:$H$40,2,FALSE)))</f>
        <v>0</v>
      </c>
      <c r="D17" s="229">
        <f>IF(ISERROR(VLOOKUP(I17,'400m'!$B$9:$H$40,3,FALSE)),0,(VLOOKUP(I17,'400m'!$B$9:$H$40,3,FALSE)))</f>
        <v>0</v>
      </c>
      <c r="E17" s="229">
        <f>IF(ISERROR(VLOOKUP(I17,'400m'!$B$9:$H$40,4,FALSE)),0,(VLOOKUP(I17,'400m'!$B$9:$H$40,4,FALSE)))</f>
        <v>0</v>
      </c>
      <c r="F17" s="46">
        <f>IF(ISERROR(VLOOKUP(I17,'400m'!$B$9:$H$40,5,FALSE)),0,(VLOOKUP(I17,'400m'!$B$9:$H$40,5,FALSE)))</f>
        <v>0</v>
      </c>
      <c r="G17" s="43">
        <f>IF(ISERROR(VLOOKUP(I17,'400m'!$B$9:$H$40,6,FALSE)),0,(VLOOKUP(I17,'400m'!$B$9:$H$40,6,FALSE)))</f>
        <v>0</v>
      </c>
      <c r="H17" s="222"/>
      <c r="I17" s="30">
        <v>9</v>
      </c>
      <c r="J17" s="44"/>
    </row>
    <row r="18" spans="1:10" s="24" customFormat="1" ht="24.95" customHeight="1">
      <c r="A18" s="28">
        <v>10</v>
      </c>
      <c r="B18" s="42">
        <f>IF(ISERROR(VLOOKUP(I18,'400m'!$B$9:$H$40,7,FALSE)),0,(VLOOKUP(I18,'400m'!$B$9:$H$40,7,FALSE)))</f>
        <v>0</v>
      </c>
      <c r="C18" s="220">
        <f>IF(ISERROR(VLOOKUP(I18,'400m'!$B$9:$H$40,2,FALSE)),0,(VLOOKUP(I18,'400m'!$B$9:$H$40,2,FALSE)))</f>
        <v>0</v>
      </c>
      <c r="D18" s="229">
        <f>IF(ISERROR(VLOOKUP(I18,'400m'!$B$9:$H$40,3,FALSE)),0,(VLOOKUP(I18,'400m'!$B$9:$H$40,3,FALSE)))</f>
        <v>0</v>
      </c>
      <c r="E18" s="229">
        <f>IF(ISERROR(VLOOKUP(I18,'400m'!$B$9:$H$40,4,FALSE)),0,(VLOOKUP(I18,'400m'!$B$9:$H$40,4,FALSE)))</f>
        <v>0</v>
      </c>
      <c r="F18" s="46">
        <f>IF(ISERROR(VLOOKUP(I18,'400m'!$B$9:$H$40,5,FALSE)),0,(VLOOKUP(I18,'400m'!$B$9:$H$40,5,FALSE)))</f>
        <v>0</v>
      </c>
      <c r="G18" s="43">
        <f>IF(ISERROR(VLOOKUP(I18,'400m'!$B$9:$H$40,6,FALSE)),0,(VLOOKUP(I18,'400m'!$B$9:$H$40,6,FALSE)))</f>
        <v>0</v>
      </c>
      <c r="H18" s="222"/>
      <c r="I18" s="30">
        <v>10</v>
      </c>
      <c r="J18" s="44"/>
    </row>
    <row r="19" spans="1:10" s="24" customFormat="1" ht="24.95" customHeight="1">
      <c r="A19" s="28">
        <v>11</v>
      </c>
      <c r="B19" s="42">
        <f>IF(ISERROR(VLOOKUP(I19,'400m'!$B$9:$H$40,7,FALSE)),0,(VLOOKUP(I19,'400m'!$B$9:$H$40,7,FALSE)))</f>
        <v>0</v>
      </c>
      <c r="C19" s="220">
        <f>IF(ISERROR(VLOOKUP(I19,'400m'!$B$9:$H$40,2,FALSE)),0,(VLOOKUP(I19,'400m'!$B$9:$H$40,2,FALSE)))</f>
        <v>0</v>
      </c>
      <c r="D19" s="229">
        <f>IF(ISERROR(VLOOKUP(I19,'400m'!$B$9:$H$40,3,FALSE)),0,(VLOOKUP(I19,'400m'!$B$9:$H$40,3,FALSE)))</f>
        <v>0</v>
      </c>
      <c r="E19" s="229">
        <f>IF(ISERROR(VLOOKUP(I19,'400m'!$B$9:$H$40,4,FALSE)),0,(VLOOKUP(I19,'400m'!$B$9:$H$40,4,FALSE)))</f>
        <v>0</v>
      </c>
      <c r="F19" s="46">
        <f>IF(ISERROR(VLOOKUP(I19,'400m'!$B$9:$H$40,5,FALSE)),0,(VLOOKUP(I19,'400m'!$B$9:$H$40,5,FALSE)))</f>
        <v>0</v>
      </c>
      <c r="G19" s="43">
        <f>IF(ISERROR(VLOOKUP(I19,'400m'!$B$9:$H$40,6,FALSE)),0,(VLOOKUP(I19,'400m'!$B$9:$H$40,6,FALSE)))</f>
        <v>0</v>
      </c>
      <c r="H19" s="222"/>
      <c r="I19" s="30">
        <v>11</v>
      </c>
      <c r="J19" s="44"/>
    </row>
    <row r="20" spans="1:10" s="24" customFormat="1" ht="24.95" customHeight="1">
      <c r="A20" s="28">
        <v>12</v>
      </c>
      <c r="B20" s="42">
        <f>IF(ISERROR(VLOOKUP(I20,'400m'!$B$9:$H$40,7,FALSE)),0,(VLOOKUP(I20,'400m'!$B$9:$H$40,7,FALSE)))</f>
        <v>0</v>
      </c>
      <c r="C20" s="220">
        <f>IF(ISERROR(VLOOKUP(I20,'400m'!$B$9:$H$40,2,FALSE)),0,(VLOOKUP(I20,'400m'!$B$9:$H$40,2,FALSE)))</f>
        <v>0</v>
      </c>
      <c r="D20" s="229">
        <f>IF(ISERROR(VLOOKUP(I20,'400m'!$B$9:$H$40,3,FALSE)),0,(VLOOKUP(I20,'400m'!$B$9:$H$40,3,FALSE)))</f>
        <v>0</v>
      </c>
      <c r="E20" s="229">
        <f>IF(ISERROR(VLOOKUP(I20,'400m'!$B$9:$H$40,4,FALSE)),0,(VLOOKUP(I20,'400m'!$B$9:$H$40,4,FALSE)))</f>
        <v>0</v>
      </c>
      <c r="F20" s="46">
        <f>IF(ISERROR(VLOOKUP(I20,'400m'!$B$9:$H$40,5,FALSE)),0,(VLOOKUP(I20,'400m'!$B$9:$H$40,5,FALSE)))</f>
        <v>0</v>
      </c>
      <c r="G20" s="43">
        <f>IF(ISERROR(VLOOKUP(I20,'400m'!$B$9:$H$40,6,FALSE)),0,(VLOOKUP(I20,'400m'!$B$9:$H$40,6,FALSE)))</f>
        <v>0</v>
      </c>
      <c r="H20" s="222"/>
      <c r="I20" s="30">
        <v>12</v>
      </c>
      <c r="J20" s="44"/>
    </row>
    <row r="21" spans="1:10" s="24" customFormat="1" ht="24.95" customHeight="1">
      <c r="A21" s="28">
        <v>13</v>
      </c>
      <c r="B21" s="42">
        <f>IF(ISERROR(VLOOKUP(I21,'400m'!$B$9:$H$40,7,FALSE)),0,(VLOOKUP(I21,'400m'!$B$9:$H$40,7,FALSE)))</f>
        <v>0</v>
      </c>
      <c r="C21" s="220">
        <f>IF(ISERROR(VLOOKUP(I21,'400m'!$B$9:$H$40,2,FALSE)),0,(VLOOKUP(I21,'400m'!$B$9:$H$40,2,FALSE)))</f>
        <v>0</v>
      </c>
      <c r="D21" s="229">
        <f>IF(ISERROR(VLOOKUP(I21,'400m'!$B$9:$H$40,3,FALSE)),0,(VLOOKUP(I21,'400m'!$B$9:$H$40,3,FALSE)))</f>
        <v>0</v>
      </c>
      <c r="E21" s="229">
        <f>IF(ISERROR(VLOOKUP(I21,'400m'!$B$9:$H$40,4,FALSE)),0,(VLOOKUP(I21,'400m'!$B$9:$H$40,4,FALSE)))</f>
        <v>0</v>
      </c>
      <c r="F21" s="46">
        <f>IF(ISERROR(VLOOKUP(I21,'400m'!$B$9:$H$40,5,FALSE)),0,(VLOOKUP(I21,'400m'!$B$9:$H$40,5,FALSE)))</f>
        <v>0</v>
      </c>
      <c r="G21" s="43">
        <f>IF(ISERROR(VLOOKUP(I21,'400m'!$B$9:$H$40,6,FALSE)),0,(VLOOKUP(I21,'400m'!$B$9:$H$40,6,FALSE)))</f>
        <v>0</v>
      </c>
      <c r="H21" s="222"/>
      <c r="I21" s="30">
        <v>13</v>
      </c>
      <c r="J21" s="44"/>
    </row>
    <row r="22" spans="1:10" s="24" customFormat="1" ht="24.95" customHeight="1">
      <c r="A22" s="28">
        <v>14</v>
      </c>
      <c r="B22" s="42">
        <f>IF(ISERROR(VLOOKUP(I22,'400m'!$B$9:$H$40,7,FALSE)),0,(VLOOKUP(I22,'400m'!$B$9:$H$40,7,FALSE)))</f>
        <v>0</v>
      </c>
      <c r="C22" s="220">
        <f>IF(ISERROR(VLOOKUP(I22,'400m'!$B$9:$H$40,2,FALSE)),0,(VLOOKUP(I22,'400m'!$B$9:$H$40,2,FALSE)))</f>
        <v>0</v>
      </c>
      <c r="D22" s="229">
        <f>IF(ISERROR(VLOOKUP(I22,'400m'!$B$9:$H$40,3,FALSE)),0,(VLOOKUP(I22,'400m'!$B$9:$H$40,3,FALSE)))</f>
        <v>0</v>
      </c>
      <c r="E22" s="229">
        <f>IF(ISERROR(VLOOKUP(I22,'400m'!$B$9:$H$40,4,FALSE)),0,(VLOOKUP(I22,'400m'!$B$9:$H$40,4,FALSE)))</f>
        <v>0</v>
      </c>
      <c r="F22" s="46">
        <f>IF(ISERROR(VLOOKUP(I22,'400m'!$B$9:$H$40,5,FALSE)),0,(VLOOKUP(I22,'400m'!$B$9:$H$40,5,FALSE)))</f>
        <v>0</v>
      </c>
      <c r="G22" s="43">
        <f>IF(ISERROR(VLOOKUP(I22,'400m'!$B$9:$H$40,6,FALSE)),0,(VLOOKUP(I22,'400m'!$B$9:$H$40,6,FALSE)))</f>
        <v>0</v>
      </c>
      <c r="H22" s="222"/>
      <c r="I22" s="30">
        <v>14</v>
      </c>
      <c r="J22" s="44"/>
    </row>
    <row r="23" spans="1:10" s="24" customFormat="1" ht="24.95" customHeight="1">
      <c r="A23" s="28">
        <v>15</v>
      </c>
      <c r="B23" s="42">
        <f>IF(ISERROR(VLOOKUP(I23,'400m'!$B$9:$H$40,7,FALSE)),0,(VLOOKUP(I23,'400m'!$B$9:$H$40,7,FALSE)))</f>
        <v>0</v>
      </c>
      <c r="C23" s="220">
        <f>IF(ISERROR(VLOOKUP(I23,'400m'!$B$9:$H$40,2,FALSE)),0,(VLOOKUP(I23,'400m'!$B$9:$H$40,2,FALSE)))</f>
        <v>0</v>
      </c>
      <c r="D23" s="229">
        <f>IF(ISERROR(VLOOKUP(I23,'400m'!$B$9:$H$40,3,FALSE)),0,(VLOOKUP(I23,'400m'!$B$9:$H$40,3,FALSE)))</f>
        <v>0</v>
      </c>
      <c r="E23" s="229">
        <f>IF(ISERROR(VLOOKUP(I23,'400m'!$B$9:$H$40,4,FALSE)),0,(VLOOKUP(I23,'400m'!$B$9:$H$40,4,FALSE)))</f>
        <v>0</v>
      </c>
      <c r="F23" s="46">
        <f>IF(ISERROR(VLOOKUP(I23,'400m'!$B$9:$H$40,5,FALSE)),0,(VLOOKUP(I23,'400m'!$B$9:$H$40,5,FALSE)))</f>
        <v>0</v>
      </c>
      <c r="G23" s="43">
        <f>IF(ISERROR(VLOOKUP(I23,'400m'!$B$9:$H$40,6,FALSE)),0,(VLOOKUP(I23,'400m'!$B$9:$H$40,6,FALSE)))</f>
        <v>0</v>
      </c>
      <c r="H23" s="222"/>
      <c r="I23" s="30">
        <v>15</v>
      </c>
      <c r="J23" s="44"/>
    </row>
    <row r="24" spans="1:10" s="24" customFormat="1" ht="24.95" customHeight="1">
      <c r="A24" s="28">
        <v>16</v>
      </c>
      <c r="B24" s="42">
        <f>IF(ISERROR(VLOOKUP(I24,'400m'!$B$9:$H$40,7,FALSE)),0,(VLOOKUP(I24,'400m'!$B$9:$H$40,7,FALSE)))</f>
        <v>0</v>
      </c>
      <c r="C24" s="220">
        <f>IF(ISERROR(VLOOKUP(I24,'400m'!$B$9:$H$40,2,FALSE)),0,(VLOOKUP(I24,'400m'!$B$9:$H$40,2,FALSE)))</f>
        <v>0</v>
      </c>
      <c r="D24" s="229">
        <f>IF(ISERROR(VLOOKUP(I24,'400m'!$B$9:$H$40,3,FALSE)),0,(VLOOKUP(I24,'400m'!$B$9:$H$40,3,FALSE)))</f>
        <v>0</v>
      </c>
      <c r="E24" s="229">
        <f>IF(ISERROR(VLOOKUP(I24,'400m'!$B$9:$H$40,4,FALSE)),0,(VLOOKUP(I24,'400m'!$B$9:$H$40,4,FALSE)))</f>
        <v>0</v>
      </c>
      <c r="F24" s="46">
        <f>IF(ISERROR(VLOOKUP(I24,'400m'!$B$9:$H$40,5,FALSE)),0,(VLOOKUP(I24,'400m'!$B$9:$H$40,5,FALSE)))</f>
        <v>0</v>
      </c>
      <c r="G24" s="43">
        <f>IF(ISERROR(VLOOKUP(I24,'400m'!$B$9:$H$40,6,FALSE)),0,(VLOOKUP(I24,'400m'!$B$9:$H$40,6,FALSE)))</f>
        <v>0</v>
      </c>
      <c r="H24" s="222"/>
      <c r="I24" s="30">
        <v>16</v>
      </c>
      <c r="J24" s="44"/>
    </row>
    <row r="25" spans="1:10" s="24" customFormat="1" ht="24.95" customHeight="1">
      <c r="A25" s="28">
        <v>17</v>
      </c>
      <c r="B25" s="42">
        <f>IF(ISERROR(VLOOKUP(I25,'400m'!$B$9:$H$40,7,FALSE)),0,(VLOOKUP(I25,'400m'!$B$9:$H$40,7,FALSE)))</f>
        <v>0</v>
      </c>
      <c r="C25" s="220">
        <f>IF(ISERROR(VLOOKUP(I25,'400m'!$B$9:$H$40,2,FALSE)),0,(VLOOKUP(I25,'400m'!$B$9:$H$40,2,FALSE)))</f>
        <v>0</v>
      </c>
      <c r="D25" s="229">
        <f>IF(ISERROR(VLOOKUP(I25,'400m'!$B$9:$H$40,3,FALSE)),0,(VLOOKUP(I25,'400m'!$B$9:$H$40,3,FALSE)))</f>
        <v>0</v>
      </c>
      <c r="E25" s="229">
        <f>IF(ISERROR(VLOOKUP(I25,'400m'!$B$9:$H$40,4,FALSE)),0,(VLOOKUP(I25,'400m'!$B$9:$H$40,4,FALSE)))</f>
        <v>0</v>
      </c>
      <c r="F25" s="46">
        <f>IF(ISERROR(VLOOKUP(I25,'400m'!$B$9:$H$40,5,FALSE)),0,(VLOOKUP(I25,'400m'!$B$9:$H$40,5,FALSE)))</f>
        <v>0</v>
      </c>
      <c r="G25" s="43">
        <f>IF(ISERROR(VLOOKUP(I25,'400m'!$B$9:$H$40,6,FALSE)),0,(VLOOKUP(I25,'400m'!$B$9:$H$40,6,FALSE)))</f>
        <v>0</v>
      </c>
      <c r="H25" s="222"/>
      <c r="I25" s="30">
        <v>17</v>
      </c>
      <c r="J25" s="44"/>
    </row>
    <row r="26" spans="1:10" s="24" customFormat="1" ht="24.95" customHeight="1">
      <c r="A26" s="28">
        <v>18</v>
      </c>
      <c r="B26" s="42">
        <f>IF(ISERROR(VLOOKUP(I26,'400m'!$B$9:$H$40,7,FALSE)),0,(VLOOKUP(I26,'400m'!$B$9:$H$40,7,FALSE)))</f>
        <v>0</v>
      </c>
      <c r="C26" s="220">
        <f>IF(ISERROR(VLOOKUP(I26,'400m'!$B$9:$H$40,2,FALSE)),0,(VLOOKUP(I26,'400m'!$B$9:$H$40,2,FALSE)))</f>
        <v>0</v>
      </c>
      <c r="D26" s="229">
        <f>IF(ISERROR(VLOOKUP(I26,'400m'!$B$9:$H$40,3,FALSE)),0,(VLOOKUP(I26,'400m'!$B$9:$H$40,3,FALSE)))</f>
        <v>0</v>
      </c>
      <c r="E26" s="229">
        <f>IF(ISERROR(VLOOKUP(I26,'400m'!$B$9:$H$40,4,FALSE)),0,(VLOOKUP(I26,'400m'!$B$9:$H$40,4,FALSE)))</f>
        <v>0</v>
      </c>
      <c r="F26" s="46">
        <f>IF(ISERROR(VLOOKUP(I26,'400m'!$B$9:$H$40,5,FALSE)),0,(VLOOKUP(I26,'400m'!$B$9:$H$40,5,FALSE)))</f>
        <v>0</v>
      </c>
      <c r="G26" s="43">
        <f>IF(ISERROR(VLOOKUP(I26,'400m'!$B$9:$H$40,6,FALSE)),0,(VLOOKUP(I26,'400m'!$B$9:$H$40,6,FALSE)))</f>
        <v>0</v>
      </c>
      <c r="H26" s="222"/>
      <c r="I26" s="30">
        <v>18</v>
      </c>
      <c r="J26" s="44"/>
    </row>
    <row r="27" spans="1:10" s="24" customFormat="1" ht="24.95" customHeight="1">
      <c r="A27" s="28">
        <v>19</v>
      </c>
      <c r="B27" s="42">
        <f>IF(ISERROR(VLOOKUP(I27,'400m'!$B$9:$H$40,7,FALSE)),0,(VLOOKUP(I27,'400m'!$B$9:$H$40,7,FALSE)))</f>
        <v>0</v>
      </c>
      <c r="C27" s="220">
        <f>IF(ISERROR(VLOOKUP(I27,'400m'!$B$9:$H$40,2,FALSE)),0,(VLOOKUP(I27,'400m'!$B$9:$H$40,2,FALSE)))</f>
        <v>0</v>
      </c>
      <c r="D27" s="229">
        <f>IF(ISERROR(VLOOKUP(I27,'400m'!$B$9:$H$40,3,FALSE)),0,(VLOOKUP(I27,'400m'!$B$9:$H$40,3,FALSE)))</f>
        <v>0</v>
      </c>
      <c r="E27" s="229">
        <f>IF(ISERROR(VLOOKUP(I27,'400m'!$B$9:$H$40,4,FALSE)),0,(VLOOKUP(I27,'400m'!$B$9:$H$40,4,FALSE)))</f>
        <v>0</v>
      </c>
      <c r="F27" s="46">
        <f>IF(ISERROR(VLOOKUP(I27,'400m'!$B$9:$H$40,5,FALSE)),0,(VLOOKUP(I27,'400m'!$B$9:$H$40,5,FALSE)))</f>
        <v>0</v>
      </c>
      <c r="G27" s="43">
        <f>IF(ISERROR(VLOOKUP(I27,'400m'!$B$9:$H$40,6,FALSE)),0,(VLOOKUP(I27,'400m'!$B$9:$H$40,6,FALSE)))</f>
        <v>0</v>
      </c>
      <c r="H27" s="222"/>
      <c r="I27" s="30">
        <v>19</v>
      </c>
      <c r="J27" s="44"/>
    </row>
    <row r="28" spans="1:10" s="24" customFormat="1" ht="24.95" customHeight="1">
      <c r="A28" s="28">
        <v>20</v>
      </c>
      <c r="B28" s="42">
        <f>IF(ISERROR(VLOOKUP(I28,'400m'!$B$9:$H$40,7,FALSE)),0,(VLOOKUP(I28,'400m'!$B$9:$H$40,7,FALSE)))</f>
        <v>0</v>
      </c>
      <c r="C28" s="220">
        <f>IF(ISERROR(VLOOKUP(I28,'400m'!$B$9:$H$40,2,FALSE)),0,(VLOOKUP(I28,'400m'!$B$9:$H$40,2,FALSE)))</f>
        <v>0</v>
      </c>
      <c r="D28" s="229">
        <f>IF(ISERROR(VLOOKUP(I28,'400m'!$B$9:$H$40,3,FALSE)),0,(VLOOKUP(I28,'400m'!$B$9:$H$40,3,FALSE)))</f>
        <v>0</v>
      </c>
      <c r="E28" s="229">
        <f>IF(ISERROR(VLOOKUP(I28,'400m'!$B$9:$H$40,4,FALSE)),0,(VLOOKUP(I28,'400m'!$B$9:$H$40,4,FALSE)))</f>
        <v>0</v>
      </c>
      <c r="F28" s="46">
        <f>IF(ISERROR(VLOOKUP(I28,'400m'!$B$9:$H$40,5,FALSE)),0,(VLOOKUP(I28,'400m'!$B$9:$H$40,5,FALSE)))</f>
        <v>0</v>
      </c>
      <c r="G28" s="43">
        <f>IF(ISERROR(VLOOKUP(I28,'400m'!$B$9:$H$40,6,FALSE)),0,(VLOOKUP(I28,'400m'!$B$9:$H$40,6,FALSE)))</f>
        <v>0</v>
      </c>
      <c r="H28" s="222"/>
      <c r="I28" s="30">
        <v>20</v>
      </c>
      <c r="J28" s="44"/>
    </row>
    <row r="29" spans="1:10" s="24" customFormat="1" ht="24.95" customHeight="1">
      <c r="A29" s="28">
        <v>21</v>
      </c>
      <c r="B29" s="42">
        <f>IF(ISERROR(VLOOKUP(I29,'400m'!$B$9:$H$40,7,FALSE)),0,(VLOOKUP(I29,'400m'!$B$9:$H$40,7,FALSE)))</f>
        <v>0</v>
      </c>
      <c r="C29" s="220">
        <f>IF(ISERROR(VLOOKUP(I29,'400m'!$B$9:$H$40,2,FALSE)),0,(VLOOKUP(I29,'400m'!$B$9:$H$40,2,FALSE)))</f>
        <v>0</v>
      </c>
      <c r="D29" s="229">
        <f>IF(ISERROR(VLOOKUP(I29,'400m'!$B$9:$H$40,3,FALSE)),0,(VLOOKUP(I29,'400m'!$B$9:$H$40,3,FALSE)))</f>
        <v>0</v>
      </c>
      <c r="E29" s="229">
        <f>IF(ISERROR(VLOOKUP(I29,'400m'!$B$9:$H$40,4,FALSE)),0,(VLOOKUP(I29,'400m'!$B$9:$H$40,4,FALSE)))</f>
        <v>0</v>
      </c>
      <c r="F29" s="46">
        <f>IF(ISERROR(VLOOKUP(I29,'400m'!$B$9:$H$40,5,FALSE)),0,(VLOOKUP(I29,'400m'!$B$9:$H$40,5,FALSE)))</f>
        <v>0</v>
      </c>
      <c r="G29" s="43">
        <f>IF(ISERROR(VLOOKUP(I29,'400m'!$B$9:$H$40,6,FALSE)),0,(VLOOKUP(I29,'400m'!$B$9:$H$40,6,FALSE)))</f>
        <v>0</v>
      </c>
      <c r="H29" s="222"/>
      <c r="I29" s="30">
        <v>21</v>
      </c>
      <c r="J29" s="44"/>
    </row>
    <row r="30" spans="1:10" s="24" customFormat="1" ht="24.95" customHeight="1">
      <c r="A30" s="28">
        <v>22</v>
      </c>
      <c r="B30" s="42">
        <f>IF(ISERROR(VLOOKUP(I30,'400m'!$B$9:$H$40,7,FALSE)),0,(VLOOKUP(I30,'400m'!$B$9:$H$40,7,FALSE)))</f>
        <v>0</v>
      </c>
      <c r="C30" s="220">
        <f>IF(ISERROR(VLOOKUP(I30,'400m'!$B$9:$H$40,2,FALSE)),0,(VLOOKUP(I30,'400m'!$B$9:$H$40,2,FALSE)))</f>
        <v>0</v>
      </c>
      <c r="D30" s="229">
        <f>IF(ISERROR(VLOOKUP(I30,'400m'!$B$9:$H$40,3,FALSE)),0,(VLOOKUP(I30,'400m'!$B$9:$H$40,3,FALSE)))</f>
        <v>0</v>
      </c>
      <c r="E30" s="229">
        <f>IF(ISERROR(VLOOKUP(I30,'400m'!$B$9:$H$40,4,FALSE)),0,(VLOOKUP(I30,'400m'!$B$9:$H$40,4,FALSE)))</f>
        <v>0</v>
      </c>
      <c r="F30" s="46">
        <f>IF(ISERROR(VLOOKUP(I30,'400m'!$B$9:$H$40,5,FALSE)),0,(VLOOKUP(I30,'400m'!$B$9:$H$40,5,FALSE)))</f>
        <v>0</v>
      </c>
      <c r="G30" s="43">
        <f>IF(ISERROR(VLOOKUP(I30,'400m'!$B$9:$H$40,6,FALSE)),0,(VLOOKUP(I30,'400m'!$B$9:$H$40,6,FALSE)))</f>
        <v>0</v>
      </c>
      <c r="H30" s="222"/>
      <c r="I30" s="30">
        <v>22</v>
      </c>
      <c r="J30" s="44"/>
    </row>
    <row r="31" spans="1:10" s="24" customFormat="1" ht="24.95" customHeight="1">
      <c r="A31" s="28">
        <v>23</v>
      </c>
      <c r="B31" s="42">
        <f>IF(ISERROR(VLOOKUP(I31,'400m'!$B$9:$H$40,7,FALSE)),0,(VLOOKUP(I31,'400m'!$B$9:$H$40,7,FALSE)))</f>
        <v>0</v>
      </c>
      <c r="C31" s="220">
        <f>IF(ISERROR(VLOOKUP(I31,'400m'!$B$9:$H$40,2,FALSE)),0,(VLOOKUP(I31,'400m'!$B$9:$H$40,2,FALSE)))</f>
        <v>0</v>
      </c>
      <c r="D31" s="229">
        <f>IF(ISERROR(VLOOKUP(I31,'400m'!$B$9:$H$40,3,FALSE)),0,(VLOOKUP(I31,'400m'!$B$9:$H$40,3,FALSE)))</f>
        <v>0</v>
      </c>
      <c r="E31" s="229">
        <f>IF(ISERROR(VLOOKUP(I31,'400m'!$B$9:$H$40,4,FALSE)),0,(VLOOKUP(I31,'400m'!$B$9:$H$40,4,FALSE)))</f>
        <v>0</v>
      </c>
      <c r="F31" s="46">
        <f>IF(ISERROR(VLOOKUP(I31,'400m'!$B$9:$H$40,5,FALSE)),0,(VLOOKUP(I31,'400m'!$B$9:$H$40,5,FALSE)))</f>
        <v>0</v>
      </c>
      <c r="G31" s="43">
        <f>IF(ISERROR(VLOOKUP(I31,'400m'!$B$9:$H$40,6,FALSE)),0,(VLOOKUP(I31,'400m'!$B$9:$H$40,6,FALSE)))</f>
        <v>0</v>
      </c>
      <c r="H31" s="222"/>
      <c r="I31" s="30">
        <v>23</v>
      </c>
      <c r="J31" s="44"/>
    </row>
    <row r="32" spans="1:10" s="24" customFormat="1" ht="24.95" customHeight="1">
      <c r="A32" s="28">
        <v>24</v>
      </c>
      <c r="B32" s="42">
        <f>IF(ISERROR(VLOOKUP(I32,'400m'!$B$9:$H$40,7,FALSE)),0,(VLOOKUP(I32,'400m'!$B$9:$H$40,7,FALSE)))</f>
        <v>0</v>
      </c>
      <c r="C32" s="220">
        <f>IF(ISERROR(VLOOKUP(I32,'400m'!$B$9:$H$40,2,FALSE)),0,(VLOOKUP(I32,'400m'!$B$9:$H$40,2,FALSE)))</f>
        <v>0</v>
      </c>
      <c r="D32" s="229">
        <f>IF(ISERROR(VLOOKUP(I32,'400m'!$B$9:$H$40,3,FALSE)),0,(VLOOKUP(I32,'400m'!$B$9:$H$40,3,FALSE)))</f>
        <v>0</v>
      </c>
      <c r="E32" s="229">
        <f>IF(ISERROR(VLOOKUP(I32,'400m'!$B$9:$H$40,4,FALSE)),0,(VLOOKUP(I32,'400m'!$B$9:$H$40,4,FALSE)))</f>
        <v>0</v>
      </c>
      <c r="F32" s="46">
        <f>IF(ISERROR(VLOOKUP(I32,'400m'!$B$9:$H$40,5,FALSE)),0,(VLOOKUP(I32,'400m'!$B$9:$H$40,5,FALSE)))</f>
        <v>0</v>
      </c>
      <c r="G32" s="43">
        <f>IF(ISERROR(VLOOKUP(I32,'400m'!$B$9:$H$40,6,FALSE)),0,(VLOOKUP(I32,'400m'!$B$9:$H$40,6,FALSE)))</f>
        <v>0</v>
      </c>
      <c r="H32" s="222"/>
      <c r="I32" s="30">
        <v>24</v>
      </c>
      <c r="J32" s="44"/>
    </row>
    <row r="33" spans="1:10" s="24" customFormat="1" ht="24.95" customHeight="1">
      <c r="A33" s="28">
        <v>25</v>
      </c>
      <c r="B33" s="42">
        <f>IF(ISERROR(VLOOKUP(I33,'400m'!$B$9:$H$40,7,FALSE)),0,(VLOOKUP(I33,'400m'!$B$9:$H$40,7,FALSE)))</f>
        <v>0</v>
      </c>
      <c r="C33" s="220">
        <f>IF(ISERROR(VLOOKUP(I33,'400m'!$B$9:$H$40,2,FALSE)),0,(VLOOKUP(I33,'400m'!$B$9:$H$40,2,FALSE)))</f>
        <v>0</v>
      </c>
      <c r="D33" s="229">
        <f>IF(ISERROR(VLOOKUP(I33,'400m'!$B$9:$H$40,3,FALSE)),0,(VLOOKUP(I33,'400m'!$B$9:$H$40,3,FALSE)))</f>
        <v>0</v>
      </c>
      <c r="E33" s="229">
        <f>IF(ISERROR(VLOOKUP(I33,'400m'!$B$9:$H$40,4,FALSE)),0,(VLOOKUP(I33,'400m'!$B$9:$H$40,4,FALSE)))</f>
        <v>0</v>
      </c>
      <c r="F33" s="46">
        <f>IF(ISERROR(VLOOKUP(I33,'400m'!$B$9:$H$40,5,FALSE)),0,(VLOOKUP(I33,'400m'!$B$9:$H$40,5,FALSE)))</f>
        <v>0</v>
      </c>
      <c r="G33" s="43">
        <f>IF(ISERROR(VLOOKUP(I33,'400m'!$B$9:$H$40,6,FALSE)),0,(VLOOKUP(I33,'400m'!$B$9:$H$40,6,FALSE)))</f>
        <v>0</v>
      </c>
      <c r="H33" s="222"/>
      <c r="I33" s="30">
        <v>25</v>
      </c>
      <c r="J33" s="44"/>
    </row>
    <row r="34" spans="1:10" s="24" customFormat="1" ht="24.95" customHeight="1">
      <c r="A34" s="28">
        <v>26</v>
      </c>
      <c r="B34" s="42">
        <f>IF(ISERROR(VLOOKUP(I34,'400m'!$B$9:$H$40,7,FALSE)),0,(VLOOKUP(I34,'400m'!$B$9:$H$40,7,FALSE)))</f>
        <v>0</v>
      </c>
      <c r="C34" s="220">
        <f>IF(ISERROR(VLOOKUP(I34,'400m'!$B$9:$H$40,2,FALSE)),0,(VLOOKUP(I34,'400m'!$B$9:$H$40,2,FALSE)))</f>
        <v>0</v>
      </c>
      <c r="D34" s="229">
        <f>IF(ISERROR(VLOOKUP(I34,'400m'!$B$9:$H$40,3,FALSE)),0,(VLOOKUP(I34,'400m'!$B$9:$H$40,3,FALSE)))</f>
        <v>0</v>
      </c>
      <c r="E34" s="229">
        <f>IF(ISERROR(VLOOKUP(I34,'400m'!$B$9:$H$40,4,FALSE)),0,(VLOOKUP(I34,'400m'!$B$9:$H$40,4,FALSE)))</f>
        <v>0</v>
      </c>
      <c r="F34" s="46">
        <f>IF(ISERROR(VLOOKUP(I34,'400m'!$B$9:$H$40,5,FALSE)),0,(VLOOKUP(I34,'400m'!$B$9:$H$40,5,FALSE)))</f>
        <v>0</v>
      </c>
      <c r="G34" s="43">
        <f>IF(ISERROR(VLOOKUP(I34,'400m'!$B$9:$H$40,6,FALSE)),0,(VLOOKUP(I34,'400m'!$B$9:$H$40,6,FALSE)))</f>
        <v>0</v>
      </c>
      <c r="H34" s="222"/>
      <c r="I34" s="30">
        <v>26</v>
      </c>
      <c r="J34" s="44"/>
    </row>
    <row r="35" spans="1:10" s="24" customFormat="1" ht="24.95" customHeight="1">
      <c r="A35" s="28">
        <v>27</v>
      </c>
      <c r="B35" s="42">
        <f>IF(ISERROR(VLOOKUP(I35,'400m'!$B$9:$H$40,7,FALSE)),0,(VLOOKUP(I35,'400m'!$B$9:$H$40,7,FALSE)))</f>
        <v>0</v>
      </c>
      <c r="C35" s="220">
        <f>IF(ISERROR(VLOOKUP(I35,'400m'!$B$9:$H$40,2,FALSE)),0,(VLOOKUP(I35,'400m'!$B$9:$H$40,2,FALSE)))</f>
        <v>0</v>
      </c>
      <c r="D35" s="229">
        <f>IF(ISERROR(VLOOKUP(I35,'400m'!$B$9:$H$40,3,FALSE)),0,(VLOOKUP(I35,'400m'!$B$9:$H$40,3,FALSE)))</f>
        <v>0</v>
      </c>
      <c r="E35" s="229">
        <f>IF(ISERROR(VLOOKUP(I35,'400m'!$B$9:$H$40,4,FALSE)),0,(VLOOKUP(I35,'400m'!$B$9:$H$40,4,FALSE)))</f>
        <v>0</v>
      </c>
      <c r="F35" s="46">
        <f>IF(ISERROR(VLOOKUP(I35,'400m'!$B$9:$H$40,5,FALSE)),0,(VLOOKUP(I35,'400m'!$B$9:$H$40,5,FALSE)))</f>
        <v>0</v>
      </c>
      <c r="G35" s="43">
        <f>IF(ISERROR(VLOOKUP(I35,'400m'!$B$9:$H$40,6,FALSE)),0,(VLOOKUP(I35,'400m'!$B$9:$H$40,6,FALSE)))</f>
        <v>0</v>
      </c>
      <c r="H35" s="222"/>
      <c r="I35" s="30">
        <v>27</v>
      </c>
      <c r="J35" s="44"/>
    </row>
    <row r="36" spans="1:10" s="24" customFormat="1" ht="24.95" customHeight="1">
      <c r="A36" s="28">
        <v>28</v>
      </c>
      <c r="B36" s="42">
        <f>IF(ISERROR(VLOOKUP(I36,'400m'!$B$9:$H$40,7,FALSE)),0,(VLOOKUP(I36,'400m'!$B$9:$H$40,7,FALSE)))</f>
        <v>0</v>
      </c>
      <c r="C36" s="220">
        <f>IF(ISERROR(VLOOKUP(I36,'400m'!$B$9:$H$40,2,FALSE)),0,(VLOOKUP(I36,'400m'!$B$9:$H$40,2,FALSE)))</f>
        <v>0</v>
      </c>
      <c r="D36" s="229">
        <f>IF(ISERROR(VLOOKUP(I36,'400m'!$B$9:$H$40,3,FALSE)),0,(VLOOKUP(I36,'400m'!$B$9:$H$40,3,FALSE)))</f>
        <v>0</v>
      </c>
      <c r="E36" s="229">
        <f>IF(ISERROR(VLOOKUP(I36,'400m'!$B$9:$H$40,4,FALSE)),0,(VLOOKUP(I36,'400m'!$B$9:$H$40,4,FALSE)))</f>
        <v>0</v>
      </c>
      <c r="F36" s="46">
        <f>IF(ISERROR(VLOOKUP(I36,'400m'!$B$9:$H$40,5,FALSE)),0,(VLOOKUP(I36,'400m'!$B$9:$H$40,5,FALSE)))</f>
        <v>0</v>
      </c>
      <c r="G36" s="43">
        <f>IF(ISERROR(VLOOKUP(I36,'400m'!$B$9:$H$40,6,FALSE)),0,(VLOOKUP(I36,'400m'!$B$9:$H$40,6,FALSE)))</f>
        <v>0</v>
      </c>
      <c r="H36" s="222"/>
      <c r="I36" s="30">
        <v>28</v>
      </c>
      <c r="J36" s="44"/>
    </row>
    <row r="37" spans="1:10" s="24" customFormat="1" ht="24.95" customHeight="1">
      <c r="A37" s="28">
        <v>29</v>
      </c>
      <c r="B37" s="42">
        <f>IF(ISERROR(VLOOKUP(I37,'400m'!$B$9:$H$40,7,FALSE)),0,(VLOOKUP(I37,'400m'!$B$9:$H$40,7,FALSE)))</f>
        <v>0</v>
      </c>
      <c r="C37" s="220">
        <f>IF(ISERROR(VLOOKUP(I37,'400m'!$B$9:$H$40,2,FALSE)),0,(VLOOKUP(I37,'400m'!$B$9:$H$40,2,FALSE)))</f>
        <v>0</v>
      </c>
      <c r="D37" s="229">
        <f>IF(ISERROR(VLOOKUP(I37,'400m'!$B$9:$H$40,3,FALSE)),0,(VLOOKUP(I37,'400m'!$B$9:$H$40,3,FALSE)))</f>
        <v>0</v>
      </c>
      <c r="E37" s="229">
        <f>IF(ISERROR(VLOOKUP(I37,'400m'!$B$9:$H$40,4,FALSE)),0,(VLOOKUP(I37,'400m'!$B$9:$H$40,4,FALSE)))</f>
        <v>0</v>
      </c>
      <c r="F37" s="46">
        <f>IF(ISERROR(VLOOKUP(I37,'400m'!$B$9:$H$40,5,FALSE)),0,(VLOOKUP(I37,'400m'!$B$9:$H$40,5,FALSE)))</f>
        <v>0</v>
      </c>
      <c r="G37" s="43">
        <f>IF(ISERROR(VLOOKUP(I37,'400m'!$B$9:$H$40,6,FALSE)),0,(VLOOKUP(I37,'400m'!$B$9:$H$40,6,FALSE)))</f>
        <v>0</v>
      </c>
      <c r="H37" s="222"/>
      <c r="I37" s="30">
        <v>29</v>
      </c>
      <c r="J37" s="44"/>
    </row>
    <row r="38" spans="1:10" s="24" customFormat="1" ht="24.95" customHeight="1">
      <c r="A38" s="28">
        <v>30</v>
      </c>
      <c r="B38" s="42">
        <f>IF(ISERROR(VLOOKUP(I38,'400m'!$B$9:$H$40,7,FALSE)),0,(VLOOKUP(I38,'400m'!$B$9:$H$40,7,FALSE)))</f>
        <v>0</v>
      </c>
      <c r="C38" s="220">
        <f>IF(ISERROR(VLOOKUP(I38,'400m'!$B$9:$H$40,2,FALSE)),0,(VLOOKUP(I38,'400m'!$B$9:$H$40,2,FALSE)))</f>
        <v>0</v>
      </c>
      <c r="D38" s="229">
        <f>IF(ISERROR(VLOOKUP(I38,'400m'!$B$9:$H$40,3,FALSE)),0,(VLOOKUP(I38,'400m'!$B$9:$H$40,3,FALSE)))</f>
        <v>0</v>
      </c>
      <c r="E38" s="229">
        <f>IF(ISERROR(VLOOKUP(I38,'400m'!$B$9:$H$40,4,FALSE)),0,(VLOOKUP(I38,'400m'!$B$9:$H$40,4,FALSE)))</f>
        <v>0</v>
      </c>
      <c r="F38" s="46">
        <f>IF(ISERROR(VLOOKUP(I38,'400m'!$B$9:$H$40,5,FALSE)),0,(VLOOKUP(I38,'400m'!$B$9:$H$40,5,FALSE)))</f>
        <v>0</v>
      </c>
      <c r="G38" s="43">
        <f>IF(ISERROR(VLOOKUP(I38,'400m'!$B$9:$H$40,6,FALSE)),0,(VLOOKUP(I38,'400m'!$B$9:$H$40,6,FALSE)))</f>
        <v>0</v>
      </c>
      <c r="H38" s="222"/>
      <c r="I38" s="30">
        <v>30</v>
      </c>
      <c r="J38" s="44"/>
    </row>
    <row r="39" spans="1:10" s="24" customFormat="1" ht="24.95" customHeight="1">
      <c r="A39" s="28">
        <v>31</v>
      </c>
      <c r="B39" s="42">
        <f>IF(ISERROR(VLOOKUP(I39,'400m'!$B$9:$H$40,7,FALSE)),0,(VLOOKUP(I39,'400m'!$B$9:$H$40,7,FALSE)))</f>
        <v>0</v>
      </c>
      <c r="C39" s="220">
        <f>IF(ISERROR(VLOOKUP(I39,'400m'!$B$9:$H$40,2,FALSE)),0,(VLOOKUP(I39,'400m'!$B$9:$H$40,2,FALSE)))</f>
        <v>0</v>
      </c>
      <c r="D39" s="229">
        <f>IF(ISERROR(VLOOKUP(I39,'400m'!$B$9:$H$40,3,FALSE)),0,(VLOOKUP(I39,'400m'!$B$9:$H$40,3,FALSE)))</f>
        <v>0</v>
      </c>
      <c r="E39" s="229">
        <f>IF(ISERROR(VLOOKUP(I39,'400m'!$B$9:$H$40,4,FALSE)),0,(VLOOKUP(I39,'400m'!$B$9:$H$40,4,FALSE)))</f>
        <v>0</v>
      </c>
      <c r="F39" s="46">
        <f>IF(ISERROR(VLOOKUP(I39,'400m'!$B$9:$H$40,5,FALSE)),0,(VLOOKUP(I39,'400m'!$B$9:$H$40,5,FALSE)))</f>
        <v>0</v>
      </c>
      <c r="G39" s="43">
        <f>IF(ISERROR(VLOOKUP(I39,'400m'!$B$9:$H$40,6,FALSE)),0,(VLOOKUP(I39,'400m'!$B$9:$H$40,6,FALSE)))</f>
        <v>0</v>
      </c>
      <c r="H39" s="222"/>
      <c r="I39" s="30">
        <v>31</v>
      </c>
      <c r="J39" s="44"/>
    </row>
    <row r="40" spans="1:10" s="24" customFormat="1" ht="24.95" customHeight="1">
      <c r="A40" s="28">
        <v>32</v>
      </c>
      <c r="B40" s="42">
        <f>IF(ISERROR(VLOOKUP(I40,'400m'!$B$9:$H$40,7,FALSE)),0,(VLOOKUP(I40,'400m'!$B$9:$H$40,7,FALSE)))</f>
        <v>0</v>
      </c>
      <c r="C40" s="220">
        <f>IF(ISERROR(VLOOKUP(I40,'400m'!$B$9:$H$40,2,FALSE)),0,(VLOOKUP(I40,'400m'!$B$9:$H$40,2,FALSE)))</f>
        <v>0</v>
      </c>
      <c r="D40" s="229">
        <f>IF(ISERROR(VLOOKUP(I40,'400m'!$B$9:$H$40,3,FALSE)),0,(VLOOKUP(I40,'400m'!$B$9:$H$40,3,FALSE)))</f>
        <v>0</v>
      </c>
      <c r="E40" s="229">
        <f>IF(ISERROR(VLOOKUP(I40,'400m'!$B$9:$H$40,4,FALSE)),0,(VLOOKUP(I40,'400m'!$B$9:$H$40,4,FALSE)))</f>
        <v>0</v>
      </c>
      <c r="F40" s="46">
        <f>IF(ISERROR(VLOOKUP(I40,'400m'!$B$9:$H$40,5,FALSE)),0,(VLOOKUP(I40,'400m'!$B$9:$H$40,5,FALSE)))</f>
        <v>0</v>
      </c>
      <c r="G40" s="43">
        <f>IF(ISERROR(VLOOKUP(I40,'400m'!$B$9:$H$40,6,FALSE)),0,(VLOOKUP(I40,'400m'!$B$9:$H$40,6,FALSE)))</f>
        <v>0</v>
      </c>
      <c r="H40" s="222"/>
      <c r="I40" s="30">
        <v>32</v>
      </c>
      <c r="J40" s="44"/>
    </row>
    <row r="41" spans="1:10" s="38" customFormat="1" ht="24.95" customHeight="1">
      <c r="A41" s="324" t="s">
        <v>24</v>
      </c>
      <c r="B41" s="324"/>
      <c r="C41" s="38" t="s">
        <v>33</v>
      </c>
      <c r="D41" s="38" t="s">
        <v>34</v>
      </c>
      <c r="E41" s="39" t="s">
        <v>25</v>
      </c>
      <c r="F41" s="25" t="s">
        <v>25</v>
      </c>
    </row>
    <row r="42" spans="1:10" s="24" customFormat="1" ht="24.95" customHeight="1"/>
    <row r="43" spans="1:10" s="24" customFormat="1" ht="24.95" customHeight="1"/>
    <row r="44" spans="1:10" s="24" customFormat="1" ht="24.95" customHeight="1"/>
    <row r="45" spans="1:10" s="24" customFormat="1" ht="24.95" customHeight="1"/>
    <row r="46" spans="1:10" s="24" customFormat="1" ht="24.95" customHeight="1"/>
    <row r="47" spans="1:10" s="24" customFormat="1" ht="24.95" customHeight="1"/>
    <row r="48" spans="1:10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pans="9:9" s="24" customFormat="1" ht="24.95" customHeight="1"/>
    <row r="66" spans="9:9" s="24" customFormat="1" ht="24.95" customHeight="1"/>
    <row r="67" spans="9:9" s="24" customFormat="1" ht="24.95" customHeight="1"/>
    <row r="68" spans="9:9" s="24" customFormat="1" ht="24.95" customHeight="1"/>
    <row r="69" spans="9:9" s="24" customFormat="1" ht="24.95" customHeight="1"/>
    <row r="70" spans="9:9" s="24" customFormat="1" ht="24.95" customHeight="1"/>
    <row r="71" spans="9:9" s="24" customFormat="1" ht="24.95" customHeight="1">
      <c r="I71" s="40"/>
    </row>
  </sheetData>
  <mergeCells count="5">
    <mergeCell ref="I1:I7"/>
    <mergeCell ref="A41:B41"/>
    <mergeCell ref="A1:H1"/>
    <mergeCell ref="A2:H2"/>
    <mergeCell ref="A3:H3"/>
  </mergeCells>
  <conditionalFormatting sqref="B9:H40">
    <cfRule type="cellIs" dxfId="173" priority="1" stopIfTrue="1" operator="equal">
      <formula>0</formula>
    </cfRule>
  </conditionalFormatting>
  <conditionalFormatting sqref="A7">
    <cfRule type="cellIs" dxfId="172" priority="2" stopIfTrue="1" operator="equal">
      <formula>1</formula>
    </cfRule>
  </conditionalFormatting>
  <pageMargins left="0.7" right="0.7" top="0.75" bottom="0.75" header="0.3" footer="0.3"/>
  <pageSetup paperSize="9" scale="64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indexed="13"/>
  </sheetPr>
  <dimension ref="A1:N50"/>
  <sheetViews>
    <sheetView view="pageBreakPreview" zoomScale="60" zoomScaleNormal="75" workbookViewId="0">
      <selection activeCell="D3" sqref="D3"/>
    </sheetView>
  </sheetViews>
  <sheetFormatPr defaultColWidth="9.140625" defaultRowHeight="35.1" customHeight="1"/>
  <cols>
    <col min="1" max="1" width="4.42578125" style="40" bestFit="1" customWidth="1"/>
    <col min="2" max="2" width="6.7109375" style="40" customWidth="1"/>
    <col min="3" max="3" width="12.85546875" style="40" customWidth="1"/>
    <col min="4" max="4" width="25.7109375" style="91" customWidth="1"/>
    <col min="5" max="5" width="23.7109375" style="91" customWidth="1"/>
    <col min="6" max="7" width="8.7109375" style="40" customWidth="1"/>
    <col min="8" max="8" width="2.5703125" style="40" customWidth="1"/>
    <col min="9" max="9" width="4.42578125" style="91" customWidth="1"/>
    <col min="10" max="10" width="6.7109375" style="91" customWidth="1"/>
    <col min="11" max="11" width="12.28515625" style="91" customWidth="1"/>
    <col min="12" max="12" width="25.7109375" style="91" customWidth="1"/>
    <col min="13" max="13" width="23.7109375" style="91" customWidth="1"/>
    <col min="14" max="14" width="9.42578125" style="91" customWidth="1"/>
    <col min="15" max="16384" width="9.140625" style="40"/>
  </cols>
  <sheetData>
    <row r="1" spans="1:14" ht="35.1" customHeight="1">
      <c r="A1" s="348" t="s">
        <v>16</v>
      </c>
      <c r="B1" s="348"/>
      <c r="C1" s="348"/>
      <c r="D1" s="124" t="str">
        <f>'genel bilgi girişi'!$B$4</f>
        <v>GENÇ ERKEK</v>
      </c>
      <c r="E1" s="123" t="s">
        <v>17</v>
      </c>
      <c r="F1" s="340" t="str">
        <f>'genel bilgi girişi'!B5</f>
        <v>ATATÜRK STADYUMU</v>
      </c>
      <c r="G1" s="340"/>
      <c r="H1" s="340"/>
      <c r="I1" s="345" t="s">
        <v>59</v>
      </c>
      <c r="J1" s="345"/>
    </row>
    <row r="2" spans="1:14" ht="35.1" customHeight="1">
      <c r="A2" s="348" t="s">
        <v>19</v>
      </c>
      <c r="B2" s="348"/>
      <c r="C2" s="348"/>
      <c r="D2" s="125" t="s">
        <v>41</v>
      </c>
      <c r="E2" s="123" t="s">
        <v>18</v>
      </c>
      <c r="F2" s="341" t="str">
        <f>'genel bilgi girişi'!B6</f>
        <v>11-12 MART 2019</v>
      </c>
      <c r="G2" s="341"/>
      <c r="H2" s="342"/>
      <c r="I2" s="42" t="s">
        <v>32</v>
      </c>
      <c r="J2" s="42" t="s">
        <v>20</v>
      </c>
      <c r="K2" s="132" t="s">
        <v>62</v>
      </c>
      <c r="L2" s="132" t="s">
        <v>55</v>
      </c>
      <c r="M2" s="132" t="s">
        <v>21</v>
      </c>
      <c r="N2" s="42" t="s">
        <v>22</v>
      </c>
    </row>
    <row r="3" spans="1:14" ht="35.1" customHeight="1">
      <c r="A3" s="348" t="s">
        <v>60</v>
      </c>
      <c r="B3" s="348"/>
      <c r="C3" s="348"/>
      <c r="D3" s="271" t="str">
        <f>rekorlar!$H$12</f>
        <v>SALİH KEMANECİLER 1:58.7 sn</v>
      </c>
      <c r="E3" s="123" t="s">
        <v>61</v>
      </c>
      <c r="F3" s="343" t="str">
        <f>'yarışma programı'!$E$12</f>
        <v>2. Gün-13:10</v>
      </c>
      <c r="G3" s="343"/>
      <c r="H3" s="344"/>
      <c r="I3" s="130">
        <v>1</v>
      </c>
      <c r="J3" s="134">
        <f t="shared" ref="J3:M10" si="0">B6</f>
        <v>41</v>
      </c>
      <c r="K3" s="190">
        <f t="shared" si="0"/>
        <v>37257</v>
      </c>
      <c r="L3" s="191" t="str">
        <f t="shared" si="0"/>
        <v>ONUR ÇELEN</v>
      </c>
      <c r="M3" s="191" t="str">
        <f t="shared" si="0"/>
        <v>Dr. FAZIL KÜÇÜK E.M.L</v>
      </c>
      <c r="N3" s="192">
        <f t="shared" ref="N3:N10" si="1">F6</f>
        <v>0</v>
      </c>
    </row>
    <row r="4" spans="1:14" ht="35.1" customHeight="1">
      <c r="A4" s="350" t="str">
        <f>'genel bilgi girişi'!$B$8</f>
        <v>MİLLİ EĞİTİM ve KÜLTÜR BAKANLIĞI 2018-2019 ÖĞRETİM YILI GENÇLER ATLETİZM  ELEME YARIŞMALARI</v>
      </c>
      <c r="B4" s="350"/>
      <c r="C4" s="350"/>
      <c r="D4" s="350"/>
      <c r="E4" s="350"/>
      <c r="F4" s="350"/>
      <c r="G4" s="350"/>
      <c r="I4" s="130">
        <v>2</v>
      </c>
      <c r="J4" s="134">
        <f t="shared" si="0"/>
        <v>44</v>
      </c>
      <c r="K4" s="190">
        <f t="shared" si="0"/>
        <v>37469</v>
      </c>
      <c r="L4" s="191" t="str">
        <f t="shared" si="0"/>
        <v>MUHAMMED KURT</v>
      </c>
      <c r="M4" s="191" t="str">
        <f t="shared" si="0"/>
        <v>LEFKE GAZİ LİSESİ</v>
      </c>
      <c r="N4" s="192">
        <f t="shared" si="1"/>
        <v>0</v>
      </c>
    </row>
    <row r="5" spans="1:14" s="126" customFormat="1" ht="35.1" customHeight="1">
      <c r="A5" s="42" t="s">
        <v>32</v>
      </c>
      <c r="B5" s="42" t="s">
        <v>20</v>
      </c>
      <c r="C5" s="132" t="s">
        <v>62</v>
      </c>
      <c r="D5" s="132" t="s">
        <v>55</v>
      </c>
      <c r="E5" s="132" t="s">
        <v>21</v>
      </c>
      <c r="F5" s="193" t="s">
        <v>22</v>
      </c>
      <c r="G5" s="193" t="s">
        <v>23</v>
      </c>
      <c r="H5" s="53"/>
      <c r="I5" s="42">
        <v>3</v>
      </c>
      <c r="J5" s="191">
        <f t="shared" si="0"/>
        <v>50</v>
      </c>
      <c r="K5" s="198">
        <f t="shared" si="0"/>
        <v>37886</v>
      </c>
      <c r="L5" s="191" t="str">
        <f t="shared" si="0"/>
        <v>MUSTAFA SOYTÜRK</v>
      </c>
      <c r="M5" s="191" t="str">
        <f t="shared" si="0"/>
        <v>SEDAT SİMAVİ E.M.LİSESİ</v>
      </c>
      <c r="N5" s="192">
        <f t="shared" si="1"/>
        <v>0</v>
      </c>
    </row>
    <row r="6" spans="1:14" ht="35.1" customHeight="1">
      <c r="A6" s="130">
        <v>1</v>
      </c>
      <c r="B6" s="134">
        <f>'yarışmaya katılan okullar'!B12</f>
        <v>41</v>
      </c>
      <c r="C6" s="135">
        <v>37257</v>
      </c>
      <c r="D6" s="136" t="s">
        <v>377</v>
      </c>
      <c r="E6" s="137" t="str">
        <f>'yarışmaya katılan okullar'!C12</f>
        <v>Dr. FAZIL KÜÇÜK E.M.L</v>
      </c>
      <c r="F6" s="59"/>
      <c r="G6" s="239" t="str">
        <f>IF(ISTEXT(F6),0,IFERROR(VLOOKUP(SMALL(puan!$K$4:$L$112,COUNTIF(puan!$K$4:$L$112,"&lt;"&amp;F6)+1),puan!$K$4:$L$112,2,0),"    "))</f>
        <v xml:space="preserve">    </v>
      </c>
      <c r="H6" s="152"/>
      <c r="I6" s="130">
        <v>4</v>
      </c>
      <c r="J6" s="134">
        <f t="shared" si="0"/>
        <v>52</v>
      </c>
      <c r="K6" s="190">
        <f t="shared" si="0"/>
        <v>37686</v>
      </c>
      <c r="L6" s="191" t="str">
        <f t="shared" si="0"/>
        <v>TAYLAN AĞIRTAŞ</v>
      </c>
      <c r="M6" s="191" t="str">
        <f t="shared" si="0"/>
        <v>LAPTA YAVUZLAR LİSESİ</v>
      </c>
      <c r="N6" s="192">
        <f t="shared" si="1"/>
        <v>0</v>
      </c>
    </row>
    <row r="7" spans="1:14" ht="35.1" customHeight="1">
      <c r="A7" s="130">
        <v>2</v>
      </c>
      <c r="B7" s="134">
        <f>'yarışmaya katılan okullar'!B13</f>
        <v>44</v>
      </c>
      <c r="C7" s="135">
        <v>37469</v>
      </c>
      <c r="D7" s="136" t="s">
        <v>395</v>
      </c>
      <c r="E7" s="137" t="str">
        <f>'yarışmaya katılan okullar'!C13</f>
        <v>LEFKE GAZİ LİSESİ</v>
      </c>
      <c r="F7" s="59"/>
      <c r="G7" s="239" t="str">
        <f>IF(ISTEXT(F7),0,IFERROR(VLOOKUP(SMALL(puan!$K$4:$L$112,COUNTIF(puan!$K$4:$L$112,"&lt;"&amp;F7)+1),puan!$K$4:$L$112,2,0),"    "))</f>
        <v xml:space="preserve">    </v>
      </c>
      <c r="H7" s="152"/>
      <c r="I7" s="130">
        <v>5</v>
      </c>
      <c r="J7" s="134">
        <f t="shared" si="0"/>
        <v>16</v>
      </c>
      <c r="K7" s="190">
        <f t="shared" si="0"/>
        <v>37880</v>
      </c>
      <c r="L7" s="191" t="str">
        <f t="shared" si="0"/>
        <v>MAHMUT ŞEN</v>
      </c>
      <c r="M7" s="191" t="str">
        <f t="shared" si="0"/>
        <v>CUMHURİYET LİSESİ</v>
      </c>
      <c r="N7" s="192">
        <f t="shared" si="1"/>
        <v>0</v>
      </c>
    </row>
    <row r="8" spans="1:14" ht="35.1" customHeight="1">
      <c r="A8" s="130">
        <v>3</v>
      </c>
      <c r="B8" s="134">
        <f>'yarışmaya katılan okullar'!B14</f>
        <v>50</v>
      </c>
      <c r="C8" s="135">
        <v>37886</v>
      </c>
      <c r="D8" s="136" t="s">
        <v>396</v>
      </c>
      <c r="E8" s="137" t="str">
        <f>'yarışmaya katılan okullar'!C14</f>
        <v>SEDAT SİMAVİ E.M.LİSESİ</v>
      </c>
      <c r="F8" s="59"/>
      <c r="G8" s="239" t="str">
        <f>IF(ISTEXT(F8),0,IFERROR(VLOOKUP(SMALL(puan!$K$4:$L$112,COUNTIF(puan!$K$4:$L$112,"&lt;"&amp;F8)+1),puan!$K$4:$L$112,2,0),"    "))</f>
        <v xml:space="preserve">    </v>
      </c>
      <c r="H8" s="152"/>
      <c r="I8" s="130">
        <v>6</v>
      </c>
      <c r="J8" s="134">
        <f t="shared" si="0"/>
        <v>60</v>
      </c>
      <c r="K8" s="190">
        <f t="shared" si="0"/>
        <v>37228</v>
      </c>
      <c r="L8" s="191" t="str">
        <f t="shared" si="0"/>
        <v>TAHA TEMEL</v>
      </c>
      <c r="M8" s="191" t="str">
        <f t="shared" si="0"/>
        <v>KARPAZ MESLEK LİSESİ</v>
      </c>
      <c r="N8" s="192">
        <f t="shared" si="1"/>
        <v>0</v>
      </c>
    </row>
    <row r="9" spans="1:14" ht="35.1" customHeight="1">
      <c r="A9" s="130">
        <v>4</v>
      </c>
      <c r="B9" s="134">
        <f>'yarışmaya katılan okullar'!B15</f>
        <v>52</v>
      </c>
      <c r="C9" s="135">
        <v>37686</v>
      </c>
      <c r="D9" s="136" t="s">
        <v>397</v>
      </c>
      <c r="E9" s="137" t="str">
        <f>'yarışmaya katılan okullar'!C15</f>
        <v>LAPTA YAVUZLAR LİSESİ</v>
      </c>
      <c r="F9" s="59"/>
      <c r="G9" s="239" t="str">
        <f>IF(ISTEXT(F9),0,IFERROR(VLOOKUP(SMALL(puan!$K$4:$L$112,COUNTIF(puan!$K$4:$L$112,"&lt;"&amp;F9)+1),puan!$K$4:$L$112,2,0),"    "))</f>
        <v xml:space="preserve">    </v>
      </c>
      <c r="H9" s="152"/>
      <c r="I9" s="130">
        <v>7</v>
      </c>
      <c r="J9" s="134">
        <f t="shared" si="0"/>
        <v>30</v>
      </c>
      <c r="K9" s="190">
        <f t="shared" si="0"/>
        <v>37559</v>
      </c>
      <c r="L9" s="191" t="str">
        <f t="shared" si="0"/>
        <v>BARIŞ BASAN</v>
      </c>
      <c r="M9" s="191" t="str">
        <f t="shared" si="0"/>
        <v>HALA SULTAN İLAHİYAT KOLEJİ</v>
      </c>
      <c r="N9" s="192">
        <f t="shared" si="1"/>
        <v>0</v>
      </c>
    </row>
    <row r="10" spans="1:14" ht="35.1" customHeight="1">
      <c r="A10" s="130">
        <v>5</v>
      </c>
      <c r="B10" s="134">
        <f>'yarışmaya katılan okullar'!B16</f>
        <v>16</v>
      </c>
      <c r="C10" s="135">
        <v>37880</v>
      </c>
      <c r="D10" s="136" t="s">
        <v>398</v>
      </c>
      <c r="E10" s="137" t="str">
        <f>'yarışmaya katılan okullar'!C16</f>
        <v>CUMHURİYET LİSESİ</v>
      </c>
      <c r="F10" s="59"/>
      <c r="G10" s="239" t="str">
        <f>IF(ISTEXT(F10),0,IFERROR(VLOOKUP(SMALL(puan!$K$4:$L$112,COUNTIF(puan!$K$4:$L$112,"&lt;"&amp;F10)+1),puan!$K$4:$L$112,2,0),"    "))</f>
        <v xml:space="preserve">    </v>
      </c>
      <c r="H10" s="152"/>
      <c r="I10" s="130">
        <v>8</v>
      </c>
      <c r="J10" s="134">
        <f t="shared" si="0"/>
        <v>59</v>
      </c>
      <c r="K10" s="190" t="str">
        <f t="shared" si="0"/>
        <v>-</v>
      </c>
      <c r="L10" s="191" t="str">
        <f t="shared" si="0"/>
        <v>-</v>
      </c>
      <c r="M10" s="191" t="str">
        <f t="shared" si="0"/>
        <v>POLATPAŞA LİSESİ</v>
      </c>
      <c r="N10" s="192">
        <f t="shared" si="1"/>
        <v>0</v>
      </c>
    </row>
    <row r="11" spans="1:14" ht="35.1" customHeight="1">
      <c r="A11" s="130">
        <v>6</v>
      </c>
      <c r="B11" s="134">
        <f>'yarışmaya katılan okullar'!B17</f>
        <v>60</v>
      </c>
      <c r="C11" s="135">
        <v>37228</v>
      </c>
      <c r="D11" s="136" t="s">
        <v>399</v>
      </c>
      <c r="E11" s="137" t="str">
        <f>'yarışmaya katılan okullar'!C17</f>
        <v>KARPAZ MESLEK LİSESİ</v>
      </c>
      <c r="F11" s="59"/>
      <c r="G11" s="239" t="str">
        <f>IF(ISTEXT(F11),0,IFERROR(VLOOKUP(SMALL(puan!$K$4:$L$112,COUNTIF(puan!$K$4:$L$112,"&lt;"&amp;F11)+1),puan!$K$4:$L$112,2,0),"    "))</f>
        <v xml:space="preserve">    </v>
      </c>
      <c r="H11" s="152"/>
      <c r="I11" s="339" t="s">
        <v>58</v>
      </c>
      <c r="J11" s="339"/>
      <c r="K11" s="202"/>
      <c r="L11" s="126"/>
      <c r="M11" s="126"/>
      <c r="N11" s="201"/>
    </row>
    <row r="12" spans="1:14" ht="35.1" customHeight="1">
      <c r="A12" s="130">
        <v>7</v>
      </c>
      <c r="B12" s="134">
        <f>'yarışmaya katılan okullar'!B18</f>
        <v>30</v>
      </c>
      <c r="C12" s="135">
        <v>37559</v>
      </c>
      <c r="D12" s="136" t="s">
        <v>400</v>
      </c>
      <c r="E12" s="137" t="str">
        <f>'yarışmaya katılan okullar'!C18</f>
        <v>HALA SULTAN İLAHİYAT KOLEJİ</v>
      </c>
      <c r="F12" s="59"/>
      <c r="G12" s="239" t="str">
        <f>IF(ISTEXT(F12),0,IFERROR(VLOOKUP(SMALL(puan!$K$4:$L$112,COUNTIF(puan!$K$4:$L$112,"&lt;"&amp;F12)+1),puan!$K$4:$L$112,2,0),"    "))</f>
        <v xml:space="preserve">    </v>
      </c>
      <c r="H12" s="152"/>
      <c r="I12" s="42" t="s">
        <v>32</v>
      </c>
      <c r="J12" s="42" t="s">
        <v>20</v>
      </c>
      <c r="K12" s="196" t="s">
        <v>62</v>
      </c>
      <c r="L12" s="132" t="s">
        <v>55</v>
      </c>
      <c r="M12" s="132" t="s">
        <v>21</v>
      </c>
      <c r="N12" s="197" t="s">
        <v>22</v>
      </c>
    </row>
    <row r="13" spans="1:14" ht="35.1" customHeight="1">
      <c r="A13" s="130">
        <v>8</v>
      </c>
      <c r="B13" s="134">
        <f>'yarışmaya katılan okullar'!B19</f>
        <v>59</v>
      </c>
      <c r="C13" s="135" t="s">
        <v>237</v>
      </c>
      <c r="D13" s="136" t="s">
        <v>237</v>
      </c>
      <c r="E13" s="137" t="str">
        <f>'yarışmaya katılan okullar'!C19</f>
        <v>POLATPAŞA LİSESİ</v>
      </c>
      <c r="F13" s="59"/>
      <c r="G13" s="239" t="str">
        <f>IF(ISTEXT(F13),0,IFERROR(VLOOKUP(SMALL(puan!$K$4:$L$112,COUNTIF(puan!$K$4:$L$112,"&lt;"&amp;F13)+1),puan!$K$4:$L$112,2,0),"    "))</f>
        <v xml:space="preserve">    </v>
      </c>
      <c r="H13" s="152"/>
      <c r="I13" s="130">
        <v>1</v>
      </c>
      <c r="J13" s="134" t="str">
        <f t="shared" ref="J13:M20" si="2">B14</f>
        <v>F</v>
      </c>
      <c r="K13" s="190">
        <f t="shared" si="2"/>
        <v>36919</v>
      </c>
      <c r="L13" s="191" t="str">
        <f t="shared" si="2"/>
        <v>FERDİ GÜZEL</v>
      </c>
      <c r="M13" s="191" t="str">
        <f t="shared" si="2"/>
        <v>GÜZELYURT MESLEK LİSESİ</v>
      </c>
      <c r="N13" s="192">
        <f t="shared" ref="N13:N20" si="3">F14</f>
        <v>0</v>
      </c>
    </row>
    <row r="14" spans="1:14" ht="35.1" customHeight="1">
      <c r="A14" s="130">
        <v>9</v>
      </c>
      <c r="B14" s="134" t="s">
        <v>239</v>
      </c>
      <c r="C14" s="135">
        <v>36919</v>
      </c>
      <c r="D14" s="136" t="s">
        <v>401</v>
      </c>
      <c r="E14" s="137" t="str">
        <f>'yarışmaya katılan okullar'!C20</f>
        <v>GÜZELYURT MESLEK LİSESİ</v>
      </c>
      <c r="F14" s="59"/>
      <c r="G14" s="239" t="str">
        <f>IF(ISTEXT(F14),0,IFERROR(VLOOKUP(SMALL(puan!$K$4:$L$112,COUNTIF(puan!$K$4:$L$112,"&lt;"&amp;F14)+1),puan!$K$4:$L$112,2,0),"    "))</f>
        <v xml:space="preserve">    </v>
      </c>
      <c r="H14" s="152"/>
      <c r="I14" s="130">
        <v>2</v>
      </c>
      <c r="J14" s="134" t="str">
        <f t="shared" si="2"/>
        <v>F</v>
      </c>
      <c r="K14" s="190">
        <f t="shared" si="2"/>
        <v>37889</v>
      </c>
      <c r="L14" s="191" t="str">
        <f t="shared" si="2"/>
        <v>KARTAL DOLUNAY</v>
      </c>
      <c r="M14" s="191" t="str">
        <f t="shared" si="2"/>
        <v>ANAFARTALAR LİSESİ</v>
      </c>
      <c r="N14" s="192">
        <f t="shared" si="3"/>
        <v>0</v>
      </c>
    </row>
    <row r="15" spans="1:14" ht="35.1" customHeight="1">
      <c r="A15" s="130">
        <v>10</v>
      </c>
      <c r="B15" s="134" t="s">
        <v>239</v>
      </c>
      <c r="C15" s="135">
        <v>37889</v>
      </c>
      <c r="D15" s="136" t="s">
        <v>402</v>
      </c>
      <c r="E15" s="137" t="str">
        <f>'yarışmaya katılan okullar'!C21</f>
        <v>ANAFARTALAR LİSESİ</v>
      </c>
      <c r="F15" s="59"/>
      <c r="G15" s="239" t="str">
        <f>IF(ISTEXT(F15),0,IFERROR(VLOOKUP(SMALL(puan!$K$4:$L$112,COUNTIF(puan!$K$4:$L$112,"&lt;"&amp;F15)+1),puan!$K$4:$L$112,2,0),"    "))</f>
        <v xml:space="preserve">    </v>
      </c>
      <c r="H15" s="152"/>
      <c r="I15" s="42">
        <v>3</v>
      </c>
      <c r="J15" s="134">
        <f t="shared" si="2"/>
        <v>71</v>
      </c>
      <c r="K15" s="190" t="str">
        <f t="shared" si="2"/>
        <v>20.12.2001</v>
      </c>
      <c r="L15" s="191" t="str">
        <f t="shared" si="2"/>
        <v>AHMET YAKAR</v>
      </c>
      <c r="M15" s="191" t="str">
        <f t="shared" si="2"/>
        <v>THE AMERİCAN COLLEGE</v>
      </c>
      <c r="N15" s="192">
        <f t="shared" si="3"/>
        <v>0</v>
      </c>
    </row>
    <row r="16" spans="1:14" ht="35.1" customHeight="1">
      <c r="A16" s="130">
        <v>11</v>
      </c>
      <c r="B16" s="134">
        <f>'yarışmaya katılan okullar'!B22</f>
        <v>71</v>
      </c>
      <c r="C16" s="135" t="s">
        <v>403</v>
      </c>
      <c r="D16" s="136" t="s">
        <v>404</v>
      </c>
      <c r="E16" s="137" t="str">
        <f>'yarışmaya katılan okullar'!C22</f>
        <v>THE AMERİCAN COLLEGE</v>
      </c>
      <c r="F16" s="59"/>
      <c r="G16" s="239" t="str">
        <f>IF(ISTEXT(F16),0,IFERROR(VLOOKUP(SMALL(puan!$K$4:$L$112,COUNTIF(puan!$K$4:$L$112,"&lt;"&amp;F16)+1),puan!$K$4:$L$112,2,0),"    "))</f>
        <v xml:space="preserve">    </v>
      </c>
      <c r="H16" s="152"/>
      <c r="I16" s="130">
        <v>4</v>
      </c>
      <c r="J16" s="134">
        <f t="shared" si="2"/>
        <v>57</v>
      </c>
      <c r="K16" s="190" t="str">
        <f t="shared" si="2"/>
        <v>07.01.2002</v>
      </c>
      <c r="L16" s="191" t="str">
        <f t="shared" si="2"/>
        <v>GÖKDENİZ TEK</v>
      </c>
      <c r="M16" s="191" t="str">
        <f t="shared" si="2"/>
        <v>19 MAYIS TMK</v>
      </c>
      <c r="N16" s="192">
        <f t="shared" si="3"/>
        <v>0</v>
      </c>
    </row>
    <row r="17" spans="1:14" ht="35.1" customHeight="1">
      <c r="A17" s="130">
        <v>12</v>
      </c>
      <c r="B17" s="134">
        <f>'yarışmaya katılan okullar'!B23</f>
        <v>57</v>
      </c>
      <c r="C17" s="135" t="s">
        <v>405</v>
      </c>
      <c r="D17" s="136" t="s">
        <v>406</v>
      </c>
      <c r="E17" s="137" t="str">
        <f>'yarışmaya katılan okullar'!C23</f>
        <v>19 MAYIS TMK</v>
      </c>
      <c r="F17" s="59"/>
      <c r="G17" s="239" t="str">
        <f>IF(ISTEXT(F17),0,IFERROR(VLOOKUP(SMALL(puan!$K$4:$L$112,COUNTIF(puan!$K$4:$L$112,"&lt;"&amp;F17)+1),puan!$K$4:$L$112,2,0),"    "))</f>
        <v xml:space="preserve">    </v>
      </c>
      <c r="H17" s="152"/>
      <c r="I17" s="130">
        <v>5</v>
      </c>
      <c r="J17" s="134">
        <f t="shared" si="2"/>
        <v>77</v>
      </c>
      <c r="K17" s="190">
        <f t="shared" si="2"/>
        <v>37400</v>
      </c>
      <c r="L17" s="191" t="str">
        <f t="shared" si="2"/>
        <v>MUSACAN TURGUT</v>
      </c>
      <c r="M17" s="191" t="str">
        <f t="shared" si="2"/>
        <v>BÜLENT ECEVİT ANADOLU LİSESİ</v>
      </c>
      <c r="N17" s="192">
        <f t="shared" si="3"/>
        <v>0</v>
      </c>
    </row>
    <row r="18" spans="1:14" ht="35.1" customHeight="1">
      <c r="A18" s="130">
        <v>13</v>
      </c>
      <c r="B18" s="134">
        <f>'yarışmaya katılan okullar'!B24</f>
        <v>77</v>
      </c>
      <c r="C18" s="135">
        <v>37400</v>
      </c>
      <c r="D18" s="136" t="s">
        <v>407</v>
      </c>
      <c r="E18" s="137" t="str">
        <f>'yarışmaya katılan okullar'!C24</f>
        <v>BÜLENT ECEVİT ANADOLU LİSESİ</v>
      </c>
      <c r="F18" s="59"/>
      <c r="G18" s="239" t="str">
        <f>IF(ISTEXT(F18),0,IFERROR(VLOOKUP(SMALL(puan!$K$4:$L$112,COUNTIF(puan!$K$4:$L$112,"&lt;"&amp;F18)+1),puan!$K$4:$L$112,2,0),"    "))</f>
        <v xml:space="preserve">    </v>
      </c>
      <c r="H18" s="152"/>
      <c r="I18" s="130">
        <v>6</v>
      </c>
      <c r="J18" s="134">
        <f t="shared" si="2"/>
        <v>48</v>
      </c>
      <c r="K18" s="190">
        <f t="shared" si="2"/>
        <v>37587</v>
      </c>
      <c r="L18" s="191" t="str">
        <f t="shared" si="2"/>
        <v>DOĞUKAN MERT KURT</v>
      </c>
      <c r="M18" s="191" t="str">
        <f t="shared" si="2"/>
        <v>LEFKOŞA TÜRK LİSESİ</v>
      </c>
      <c r="N18" s="192">
        <f t="shared" si="3"/>
        <v>0</v>
      </c>
    </row>
    <row r="19" spans="1:14" ht="35.1" customHeight="1">
      <c r="A19" s="130">
        <v>14</v>
      </c>
      <c r="B19" s="134">
        <f>'yarışmaya katılan okullar'!B25</f>
        <v>48</v>
      </c>
      <c r="C19" s="135">
        <v>37587</v>
      </c>
      <c r="D19" s="136" t="s">
        <v>408</v>
      </c>
      <c r="E19" s="137" t="str">
        <f>'yarışmaya katılan okullar'!C25</f>
        <v>LEFKOŞA TÜRK LİSESİ</v>
      </c>
      <c r="F19" s="59"/>
      <c r="G19" s="239" t="str">
        <f>IF(ISTEXT(F19),0,IFERROR(VLOOKUP(SMALL(puan!$K$4:$L$112,COUNTIF(puan!$K$4:$L$112,"&lt;"&amp;F19)+1),puan!$K$4:$L$112,2,0),"    "))</f>
        <v xml:space="preserve">    </v>
      </c>
      <c r="H19" s="152"/>
      <c r="I19" s="130">
        <v>7</v>
      </c>
      <c r="J19" s="134">
        <f t="shared" si="2"/>
        <v>40</v>
      </c>
      <c r="K19" s="190">
        <f t="shared" si="2"/>
        <v>38151</v>
      </c>
      <c r="L19" s="191" t="str">
        <f t="shared" si="2"/>
        <v>HASAN EMRE AKDENİZ</v>
      </c>
      <c r="M19" s="191" t="str">
        <f t="shared" si="2"/>
        <v>ERENKÖY LİSESİ</v>
      </c>
      <c r="N19" s="192">
        <f t="shared" si="3"/>
        <v>0</v>
      </c>
    </row>
    <row r="20" spans="1:14" ht="35.1" customHeight="1">
      <c r="A20" s="130">
        <v>15</v>
      </c>
      <c r="B20" s="134">
        <f>'yarışmaya katılan okullar'!B26</f>
        <v>40</v>
      </c>
      <c r="C20" s="135">
        <v>38151</v>
      </c>
      <c r="D20" s="136" t="s">
        <v>366</v>
      </c>
      <c r="E20" s="137" t="str">
        <f>'yarışmaya katılan okullar'!C26</f>
        <v>ERENKÖY LİSESİ</v>
      </c>
      <c r="F20" s="59"/>
      <c r="G20" s="239" t="str">
        <f>IF(ISTEXT(F20),0,IFERROR(VLOOKUP(SMALL(puan!$K$4:$L$112,COUNTIF(puan!$K$4:$L$112,"&lt;"&amp;F20)+1),puan!$K$4:$L$112,2,0),"    "))</f>
        <v xml:space="preserve">    </v>
      </c>
      <c r="H20" s="152"/>
      <c r="I20" s="130">
        <v>8</v>
      </c>
      <c r="J20" s="134">
        <f t="shared" si="2"/>
        <v>39</v>
      </c>
      <c r="K20" s="190" t="str">
        <f t="shared" si="2"/>
        <v>-</v>
      </c>
      <c r="L20" s="191" t="str">
        <f t="shared" si="2"/>
        <v>-</v>
      </c>
      <c r="M20" s="191" t="str">
        <f t="shared" si="2"/>
        <v>CENGİZ TOPEL E. M .LİSESİ</v>
      </c>
      <c r="N20" s="192">
        <f t="shared" si="3"/>
        <v>0</v>
      </c>
    </row>
    <row r="21" spans="1:14" ht="35.1" customHeight="1">
      <c r="A21" s="130">
        <v>16</v>
      </c>
      <c r="B21" s="134">
        <f>'yarışmaya katılan okullar'!B27</f>
        <v>39</v>
      </c>
      <c r="C21" s="135" t="s">
        <v>237</v>
      </c>
      <c r="D21" s="136" t="s">
        <v>237</v>
      </c>
      <c r="E21" s="137" t="str">
        <f>'yarışmaya katılan okullar'!C27</f>
        <v>CENGİZ TOPEL E. M .LİSESİ</v>
      </c>
      <c r="F21" s="59"/>
      <c r="G21" s="239" t="str">
        <f>IF(ISTEXT(F21),0,IFERROR(VLOOKUP(SMALL(puan!$K$4:$L$112,COUNTIF(puan!$K$4:$L$112,"&lt;"&amp;F21)+1),puan!$K$4:$L$112,2,0),"    "))</f>
        <v xml:space="preserve">    </v>
      </c>
      <c r="H21" s="152"/>
      <c r="I21" s="339" t="s">
        <v>57</v>
      </c>
      <c r="J21" s="339"/>
      <c r="K21" s="202"/>
      <c r="L21" s="126"/>
      <c r="M21" s="126"/>
      <c r="N21" s="201"/>
    </row>
    <row r="22" spans="1:14" ht="35.1" customHeight="1">
      <c r="A22" s="130">
        <v>17</v>
      </c>
      <c r="B22" s="134">
        <f>'yarışmaya katılan okullar'!B28</f>
        <v>64</v>
      </c>
      <c r="C22" s="135" t="s">
        <v>237</v>
      </c>
      <c r="D22" s="136" t="s">
        <v>237</v>
      </c>
      <c r="E22" s="137" t="str">
        <f>'yarışmaya katılan okullar'!C28</f>
        <v>GÜZELYURT TMK</v>
      </c>
      <c r="F22" s="59"/>
      <c r="G22" s="239" t="str">
        <f>IF(ISTEXT(F22),0,IFERROR(VLOOKUP(SMALL(puan!$K$4:$L$112,COUNTIF(puan!$K$4:$L$112,"&lt;"&amp;F22)+1),puan!$K$4:$L$112,2,0),"    "))</f>
        <v xml:space="preserve">    </v>
      </c>
      <c r="H22" s="152"/>
      <c r="I22" s="42" t="s">
        <v>32</v>
      </c>
      <c r="J22" s="42" t="s">
        <v>20</v>
      </c>
      <c r="K22" s="196" t="s">
        <v>62</v>
      </c>
      <c r="L22" s="132" t="s">
        <v>55</v>
      </c>
      <c r="M22" s="132" t="s">
        <v>21</v>
      </c>
      <c r="N22" s="197" t="s">
        <v>22</v>
      </c>
    </row>
    <row r="23" spans="1:14" ht="35.1" customHeight="1">
      <c r="A23" s="130">
        <v>18</v>
      </c>
      <c r="B23" s="134">
        <f>'yarışmaya katılan okullar'!B29</f>
        <v>51</v>
      </c>
      <c r="C23" s="135">
        <v>37334</v>
      </c>
      <c r="D23" s="136" t="s">
        <v>409</v>
      </c>
      <c r="E23" s="137" t="str">
        <f>'yarışmaya katılan okullar'!C29</f>
        <v>TÜRK MAARİF KOLEJİ</v>
      </c>
      <c r="F23" s="59"/>
      <c r="G23" s="239" t="str">
        <f>IF(ISTEXT(F23),0,IFERROR(VLOOKUP(SMALL(puan!$K$4:$L$112,COUNTIF(puan!$K$4:$L$112,"&lt;"&amp;F23)+1),puan!$K$4:$L$112,2,0),"    "))</f>
        <v xml:space="preserve">    </v>
      </c>
      <c r="H23" s="152"/>
      <c r="I23" s="130">
        <v>1</v>
      </c>
      <c r="J23" s="134">
        <f t="shared" ref="J23:M30" si="4">B22</f>
        <v>64</v>
      </c>
      <c r="K23" s="190" t="str">
        <f t="shared" si="4"/>
        <v>-</v>
      </c>
      <c r="L23" s="191" t="str">
        <f t="shared" si="4"/>
        <v>-</v>
      </c>
      <c r="M23" s="191" t="str">
        <f t="shared" si="4"/>
        <v>GÜZELYURT TMK</v>
      </c>
      <c r="N23" s="192">
        <f t="shared" ref="N23:N30" si="5">F22</f>
        <v>0</v>
      </c>
    </row>
    <row r="24" spans="1:14" ht="35.1" customHeight="1">
      <c r="A24" s="130">
        <v>19</v>
      </c>
      <c r="B24" s="134">
        <f>'yarışmaya katılan okullar'!B30</f>
        <v>47</v>
      </c>
      <c r="C24" s="135">
        <v>38086</v>
      </c>
      <c r="D24" s="136" t="s">
        <v>410</v>
      </c>
      <c r="E24" s="137" t="str">
        <f>'yarışmaya katılan okullar'!C30</f>
        <v>KURTULUŞ LİSESİ</v>
      </c>
      <c r="F24" s="59"/>
      <c r="G24" s="239" t="str">
        <f>IF(ISTEXT(F24),0,IFERROR(VLOOKUP(SMALL(puan!$K$4:$L$112,COUNTIF(puan!$K$4:$L$112,"&lt;"&amp;F24)+1),puan!$K$4:$L$112,2,0),"    "))</f>
        <v xml:space="preserve">    </v>
      </c>
      <c r="H24" s="152"/>
      <c r="I24" s="130">
        <v>2</v>
      </c>
      <c r="J24" s="134">
        <f t="shared" si="4"/>
        <v>51</v>
      </c>
      <c r="K24" s="190">
        <f t="shared" si="4"/>
        <v>37334</v>
      </c>
      <c r="L24" s="191" t="str">
        <f t="shared" si="4"/>
        <v>YASİN TUNAHAN ÖZKAN</v>
      </c>
      <c r="M24" s="191" t="str">
        <f t="shared" si="4"/>
        <v>TÜRK MAARİF KOLEJİ</v>
      </c>
      <c r="N24" s="192">
        <f t="shared" si="5"/>
        <v>0</v>
      </c>
    </row>
    <row r="25" spans="1:14" ht="35.1" customHeight="1">
      <c r="A25" s="130">
        <v>20</v>
      </c>
      <c r="B25" s="134">
        <f>'yarışmaya katılan okullar'!B31</f>
        <v>33</v>
      </c>
      <c r="C25" s="135" t="s">
        <v>237</v>
      </c>
      <c r="D25" s="136" t="s">
        <v>237</v>
      </c>
      <c r="E25" s="137" t="str">
        <f>'yarışmaya katılan okullar'!C31</f>
        <v>DEĞİRMENLİK LİSESİ</v>
      </c>
      <c r="F25" s="59"/>
      <c r="G25" s="239" t="str">
        <f>IF(ISTEXT(F25),0,IFERROR(VLOOKUP(SMALL(puan!$K$4:$L$112,COUNTIF(puan!$K$4:$L$112,"&lt;"&amp;F25)+1),puan!$K$4:$L$112,2,0),"    "))</f>
        <v xml:space="preserve">    </v>
      </c>
      <c r="H25" s="152"/>
      <c r="I25" s="42">
        <v>3</v>
      </c>
      <c r="J25" s="134">
        <f t="shared" si="4"/>
        <v>47</v>
      </c>
      <c r="K25" s="190">
        <f t="shared" si="4"/>
        <v>38086</v>
      </c>
      <c r="L25" s="191" t="str">
        <f t="shared" si="4"/>
        <v>OSMAN KONYA</v>
      </c>
      <c r="M25" s="191" t="str">
        <f t="shared" si="4"/>
        <v>KURTULUŞ LİSESİ</v>
      </c>
      <c r="N25" s="192">
        <f t="shared" si="5"/>
        <v>0</v>
      </c>
    </row>
    <row r="26" spans="1:14" ht="35.1" customHeight="1">
      <c r="A26" s="130">
        <v>21</v>
      </c>
      <c r="B26" s="134">
        <f>'yarışmaya katılan okullar'!B32</f>
        <v>37</v>
      </c>
      <c r="C26" s="135">
        <v>37796</v>
      </c>
      <c r="D26" s="136" t="s">
        <v>411</v>
      </c>
      <c r="E26" s="137" t="str">
        <f>'yarışmaya katılan okullar'!C32</f>
        <v>BEKİRPAŞA LİSESİ</v>
      </c>
      <c r="F26" s="59"/>
      <c r="G26" s="239" t="str">
        <f>IF(ISTEXT(F26),0,IFERROR(VLOOKUP(SMALL(puan!$K$4:$L$112,COUNTIF(puan!$K$4:$L$112,"&lt;"&amp;F26)+1),puan!$K$4:$L$112,2,0),"    "))</f>
        <v xml:space="preserve">    </v>
      </c>
      <c r="H26" s="152"/>
      <c r="I26" s="130">
        <v>4</v>
      </c>
      <c r="J26" s="134">
        <f t="shared" si="4"/>
        <v>33</v>
      </c>
      <c r="K26" s="190" t="str">
        <f t="shared" si="4"/>
        <v>-</v>
      </c>
      <c r="L26" s="191" t="str">
        <f t="shared" si="4"/>
        <v>-</v>
      </c>
      <c r="M26" s="191" t="str">
        <f t="shared" si="4"/>
        <v>DEĞİRMENLİK LİSESİ</v>
      </c>
      <c r="N26" s="192">
        <f t="shared" si="5"/>
        <v>0</v>
      </c>
    </row>
    <row r="27" spans="1:14" ht="35.1" customHeight="1">
      <c r="A27" s="130">
        <v>22</v>
      </c>
      <c r="B27" s="134">
        <f>'yarışmaya katılan okullar'!B33</f>
        <v>27</v>
      </c>
      <c r="C27" s="135">
        <v>38035</v>
      </c>
      <c r="D27" s="136" t="s">
        <v>412</v>
      </c>
      <c r="E27" s="137" t="str">
        <f>'yarışmaya katılan okullar'!C33</f>
        <v>YAKIN DOĞU KOLEJİ</v>
      </c>
      <c r="F27" s="59"/>
      <c r="G27" s="239" t="str">
        <f>IF(ISTEXT(F27),0,IFERROR(VLOOKUP(SMALL(puan!$K$4:$L$112,COUNTIF(puan!$K$4:$L$112,"&lt;"&amp;F27)+1),puan!$K$4:$L$112,2,0),"    "))</f>
        <v xml:space="preserve">    </v>
      </c>
      <c r="H27" s="152"/>
      <c r="I27" s="130">
        <v>5</v>
      </c>
      <c r="J27" s="134">
        <f t="shared" si="4"/>
        <v>37</v>
      </c>
      <c r="K27" s="190">
        <f t="shared" si="4"/>
        <v>37796</v>
      </c>
      <c r="L27" s="191" t="str">
        <f t="shared" si="4"/>
        <v>İSMAİL UYGAR</v>
      </c>
      <c r="M27" s="191" t="str">
        <f t="shared" si="4"/>
        <v>BEKİRPAŞA LİSESİ</v>
      </c>
      <c r="N27" s="192">
        <f t="shared" si="5"/>
        <v>0</v>
      </c>
    </row>
    <row r="28" spans="1:14" ht="35.1" customHeight="1">
      <c r="A28" s="130">
        <v>23</v>
      </c>
      <c r="B28" s="134">
        <f>'yarışmaya katılan okullar'!B34</f>
        <v>81</v>
      </c>
      <c r="C28" s="135" t="s">
        <v>237</v>
      </c>
      <c r="D28" s="136" t="s">
        <v>237</v>
      </c>
      <c r="E28" s="137" t="str">
        <f>'yarışmaya katılan okullar'!C34</f>
        <v>THE ENGLISH SCHOOL OF KYRENIA</v>
      </c>
      <c r="F28" s="59"/>
      <c r="G28" s="239" t="str">
        <f>IF(ISTEXT(F28),0,IFERROR(VLOOKUP(SMALL(puan!$K$4:$L$112,COUNTIF(puan!$K$4:$L$112,"&lt;"&amp;F28)+1),puan!$K$4:$L$112,2,0),"    "))</f>
        <v xml:space="preserve">    </v>
      </c>
      <c r="H28" s="152"/>
      <c r="I28" s="130">
        <v>6</v>
      </c>
      <c r="J28" s="134">
        <f t="shared" si="4"/>
        <v>27</v>
      </c>
      <c r="K28" s="190">
        <f t="shared" si="4"/>
        <v>38035</v>
      </c>
      <c r="L28" s="191" t="str">
        <f t="shared" si="4"/>
        <v>BORA ALTUN</v>
      </c>
      <c r="M28" s="191" t="str">
        <f t="shared" si="4"/>
        <v>YAKIN DOĞU KOLEJİ</v>
      </c>
      <c r="N28" s="192">
        <f t="shared" si="5"/>
        <v>0</v>
      </c>
    </row>
    <row r="29" spans="1:14" ht="35.1" customHeight="1">
      <c r="A29" s="130">
        <v>24</v>
      </c>
      <c r="B29" s="134">
        <f>'yarışmaya katılan okullar'!B35</f>
        <v>36</v>
      </c>
      <c r="C29" s="135">
        <v>37319</v>
      </c>
      <c r="D29" s="136" t="s">
        <v>393</v>
      </c>
      <c r="E29" s="137" t="str">
        <f>'yarışmaya katılan okullar'!C35</f>
        <v>ATATÜRK MESLEK LİSESİ</v>
      </c>
      <c r="F29" s="59"/>
      <c r="G29" s="239" t="str">
        <f>IF(ISTEXT(F29),0,IFERROR(VLOOKUP(SMALL(puan!$K$4:$L$112,COUNTIF(puan!$K$4:$L$112,"&lt;"&amp;F29)+1),puan!$K$4:$L$112,2,0),"    "))</f>
        <v xml:space="preserve">    </v>
      </c>
      <c r="H29" s="152"/>
      <c r="I29" s="130">
        <v>7</v>
      </c>
      <c r="J29" s="134">
        <f t="shared" si="4"/>
        <v>81</v>
      </c>
      <c r="K29" s="190" t="str">
        <f t="shared" si="4"/>
        <v>-</v>
      </c>
      <c r="L29" s="191" t="str">
        <f t="shared" si="4"/>
        <v>-</v>
      </c>
      <c r="M29" s="191" t="str">
        <f t="shared" si="4"/>
        <v>THE ENGLISH SCHOOL OF KYRENIA</v>
      </c>
      <c r="N29" s="192">
        <f t="shared" si="5"/>
        <v>0</v>
      </c>
    </row>
    <row r="30" spans="1:14" ht="35.1" customHeight="1">
      <c r="A30" s="130">
        <v>25</v>
      </c>
      <c r="B30" s="134">
        <f>'yarışmaya katılan okullar'!B36</f>
        <v>53</v>
      </c>
      <c r="C30" s="135">
        <v>37223</v>
      </c>
      <c r="D30" s="136" t="s">
        <v>413</v>
      </c>
      <c r="E30" s="137" t="str">
        <f>'yarışmaya katılan okullar'!C36</f>
        <v>20 TEMMUZ FEN LİSESİ</v>
      </c>
      <c r="F30" s="59"/>
      <c r="G30" s="239" t="str">
        <f>IF(ISTEXT(F30),0,IFERROR(VLOOKUP(SMALL(puan!$K$4:$L$112,COUNTIF(puan!$K$4:$L$112,"&lt;"&amp;F30)+1),puan!$K$4:$L$112,2,0),"    "))</f>
        <v xml:space="preserve">    </v>
      </c>
      <c r="H30" s="152"/>
      <c r="I30" s="130">
        <v>8</v>
      </c>
      <c r="J30" s="134">
        <f t="shared" si="4"/>
        <v>36</v>
      </c>
      <c r="K30" s="190">
        <f t="shared" si="4"/>
        <v>37319</v>
      </c>
      <c r="L30" s="191" t="str">
        <f t="shared" si="4"/>
        <v>MEHMETALİ İLKBAHAR</v>
      </c>
      <c r="M30" s="191" t="str">
        <f t="shared" si="4"/>
        <v>ATATÜRK MESLEK LİSESİ</v>
      </c>
      <c r="N30" s="192">
        <f t="shared" si="5"/>
        <v>0</v>
      </c>
    </row>
    <row r="31" spans="1:14" ht="35.1" customHeight="1">
      <c r="A31" s="130">
        <v>26</v>
      </c>
      <c r="B31" s="134">
        <f>'yarışmaya katılan okullar'!B37</f>
        <v>0</v>
      </c>
      <c r="C31" s="144"/>
      <c r="D31" s="136"/>
      <c r="E31" s="137" t="str">
        <f>'yarışmaya katılan okullar'!C37</f>
        <v/>
      </c>
      <c r="F31" s="59"/>
      <c r="G31" s="239" t="str">
        <f>IF(ISTEXT(F31),0,IFERROR(VLOOKUP(SMALL(puan!$K$4:$L$112,COUNTIF(puan!$K$4:$L$112,"&lt;"&amp;F31)+1),puan!$K$4:$L$112,2,0),"    "))</f>
        <v xml:space="preserve">    </v>
      </c>
      <c r="H31" s="152"/>
      <c r="I31" s="339" t="s">
        <v>56</v>
      </c>
      <c r="J31" s="339"/>
      <c r="K31" s="202"/>
      <c r="L31" s="126"/>
      <c r="M31" s="126"/>
      <c r="N31" s="201"/>
    </row>
    <row r="32" spans="1:14" ht="35.1" customHeight="1">
      <c r="A32" s="130">
        <v>27</v>
      </c>
      <c r="B32" s="134">
        <f>'yarışmaya katılan okullar'!B38</f>
        <v>0</v>
      </c>
      <c r="C32" s="144"/>
      <c r="D32" s="136"/>
      <c r="E32" s="137" t="str">
        <f>'yarışmaya katılan okullar'!C38</f>
        <v/>
      </c>
      <c r="F32" s="59"/>
      <c r="G32" s="239" t="str">
        <f>IF(ISTEXT(F32),0,IFERROR(VLOOKUP(SMALL(puan!$K$4:$L$112,COUNTIF(puan!$K$4:$L$112,"&lt;"&amp;F32)+1),puan!$K$4:$L$112,2,0),"    "))</f>
        <v xml:space="preserve">    </v>
      </c>
      <c r="H32" s="152"/>
      <c r="I32" s="42" t="s">
        <v>32</v>
      </c>
      <c r="J32" s="42" t="s">
        <v>20</v>
      </c>
      <c r="K32" s="196" t="s">
        <v>62</v>
      </c>
      <c r="L32" s="132" t="s">
        <v>55</v>
      </c>
      <c r="M32" s="132" t="s">
        <v>21</v>
      </c>
      <c r="N32" s="197" t="s">
        <v>22</v>
      </c>
    </row>
    <row r="33" spans="1:14" ht="35.1" customHeight="1">
      <c r="A33" s="130">
        <v>28</v>
      </c>
      <c r="B33" s="134">
        <f>'yarışmaya katılan okullar'!B39</f>
        <v>0</v>
      </c>
      <c r="C33" s="144"/>
      <c r="D33" s="136"/>
      <c r="E33" s="137" t="str">
        <f>'yarışmaya katılan okullar'!C39</f>
        <v/>
      </c>
      <c r="F33" s="59"/>
      <c r="G33" s="239" t="str">
        <f>IF(ISTEXT(F33),0,IFERROR(VLOOKUP(SMALL(puan!$K$4:$L$112,COUNTIF(puan!$K$4:$L$112,"&lt;"&amp;F33)+1),puan!$K$4:$L$112,2,0),"    "))</f>
        <v xml:space="preserve">    </v>
      </c>
      <c r="H33" s="152"/>
      <c r="I33" s="130">
        <v>1</v>
      </c>
      <c r="J33" s="134">
        <f t="shared" ref="J33:M40" si="6">B30</f>
        <v>53</v>
      </c>
      <c r="K33" s="190">
        <f t="shared" si="6"/>
        <v>37223</v>
      </c>
      <c r="L33" s="191" t="str">
        <f t="shared" si="6"/>
        <v>ALİ GÖK</v>
      </c>
      <c r="M33" s="191" t="str">
        <f t="shared" si="6"/>
        <v>20 TEMMUZ FEN LİSESİ</v>
      </c>
      <c r="N33" s="192">
        <f t="shared" ref="N33:N40" si="7">F30</f>
        <v>0</v>
      </c>
    </row>
    <row r="34" spans="1:14" ht="35.1" customHeight="1">
      <c r="A34" s="130">
        <v>29</v>
      </c>
      <c r="B34" s="134">
        <f>'yarışmaya katılan okullar'!B40</f>
        <v>0</v>
      </c>
      <c r="C34" s="144"/>
      <c r="D34" s="136"/>
      <c r="E34" s="137" t="str">
        <f>'yarışmaya katılan okullar'!C40</f>
        <v/>
      </c>
      <c r="F34" s="59"/>
      <c r="G34" s="239" t="str">
        <f>IF(ISTEXT(F34),0,IFERROR(VLOOKUP(SMALL(puan!$K$4:$L$112,COUNTIF(puan!$K$4:$L$112,"&lt;"&amp;F34)+1),puan!$K$4:$L$112,2,0),"    "))</f>
        <v xml:space="preserve">    </v>
      </c>
      <c r="H34" s="152"/>
      <c r="I34" s="130">
        <v>2</v>
      </c>
      <c r="J34" s="134">
        <f t="shared" si="6"/>
        <v>0</v>
      </c>
      <c r="K34" s="190">
        <f t="shared" si="6"/>
        <v>0</v>
      </c>
      <c r="L34" s="191">
        <f t="shared" si="6"/>
        <v>0</v>
      </c>
      <c r="M34" s="191" t="str">
        <f t="shared" si="6"/>
        <v/>
      </c>
      <c r="N34" s="192">
        <f t="shared" si="7"/>
        <v>0</v>
      </c>
    </row>
    <row r="35" spans="1:14" ht="35.1" customHeight="1">
      <c r="A35" s="130">
        <v>30</v>
      </c>
      <c r="B35" s="134">
        <f>'yarışmaya katılan okullar'!B41</f>
        <v>0</v>
      </c>
      <c r="C35" s="144"/>
      <c r="D35" s="136"/>
      <c r="E35" s="137" t="str">
        <f>'yarışmaya katılan okullar'!C41</f>
        <v/>
      </c>
      <c r="F35" s="59"/>
      <c r="G35" s="239" t="str">
        <f>IF(ISTEXT(F35),0,IFERROR(VLOOKUP(SMALL(puan!$K$4:$L$112,COUNTIF(puan!$K$4:$L$112,"&lt;"&amp;F35)+1),puan!$K$4:$L$112,2,0),"    "))</f>
        <v xml:space="preserve">    </v>
      </c>
      <c r="H35" s="152"/>
      <c r="I35" s="42">
        <v>3</v>
      </c>
      <c r="J35" s="134">
        <f t="shared" si="6"/>
        <v>0</v>
      </c>
      <c r="K35" s="190">
        <f t="shared" si="6"/>
        <v>0</v>
      </c>
      <c r="L35" s="191">
        <f t="shared" si="6"/>
        <v>0</v>
      </c>
      <c r="M35" s="191" t="str">
        <f t="shared" si="6"/>
        <v/>
      </c>
      <c r="N35" s="192">
        <f t="shared" si="7"/>
        <v>0</v>
      </c>
    </row>
    <row r="36" spans="1:14" ht="35.1" customHeight="1">
      <c r="A36" s="130">
        <v>31</v>
      </c>
      <c r="B36" s="134">
        <f>'yarışmaya katılan okullar'!B42</f>
        <v>0</v>
      </c>
      <c r="C36" s="144"/>
      <c r="D36" s="136"/>
      <c r="E36" s="137" t="str">
        <f>'yarışmaya katılan okullar'!C42</f>
        <v/>
      </c>
      <c r="F36" s="59"/>
      <c r="G36" s="239" t="str">
        <f>IF(ISTEXT(F36),0,IFERROR(VLOOKUP(SMALL(puan!$K$4:$L$112,COUNTIF(puan!$K$4:$L$112,"&lt;"&amp;F36)+1),puan!$K$4:$L$112,2,0),"    "))</f>
        <v xml:space="preserve">    </v>
      </c>
      <c r="H36" s="152"/>
      <c r="I36" s="130">
        <v>4</v>
      </c>
      <c r="J36" s="134">
        <f t="shared" si="6"/>
        <v>0</v>
      </c>
      <c r="K36" s="190">
        <f t="shared" si="6"/>
        <v>0</v>
      </c>
      <c r="L36" s="191">
        <f t="shared" si="6"/>
        <v>0</v>
      </c>
      <c r="M36" s="191" t="str">
        <f t="shared" si="6"/>
        <v/>
      </c>
      <c r="N36" s="192">
        <f t="shared" si="7"/>
        <v>0</v>
      </c>
    </row>
    <row r="37" spans="1:14" ht="35.1" customHeight="1">
      <c r="A37" s="130">
        <v>32</v>
      </c>
      <c r="B37" s="134">
        <f>'yarışmaya katılan okullar'!B43</f>
        <v>0</v>
      </c>
      <c r="C37" s="144"/>
      <c r="D37" s="136"/>
      <c r="E37" s="137" t="str">
        <f>'yarışmaya katılan okullar'!C43</f>
        <v/>
      </c>
      <c r="F37" s="59"/>
      <c r="G37" s="239" t="str">
        <f>IF(ISTEXT(F37),0,IFERROR(VLOOKUP(SMALL(puan!$K$4:$L$112,COUNTIF(puan!$K$4:$L$112,"&lt;"&amp;F37)+1),puan!$K$4:$L$112,2,0),"    "))</f>
        <v xml:space="preserve">    </v>
      </c>
      <c r="H37" s="152"/>
      <c r="I37" s="130">
        <v>5</v>
      </c>
      <c r="J37" s="134">
        <f t="shared" si="6"/>
        <v>0</v>
      </c>
      <c r="K37" s="190">
        <f t="shared" si="6"/>
        <v>0</v>
      </c>
      <c r="L37" s="191">
        <f t="shared" si="6"/>
        <v>0</v>
      </c>
      <c r="M37" s="191" t="str">
        <f t="shared" si="6"/>
        <v/>
      </c>
      <c r="N37" s="192">
        <f t="shared" si="7"/>
        <v>0</v>
      </c>
    </row>
    <row r="38" spans="1:14" ht="35.1" customHeight="1">
      <c r="A38" s="199"/>
      <c r="B38" s="211"/>
      <c r="C38" s="212"/>
      <c r="D38" s="213"/>
      <c r="E38" s="147"/>
      <c r="F38" s="214"/>
      <c r="G38" s="215"/>
      <c r="H38" s="152"/>
      <c r="I38" s="130">
        <v>6</v>
      </c>
      <c r="J38" s="134">
        <f t="shared" si="6"/>
        <v>0</v>
      </c>
      <c r="K38" s="190">
        <f t="shared" si="6"/>
        <v>0</v>
      </c>
      <c r="L38" s="191">
        <f t="shared" si="6"/>
        <v>0</v>
      </c>
      <c r="M38" s="191" t="str">
        <f t="shared" si="6"/>
        <v/>
      </c>
      <c r="N38" s="192">
        <f t="shared" si="7"/>
        <v>0</v>
      </c>
    </row>
    <row r="39" spans="1:14" s="91" customFormat="1" ht="35.1" customHeight="1">
      <c r="A39" s="349" t="s">
        <v>24</v>
      </c>
      <c r="B39" s="349"/>
      <c r="C39" s="349" t="s">
        <v>33</v>
      </c>
      <c r="D39" s="349"/>
      <c r="E39" s="91" t="s">
        <v>34</v>
      </c>
      <c r="F39" s="200" t="s">
        <v>25</v>
      </c>
      <c r="G39" s="346" t="s">
        <v>25</v>
      </c>
      <c r="H39" s="347"/>
      <c r="I39" s="130">
        <v>7</v>
      </c>
      <c r="J39" s="134">
        <f t="shared" si="6"/>
        <v>0</v>
      </c>
      <c r="K39" s="190">
        <f t="shared" si="6"/>
        <v>0</v>
      </c>
      <c r="L39" s="191">
        <f t="shared" si="6"/>
        <v>0</v>
      </c>
      <c r="M39" s="191" t="str">
        <f t="shared" si="6"/>
        <v/>
      </c>
      <c r="N39" s="192">
        <f t="shared" si="7"/>
        <v>0</v>
      </c>
    </row>
    <row r="40" spans="1:14" ht="35.1" customHeight="1">
      <c r="F40" s="152"/>
      <c r="G40" s="152"/>
      <c r="H40" s="152"/>
      <c r="I40" s="130">
        <v>8</v>
      </c>
      <c r="J40" s="134">
        <f t="shared" si="6"/>
        <v>0</v>
      </c>
      <c r="K40" s="190">
        <f t="shared" si="6"/>
        <v>0</v>
      </c>
      <c r="L40" s="191">
        <f t="shared" si="6"/>
        <v>0</v>
      </c>
      <c r="M40" s="191" t="str">
        <f t="shared" si="6"/>
        <v/>
      </c>
      <c r="N40" s="192">
        <f t="shared" si="7"/>
        <v>0</v>
      </c>
    </row>
    <row r="41" spans="1:14" ht="35.1" customHeight="1">
      <c r="F41" s="152"/>
      <c r="G41" s="152"/>
      <c r="H41" s="152"/>
    </row>
    <row r="42" spans="1:14" ht="35.1" customHeight="1">
      <c r="F42" s="152"/>
      <c r="G42" s="152"/>
      <c r="H42" s="152"/>
    </row>
    <row r="43" spans="1:14" ht="35.1" customHeight="1">
      <c r="F43" s="152"/>
      <c r="G43" s="152"/>
      <c r="H43" s="152"/>
    </row>
    <row r="44" spans="1:14" ht="35.1" customHeight="1">
      <c r="F44" s="152"/>
      <c r="G44" s="152"/>
      <c r="H44" s="152"/>
    </row>
    <row r="45" spans="1:14" ht="35.1" customHeight="1">
      <c r="F45" s="152"/>
      <c r="G45" s="152"/>
      <c r="H45" s="152"/>
    </row>
    <row r="46" spans="1:14" ht="35.1" customHeight="1">
      <c r="F46" s="152"/>
      <c r="G46" s="152"/>
      <c r="H46" s="152"/>
    </row>
    <row r="47" spans="1:14" ht="35.1" customHeight="1">
      <c r="F47" s="152"/>
      <c r="G47" s="152"/>
      <c r="H47" s="152"/>
    </row>
    <row r="48" spans="1:14" ht="35.1" customHeight="1">
      <c r="F48" s="152"/>
      <c r="G48" s="152"/>
      <c r="H48" s="152"/>
    </row>
    <row r="49" spans="6:8" ht="35.1" customHeight="1">
      <c r="F49" s="152"/>
      <c r="G49" s="152"/>
      <c r="H49" s="152"/>
    </row>
    <row r="50" spans="6:8" ht="35.1" customHeight="1">
      <c r="F50" s="152"/>
      <c r="G50" s="152"/>
      <c r="H50" s="152"/>
    </row>
  </sheetData>
  <mergeCells count="14">
    <mergeCell ref="G39:H39"/>
    <mergeCell ref="A1:C1"/>
    <mergeCell ref="A2:C2"/>
    <mergeCell ref="A3:C3"/>
    <mergeCell ref="A39:B39"/>
    <mergeCell ref="C39:D39"/>
    <mergeCell ref="A4:G4"/>
    <mergeCell ref="I11:J11"/>
    <mergeCell ref="I21:J21"/>
    <mergeCell ref="I31:J31"/>
    <mergeCell ref="F1:H1"/>
    <mergeCell ref="F2:H2"/>
    <mergeCell ref="F3:H3"/>
    <mergeCell ref="I1:J1"/>
  </mergeCells>
  <phoneticPr fontId="1" type="noConversion"/>
  <conditionalFormatting sqref="J33:M40 J3:M10 J13:M20 J23:M30 N1:N1048576 B6:E37">
    <cfRule type="cellIs" dxfId="171" priority="6" stopIfTrue="1" operator="equal">
      <formula>0</formula>
    </cfRule>
  </conditionalFormatting>
  <conditionalFormatting sqref="F3:H3">
    <cfRule type="cellIs" dxfId="170" priority="3" stopIfTrue="1" operator="equal">
      <formula>0</formula>
    </cfRule>
  </conditionalFormatting>
  <conditionalFormatting sqref="F6:F37">
    <cfRule type="cellIs" dxfId="169" priority="2" stopIfTrue="1" operator="between">
      <formula>15870</formula>
      <formula>13000</formula>
    </cfRule>
  </conditionalFormatting>
  <conditionalFormatting sqref="B38:F38">
    <cfRule type="cellIs" dxfId="168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100" workbookViewId="0">
      <selection activeCell="I1" sqref="I1:I7"/>
    </sheetView>
  </sheetViews>
  <sheetFormatPr defaultColWidth="9.140625" defaultRowHeight="24.95" customHeight="1"/>
  <cols>
    <col min="1" max="1" width="5.7109375" style="40" customWidth="1"/>
    <col min="2" max="2" width="10.7109375" style="40" customWidth="1"/>
    <col min="3" max="3" width="11.85546875" style="40" customWidth="1"/>
    <col min="4" max="4" width="30.7109375" style="40" customWidth="1"/>
    <col min="5" max="5" width="40.7109375" style="40" customWidth="1"/>
    <col min="6" max="8" width="11.7109375" style="40" customWidth="1"/>
    <col min="9" max="16384" width="9.140625" style="40"/>
  </cols>
  <sheetData>
    <row r="1" spans="1:8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</row>
    <row r="2" spans="1:8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</row>
    <row r="3" spans="1:8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</row>
    <row r="4" spans="1:8" s="24" customFormat="1" ht="24.95" customHeight="1"/>
    <row r="5" spans="1:8" s="24" customFormat="1" ht="24.95" customHeight="1">
      <c r="C5" s="25" t="s">
        <v>16</v>
      </c>
      <c r="D5" s="26" t="s">
        <v>10</v>
      </c>
      <c r="E5" s="25" t="s">
        <v>17</v>
      </c>
      <c r="F5" s="351" t="str">
        <f>'genel bilgi girişi'!B5</f>
        <v>ATATÜRK STADYUMU</v>
      </c>
      <c r="G5" s="351"/>
    </row>
    <row r="6" spans="1:8" s="24" customFormat="1" ht="24.95" customHeight="1">
      <c r="C6" s="25" t="s">
        <v>19</v>
      </c>
      <c r="D6" s="27" t="str">
        <f>'800m V'!$D$2</f>
        <v>800 m</v>
      </c>
      <c r="E6" s="25" t="s">
        <v>18</v>
      </c>
      <c r="F6" s="352" t="str">
        <f>'genel bilgi girişi'!B6</f>
        <v>11-12 MART 2019</v>
      </c>
      <c r="G6" s="353"/>
    </row>
    <row r="7" spans="1:8" s="24" customFormat="1" ht="24.95" customHeight="1"/>
    <row r="8" spans="1:8" s="38" customFormat="1" ht="37.9" customHeight="1">
      <c r="A8" s="28" t="s">
        <v>32</v>
      </c>
      <c r="B8" s="28" t="s">
        <v>46</v>
      </c>
      <c r="C8" s="216" t="s">
        <v>62</v>
      </c>
      <c r="D8" s="29" t="s">
        <v>55</v>
      </c>
      <c r="E8" s="28" t="s">
        <v>21</v>
      </c>
      <c r="F8" s="28" t="s">
        <v>22</v>
      </c>
      <c r="G8" s="28" t="s">
        <v>23</v>
      </c>
      <c r="H8" s="28" t="s">
        <v>20</v>
      </c>
    </row>
    <row r="9" spans="1:8" s="24" customFormat="1" ht="24.95" customHeight="1">
      <c r="A9" s="30">
        <v>1</v>
      </c>
      <c r="B9" s="31" t="e">
        <f>IF(G9="","",RANK(G9,$G$9:$G$40)+COUNTIF(G$9:G9,G9)-1)</f>
        <v>#VALUE!</v>
      </c>
      <c r="C9" s="220">
        <f>'800m V'!C6</f>
        <v>37257</v>
      </c>
      <c r="D9" s="32" t="str">
        <f>'800m V'!D6</f>
        <v>ONUR ÇELEN</v>
      </c>
      <c r="E9" s="32" t="str">
        <f>'800m V'!E6</f>
        <v>Dr. FAZIL KÜÇÜK E.M.L</v>
      </c>
      <c r="F9" s="46">
        <f>'800m V'!F6</f>
        <v>0</v>
      </c>
      <c r="G9" s="45" t="str">
        <f>'800m V'!G6</f>
        <v xml:space="preserve">    </v>
      </c>
      <c r="H9" s="35">
        <f>'yarışmaya katılan okullar'!B12</f>
        <v>41</v>
      </c>
    </row>
    <row r="10" spans="1:8" s="24" customFormat="1" ht="24.95" customHeight="1">
      <c r="A10" s="30">
        <v>2</v>
      </c>
      <c r="B10" s="31" t="e">
        <f>IF(G10="","",RANK(G10,$G$9:$G$40)+COUNTIF(G$9:G10,G10)-1)</f>
        <v>#VALUE!</v>
      </c>
      <c r="C10" s="220">
        <f>'800m V'!C7</f>
        <v>37469</v>
      </c>
      <c r="D10" s="32" t="str">
        <f>'800m V'!D7</f>
        <v>MUHAMMED KURT</v>
      </c>
      <c r="E10" s="32" t="str">
        <f>'800m V'!E7</f>
        <v>LEFKE GAZİ LİSESİ</v>
      </c>
      <c r="F10" s="46">
        <f>'800m V'!F7</f>
        <v>0</v>
      </c>
      <c r="G10" s="45" t="str">
        <f>'800m V'!G7</f>
        <v xml:space="preserve">    </v>
      </c>
      <c r="H10" s="35">
        <f>'yarışmaya katılan okullar'!B13</f>
        <v>44</v>
      </c>
    </row>
    <row r="11" spans="1:8" s="24" customFormat="1" ht="24.95" customHeight="1">
      <c r="A11" s="30">
        <v>3</v>
      </c>
      <c r="B11" s="31" t="e">
        <f>IF(G11="","",RANK(G11,$G$9:$G$40)+COUNTIF(G$9:G11,G11)-1)</f>
        <v>#VALUE!</v>
      </c>
      <c r="C11" s="220">
        <f>'800m V'!C8</f>
        <v>37886</v>
      </c>
      <c r="D11" s="32" t="str">
        <f>'800m V'!D8</f>
        <v>MUSTAFA SOYTÜRK</v>
      </c>
      <c r="E11" s="32" t="str">
        <f>'800m V'!E8</f>
        <v>SEDAT SİMAVİ E.M.LİSESİ</v>
      </c>
      <c r="F11" s="46">
        <f>'800m V'!F8</f>
        <v>0</v>
      </c>
      <c r="G11" s="45" t="str">
        <f>'800m V'!G8</f>
        <v xml:space="preserve">    </v>
      </c>
      <c r="H11" s="35">
        <f>'yarışmaya katılan okullar'!B14</f>
        <v>50</v>
      </c>
    </row>
    <row r="12" spans="1:8" s="24" customFormat="1" ht="24.95" customHeight="1">
      <c r="A12" s="30">
        <v>4</v>
      </c>
      <c r="B12" s="31" t="e">
        <f>IF(G12="","",RANK(G12,$G$9:$G$40)+COUNTIF(G$9:G12,G12)-1)</f>
        <v>#VALUE!</v>
      </c>
      <c r="C12" s="220">
        <f>'800m V'!C9</f>
        <v>37686</v>
      </c>
      <c r="D12" s="32" t="str">
        <f>'800m V'!D9</f>
        <v>TAYLAN AĞIRTAŞ</v>
      </c>
      <c r="E12" s="32" t="str">
        <f>'800m V'!E9</f>
        <v>LAPTA YAVUZLAR LİSESİ</v>
      </c>
      <c r="F12" s="46">
        <f>'800m V'!F9</f>
        <v>0</v>
      </c>
      <c r="G12" s="45" t="str">
        <f>'800m V'!G9</f>
        <v xml:space="preserve">    </v>
      </c>
      <c r="H12" s="35">
        <f>'yarışmaya katılan okullar'!B15</f>
        <v>52</v>
      </c>
    </row>
    <row r="13" spans="1:8" s="24" customFormat="1" ht="24.95" customHeight="1">
      <c r="A13" s="30">
        <v>5</v>
      </c>
      <c r="B13" s="31" t="e">
        <f>IF(G13="","",RANK(G13,$G$9:$G$40)+COUNTIF(G$9:G13,G13)-1)</f>
        <v>#VALUE!</v>
      </c>
      <c r="C13" s="220">
        <f>'800m V'!C10</f>
        <v>37880</v>
      </c>
      <c r="D13" s="32" t="str">
        <f>'800m V'!D10</f>
        <v>MAHMUT ŞEN</v>
      </c>
      <c r="E13" s="32" t="str">
        <f>'800m V'!E10</f>
        <v>CUMHURİYET LİSESİ</v>
      </c>
      <c r="F13" s="46">
        <f>'800m V'!F10</f>
        <v>0</v>
      </c>
      <c r="G13" s="45" t="str">
        <f>'800m V'!G10</f>
        <v xml:space="preserve">    </v>
      </c>
      <c r="H13" s="35">
        <f>'yarışmaya katılan okullar'!B16</f>
        <v>16</v>
      </c>
    </row>
    <row r="14" spans="1:8" s="24" customFormat="1" ht="24.95" customHeight="1">
      <c r="A14" s="30">
        <v>6</v>
      </c>
      <c r="B14" s="31" t="e">
        <f>IF(G14="","",RANK(G14,$G$9:$G$40)+COUNTIF(G$9:G14,G14)-1)</f>
        <v>#VALUE!</v>
      </c>
      <c r="C14" s="220">
        <f>'800m V'!C11</f>
        <v>37228</v>
      </c>
      <c r="D14" s="32" t="str">
        <f>'800m V'!D11</f>
        <v>TAHA TEMEL</v>
      </c>
      <c r="E14" s="32" t="str">
        <f>'800m V'!E11</f>
        <v>KARPAZ MESLEK LİSESİ</v>
      </c>
      <c r="F14" s="46">
        <f>'800m V'!F11</f>
        <v>0</v>
      </c>
      <c r="G14" s="45" t="str">
        <f>'800m V'!G11</f>
        <v xml:space="preserve">    </v>
      </c>
      <c r="H14" s="35">
        <f>'yarışmaya katılan okullar'!B17</f>
        <v>60</v>
      </c>
    </row>
    <row r="15" spans="1:8" s="24" customFormat="1" ht="24.95" customHeight="1">
      <c r="A15" s="30">
        <v>7</v>
      </c>
      <c r="B15" s="31" t="e">
        <f>IF(G15="","",RANK(G15,$G$9:$G$40)+COUNTIF(G$9:G15,G15)-1)</f>
        <v>#VALUE!</v>
      </c>
      <c r="C15" s="220">
        <f>'800m V'!C12</f>
        <v>37559</v>
      </c>
      <c r="D15" s="32" t="str">
        <f>'800m V'!D12</f>
        <v>BARIŞ BASAN</v>
      </c>
      <c r="E15" s="32" t="str">
        <f>'800m V'!E12</f>
        <v>HALA SULTAN İLAHİYAT KOLEJİ</v>
      </c>
      <c r="F15" s="46">
        <f>'800m V'!F12</f>
        <v>0</v>
      </c>
      <c r="G15" s="45" t="str">
        <f>'800m V'!G12</f>
        <v xml:space="preserve">    </v>
      </c>
      <c r="H15" s="35">
        <f>'yarışmaya katılan okullar'!B18</f>
        <v>30</v>
      </c>
    </row>
    <row r="16" spans="1:8" s="24" customFormat="1" ht="24.95" customHeight="1">
      <c r="A16" s="30">
        <v>8</v>
      </c>
      <c r="B16" s="31" t="e">
        <f>IF(G16="","",RANK(G16,$G$9:$G$40)+COUNTIF(G$9:G16,G16)-1)</f>
        <v>#VALUE!</v>
      </c>
      <c r="C16" s="220" t="str">
        <f>'800m V'!C13</f>
        <v>-</v>
      </c>
      <c r="D16" s="32" t="str">
        <f>'800m V'!D13</f>
        <v>-</v>
      </c>
      <c r="E16" s="32" t="str">
        <f>'800m V'!E13</f>
        <v>POLATPAŞA LİSESİ</v>
      </c>
      <c r="F16" s="46">
        <f>'800m V'!F13</f>
        <v>0</v>
      </c>
      <c r="G16" s="45" t="str">
        <f>'800m V'!G13</f>
        <v xml:space="preserve">    </v>
      </c>
      <c r="H16" s="35">
        <f>'yarışmaya katılan okullar'!B19</f>
        <v>59</v>
      </c>
    </row>
    <row r="17" spans="1:8" s="24" customFormat="1" ht="24.95" customHeight="1">
      <c r="A17" s="30">
        <v>9</v>
      </c>
      <c r="B17" s="31" t="e">
        <f>IF(G17="","",RANK(G17,$G$9:$G$40)+COUNTIF(G$9:G17,G17)-1)</f>
        <v>#VALUE!</v>
      </c>
      <c r="C17" s="220">
        <f>'800m V'!C14</f>
        <v>36919</v>
      </c>
      <c r="D17" s="32" t="str">
        <f>'800m V'!D14</f>
        <v>FERDİ GÜZEL</v>
      </c>
      <c r="E17" s="32" t="str">
        <f>'800m V'!E14</f>
        <v>GÜZELYURT MESLEK LİSESİ</v>
      </c>
      <c r="F17" s="46">
        <f>'800m V'!F14</f>
        <v>0</v>
      </c>
      <c r="G17" s="45" t="str">
        <f>'800m V'!G14</f>
        <v xml:space="preserve">    </v>
      </c>
      <c r="H17" s="35">
        <f>'yarışmaya katılan okullar'!B20</f>
        <v>45</v>
      </c>
    </row>
    <row r="18" spans="1:8" s="24" customFormat="1" ht="24.95" customHeight="1">
      <c r="A18" s="30">
        <v>10</v>
      </c>
      <c r="B18" s="31" t="e">
        <f>IF(G18="","",RANK(G18,$G$9:$G$40)+COUNTIF(G$9:G18,G18)-1)</f>
        <v>#VALUE!</v>
      </c>
      <c r="C18" s="220">
        <f>'800m V'!C15</f>
        <v>37889</v>
      </c>
      <c r="D18" s="32" t="str">
        <f>'800m V'!D15</f>
        <v>KARTAL DOLUNAY</v>
      </c>
      <c r="E18" s="32" t="str">
        <f>'800m V'!E15</f>
        <v>ANAFARTALAR LİSESİ</v>
      </c>
      <c r="F18" s="46">
        <f>'800m V'!F15</f>
        <v>0</v>
      </c>
      <c r="G18" s="45" t="str">
        <f>'800m V'!G15</f>
        <v xml:space="preserve">    </v>
      </c>
      <c r="H18" s="35">
        <f>'yarışmaya katılan okullar'!B21</f>
        <v>35</v>
      </c>
    </row>
    <row r="19" spans="1:8" s="24" customFormat="1" ht="24.95" customHeight="1">
      <c r="A19" s="30">
        <v>11</v>
      </c>
      <c r="B19" s="31" t="e">
        <f>IF(G19="","",RANK(G19,$G$9:$G$40)+COUNTIF(G$9:G19,G19)-1)</f>
        <v>#VALUE!</v>
      </c>
      <c r="C19" s="220" t="str">
        <f>'800m V'!C16</f>
        <v>20.12.2001</v>
      </c>
      <c r="D19" s="32" t="str">
        <f>'800m V'!D16</f>
        <v>AHMET YAKAR</v>
      </c>
      <c r="E19" s="32" t="str">
        <f>'800m V'!E16</f>
        <v>THE AMERİCAN COLLEGE</v>
      </c>
      <c r="F19" s="46">
        <f>'800m V'!F16</f>
        <v>0</v>
      </c>
      <c r="G19" s="45" t="str">
        <f>'800m V'!G16</f>
        <v xml:space="preserve">    </v>
      </c>
      <c r="H19" s="35">
        <f>'yarışmaya katılan okullar'!B22</f>
        <v>71</v>
      </c>
    </row>
    <row r="20" spans="1:8" s="24" customFormat="1" ht="24.95" customHeight="1">
      <c r="A20" s="30">
        <v>12</v>
      </c>
      <c r="B20" s="31" t="e">
        <f>IF(G20="","",RANK(G20,$G$9:$G$40)+COUNTIF(G$9:G20,G20)-1)</f>
        <v>#VALUE!</v>
      </c>
      <c r="C20" s="220" t="str">
        <f>'800m V'!C17</f>
        <v>07.01.2002</v>
      </c>
      <c r="D20" s="32" t="str">
        <f>'800m V'!D17</f>
        <v>GÖKDENİZ TEK</v>
      </c>
      <c r="E20" s="32" t="str">
        <f>'800m V'!E17</f>
        <v>19 MAYIS TMK</v>
      </c>
      <c r="F20" s="46">
        <f>'800m V'!F17</f>
        <v>0</v>
      </c>
      <c r="G20" s="45" t="str">
        <f>'800m V'!G17</f>
        <v xml:space="preserve">    </v>
      </c>
      <c r="H20" s="35">
        <f>'yarışmaya katılan okullar'!B23</f>
        <v>57</v>
      </c>
    </row>
    <row r="21" spans="1:8" s="24" customFormat="1" ht="24.95" customHeight="1">
      <c r="A21" s="30">
        <v>13</v>
      </c>
      <c r="B21" s="31" t="e">
        <f>IF(G21="","",RANK(G21,$G$9:$G$40)+COUNTIF(G$9:G21,G21)-1)</f>
        <v>#VALUE!</v>
      </c>
      <c r="C21" s="220">
        <f>'800m V'!C18</f>
        <v>37400</v>
      </c>
      <c r="D21" s="32" t="str">
        <f>'800m V'!D18</f>
        <v>MUSACAN TURGUT</v>
      </c>
      <c r="E21" s="32" t="str">
        <f>'800m V'!E18</f>
        <v>BÜLENT ECEVİT ANADOLU LİSESİ</v>
      </c>
      <c r="F21" s="46">
        <f>'800m V'!F18</f>
        <v>0</v>
      </c>
      <c r="G21" s="45" t="str">
        <f>'800m V'!G18</f>
        <v xml:space="preserve">    </v>
      </c>
      <c r="H21" s="35">
        <f>'yarışmaya katılan okullar'!B24</f>
        <v>77</v>
      </c>
    </row>
    <row r="22" spans="1:8" s="24" customFormat="1" ht="24.95" customHeight="1">
      <c r="A22" s="30">
        <v>14</v>
      </c>
      <c r="B22" s="31" t="e">
        <f>IF(G22="","",RANK(G22,$G$9:$G$40)+COUNTIF(G$9:G22,G22)-1)</f>
        <v>#VALUE!</v>
      </c>
      <c r="C22" s="220">
        <f>'800m V'!C19</f>
        <v>37587</v>
      </c>
      <c r="D22" s="32" t="str">
        <f>'800m V'!D19</f>
        <v>DOĞUKAN MERT KURT</v>
      </c>
      <c r="E22" s="32" t="str">
        <f>'800m V'!E19</f>
        <v>LEFKOŞA TÜRK LİSESİ</v>
      </c>
      <c r="F22" s="46">
        <f>'800m V'!F19</f>
        <v>0</v>
      </c>
      <c r="G22" s="45" t="str">
        <f>'800m V'!G19</f>
        <v xml:space="preserve">    </v>
      </c>
      <c r="H22" s="35">
        <f>'yarışmaya katılan okullar'!B25</f>
        <v>48</v>
      </c>
    </row>
    <row r="23" spans="1:8" s="24" customFormat="1" ht="24.95" customHeight="1">
      <c r="A23" s="30">
        <v>15</v>
      </c>
      <c r="B23" s="31" t="e">
        <f>IF(G23="","",RANK(G23,$G$9:$G$40)+COUNTIF(G$9:G23,G23)-1)</f>
        <v>#VALUE!</v>
      </c>
      <c r="C23" s="220">
        <f>'800m V'!C20</f>
        <v>38151</v>
      </c>
      <c r="D23" s="32" t="str">
        <f>'800m V'!D20</f>
        <v>HASAN EMRE AKDENİZ</v>
      </c>
      <c r="E23" s="32" t="str">
        <f>'800m V'!E20</f>
        <v>ERENKÖY LİSESİ</v>
      </c>
      <c r="F23" s="46">
        <f>'800m V'!F20</f>
        <v>0</v>
      </c>
      <c r="G23" s="45" t="str">
        <f>'800m V'!G20</f>
        <v xml:space="preserve">    </v>
      </c>
      <c r="H23" s="35">
        <f>'yarışmaya katılan okullar'!B26</f>
        <v>40</v>
      </c>
    </row>
    <row r="24" spans="1:8" s="24" customFormat="1" ht="24.95" customHeight="1">
      <c r="A24" s="30">
        <v>16</v>
      </c>
      <c r="B24" s="31" t="e">
        <f>IF(G24="","",RANK(G24,$G$9:$G$40)+COUNTIF(G$9:G24,G24)-1)</f>
        <v>#VALUE!</v>
      </c>
      <c r="C24" s="220" t="str">
        <f>'800m V'!C21</f>
        <v>-</v>
      </c>
      <c r="D24" s="32" t="str">
        <f>'800m V'!D21</f>
        <v>-</v>
      </c>
      <c r="E24" s="32" t="str">
        <f>'800m V'!E21</f>
        <v>CENGİZ TOPEL E. M .LİSESİ</v>
      </c>
      <c r="F24" s="46">
        <f>'800m V'!F21</f>
        <v>0</v>
      </c>
      <c r="G24" s="45" t="str">
        <f>'800m V'!G21</f>
        <v xml:space="preserve">    </v>
      </c>
      <c r="H24" s="35">
        <f>'yarışmaya katılan okullar'!B27</f>
        <v>39</v>
      </c>
    </row>
    <row r="25" spans="1:8" s="24" customFormat="1" ht="24.95" customHeight="1">
      <c r="A25" s="30">
        <v>17</v>
      </c>
      <c r="B25" s="31" t="e">
        <f>IF(G25="","",RANK(G25,$G$9:$G$40)+COUNTIF(G$9:G25,G25)-1)</f>
        <v>#VALUE!</v>
      </c>
      <c r="C25" s="220" t="str">
        <f>'800m V'!C22</f>
        <v>-</v>
      </c>
      <c r="D25" s="32" t="str">
        <f>'800m V'!D22</f>
        <v>-</v>
      </c>
      <c r="E25" s="32" t="str">
        <f>'800m V'!E22</f>
        <v>GÜZELYURT TMK</v>
      </c>
      <c r="F25" s="46">
        <f>'800m V'!F22</f>
        <v>0</v>
      </c>
      <c r="G25" s="45" t="str">
        <f>'800m V'!G22</f>
        <v xml:space="preserve">    </v>
      </c>
      <c r="H25" s="35">
        <f>'yarışmaya katılan okullar'!B28</f>
        <v>64</v>
      </c>
    </row>
    <row r="26" spans="1:8" s="24" customFormat="1" ht="24.95" customHeight="1">
      <c r="A26" s="30">
        <v>18</v>
      </c>
      <c r="B26" s="31" t="e">
        <f>IF(G26="","",RANK(G26,$G$9:$G$40)+COUNTIF(G$9:G26,G26)-1)</f>
        <v>#VALUE!</v>
      </c>
      <c r="C26" s="220">
        <f>'800m V'!C23</f>
        <v>37334</v>
      </c>
      <c r="D26" s="32" t="str">
        <f>'800m V'!D23</f>
        <v>YASİN TUNAHAN ÖZKAN</v>
      </c>
      <c r="E26" s="32" t="str">
        <f>'800m V'!E23</f>
        <v>TÜRK MAARİF KOLEJİ</v>
      </c>
      <c r="F26" s="46">
        <f>'800m V'!F23</f>
        <v>0</v>
      </c>
      <c r="G26" s="45" t="str">
        <f>'800m V'!G23</f>
        <v xml:space="preserve">    </v>
      </c>
      <c r="H26" s="35">
        <f>'yarışmaya katılan okullar'!B29</f>
        <v>51</v>
      </c>
    </row>
    <row r="27" spans="1:8" s="24" customFormat="1" ht="24.95" customHeight="1">
      <c r="A27" s="30">
        <v>19</v>
      </c>
      <c r="B27" s="31" t="e">
        <f>IF(G27="","",RANK(G27,$G$9:$G$40)+COUNTIF(G$9:G27,G27)-1)</f>
        <v>#VALUE!</v>
      </c>
      <c r="C27" s="220">
        <f>'800m V'!C24</f>
        <v>38086</v>
      </c>
      <c r="D27" s="32" t="str">
        <f>'800m V'!D24</f>
        <v>OSMAN KONYA</v>
      </c>
      <c r="E27" s="32" t="str">
        <f>'800m V'!E24</f>
        <v>KURTULUŞ LİSESİ</v>
      </c>
      <c r="F27" s="46">
        <f>'800m V'!F24</f>
        <v>0</v>
      </c>
      <c r="G27" s="45" t="str">
        <f>'800m V'!G24</f>
        <v xml:space="preserve">    </v>
      </c>
      <c r="H27" s="35">
        <f>'yarışmaya katılan okullar'!B30</f>
        <v>47</v>
      </c>
    </row>
    <row r="28" spans="1:8" s="24" customFormat="1" ht="24.95" customHeight="1">
      <c r="A28" s="30">
        <v>20</v>
      </c>
      <c r="B28" s="31" t="e">
        <f>IF(G28="","",RANK(G28,$G$9:$G$40)+COUNTIF(G$9:G28,G28)-1)</f>
        <v>#VALUE!</v>
      </c>
      <c r="C28" s="220" t="str">
        <f>'800m V'!C25</f>
        <v>-</v>
      </c>
      <c r="D28" s="32" t="str">
        <f>'800m V'!D25</f>
        <v>-</v>
      </c>
      <c r="E28" s="32" t="str">
        <f>'800m V'!E25</f>
        <v>DEĞİRMENLİK LİSESİ</v>
      </c>
      <c r="F28" s="46">
        <f>'800m V'!F25</f>
        <v>0</v>
      </c>
      <c r="G28" s="45" t="str">
        <f>'800m V'!G25</f>
        <v xml:space="preserve">    </v>
      </c>
      <c r="H28" s="35">
        <f>'yarışmaya katılan okullar'!B31</f>
        <v>33</v>
      </c>
    </row>
    <row r="29" spans="1:8" s="24" customFormat="1" ht="24.95" customHeight="1">
      <c r="A29" s="30">
        <v>21</v>
      </c>
      <c r="B29" s="31" t="e">
        <f>IF(G29="","",RANK(G29,$G$9:$G$40)+COUNTIF(G$9:G29,G29)-1)</f>
        <v>#VALUE!</v>
      </c>
      <c r="C29" s="220">
        <f>'800m V'!C26</f>
        <v>37796</v>
      </c>
      <c r="D29" s="32" t="str">
        <f>'800m V'!D26</f>
        <v>İSMAİL UYGAR</v>
      </c>
      <c r="E29" s="32" t="str">
        <f>'800m V'!E26</f>
        <v>BEKİRPAŞA LİSESİ</v>
      </c>
      <c r="F29" s="46">
        <f>'800m V'!F26</f>
        <v>0</v>
      </c>
      <c r="G29" s="45" t="str">
        <f>'800m V'!G26</f>
        <v xml:space="preserve">    </v>
      </c>
      <c r="H29" s="35">
        <f>'yarışmaya katılan okullar'!B32</f>
        <v>37</v>
      </c>
    </row>
    <row r="30" spans="1:8" s="24" customFormat="1" ht="24.95" customHeight="1">
      <c r="A30" s="30">
        <v>22</v>
      </c>
      <c r="B30" s="31" t="e">
        <f>IF(G30="","",RANK(G30,$G$9:$G$40)+COUNTIF(G$9:G30,G30)-1)</f>
        <v>#VALUE!</v>
      </c>
      <c r="C30" s="220">
        <f>'800m V'!C27</f>
        <v>38035</v>
      </c>
      <c r="D30" s="32" t="str">
        <f>'800m V'!D27</f>
        <v>BORA ALTUN</v>
      </c>
      <c r="E30" s="32" t="str">
        <f>'800m V'!E27</f>
        <v>YAKIN DOĞU KOLEJİ</v>
      </c>
      <c r="F30" s="46">
        <f>'800m V'!F27</f>
        <v>0</v>
      </c>
      <c r="G30" s="45" t="str">
        <f>'800m V'!G27</f>
        <v xml:space="preserve">    </v>
      </c>
      <c r="H30" s="35">
        <f>'yarışmaya katılan okullar'!B33</f>
        <v>27</v>
      </c>
    </row>
    <row r="31" spans="1:8" s="24" customFormat="1" ht="24.95" customHeight="1">
      <c r="A31" s="30">
        <v>23</v>
      </c>
      <c r="B31" s="31" t="e">
        <f>IF(G31="","",RANK(G31,$G$9:$G$40)+COUNTIF(G$9:G31,G31)-1)</f>
        <v>#VALUE!</v>
      </c>
      <c r="C31" s="220" t="str">
        <f>'800m V'!C28</f>
        <v>-</v>
      </c>
      <c r="D31" s="32" t="str">
        <f>'800m V'!D28</f>
        <v>-</v>
      </c>
      <c r="E31" s="32" t="str">
        <f>'800m V'!E28</f>
        <v>THE ENGLISH SCHOOL OF KYRENIA</v>
      </c>
      <c r="F31" s="46">
        <f>'800m V'!F28</f>
        <v>0</v>
      </c>
      <c r="G31" s="45" t="str">
        <f>'800m V'!G28</f>
        <v xml:space="preserve">    </v>
      </c>
      <c r="H31" s="35">
        <f>'yarışmaya katılan okullar'!B34</f>
        <v>81</v>
      </c>
    </row>
    <row r="32" spans="1:8" s="24" customFormat="1" ht="24.95" customHeight="1">
      <c r="A32" s="30">
        <v>24</v>
      </c>
      <c r="B32" s="31" t="e">
        <f>IF(G32="","",RANK(G32,$G$9:$G$40)+COUNTIF(G$9:G32,G32)-1)</f>
        <v>#VALUE!</v>
      </c>
      <c r="C32" s="220">
        <f>'800m V'!C29</f>
        <v>37319</v>
      </c>
      <c r="D32" s="32" t="str">
        <f>'800m V'!D29</f>
        <v>MEHMETALİ İLKBAHAR</v>
      </c>
      <c r="E32" s="32" t="str">
        <f>'800m V'!E29</f>
        <v>ATATÜRK MESLEK LİSESİ</v>
      </c>
      <c r="F32" s="46">
        <f>'800m V'!F29</f>
        <v>0</v>
      </c>
      <c r="G32" s="45" t="str">
        <f>'800m V'!G29</f>
        <v xml:space="preserve">    </v>
      </c>
      <c r="H32" s="35">
        <f>'yarışmaya katılan okullar'!B35</f>
        <v>36</v>
      </c>
    </row>
    <row r="33" spans="1:8" s="24" customFormat="1" ht="24.95" customHeight="1">
      <c r="A33" s="30">
        <v>25</v>
      </c>
      <c r="B33" s="31" t="e">
        <f>IF(G33="","",RANK(G33,$G$9:$G$40)+COUNTIF(G$9:G33,G33)-1)</f>
        <v>#VALUE!</v>
      </c>
      <c r="C33" s="220">
        <f>'800m V'!C30</f>
        <v>37223</v>
      </c>
      <c r="D33" s="32" t="str">
        <f>'800m V'!D30</f>
        <v>ALİ GÖK</v>
      </c>
      <c r="E33" s="32" t="str">
        <f>'800m V'!E30</f>
        <v>20 TEMMUZ FEN LİSESİ</v>
      </c>
      <c r="F33" s="46">
        <f>'800m V'!F30</f>
        <v>0</v>
      </c>
      <c r="G33" s="45" t="str">
        <f>'800m V'!G30</f>
        <v xml:space="preserve">    </v>
      </c>
      <c r="H33" s="35">
        <f>'yarışmaya katılan okullar'!B36</f>
        <v>53</v>
      </c>
    </row>
    <row r="34" spans="1:8" s="24" customFormat="1" ht="24.95" customHeight="1">
      <c r="A34" s="30">
        <v>26</v>
      </c>
      <c r="B34" s="31" t="e">
        <f>IF(G34="","",RANK(G34,$G$9:$G$40)+COUNTIF(G$9:G34,G34)-1)</f>
        <v>#VALUE!</v>
      </c>
      <c r="C34" s="220">
        <f>'800m V'!C31</f>
        <v>0</v>
      </c>
      <c r="D34" s="32">
        <f>'800m V'!D31</f>
        <v>0</v>
      </c>
      <c r="E34" s="32" t="str">
        <f>'800m V'!E31</f>
        <v/>
      </c>
      <c r="F34" s="46">
        <f>'800m V'!F31</f>
        <v>0</v>
      </c>
      <c r="G34" s="45" t="str">
        <f>'800m V'!G31</f>
        <v xml:space="preserve">    </v>
      </c>
      <c r="H34" s="35">
        <f>'yarışmaya katılan okullar'!B37</f>
        <v>0</v>
      </c>
    </row>
    <row r="35" spans="1:8" s="24" customFormat="1" ht="24.95" customHeight="1">
      <c r="A35" s="30">
        <v>27</v>
      </c>
      <c r="B35" s="31" t="e">
        <f>IF(G35="","",RANK(G35,$G$9:$G$40)+COUNTIF(G$9:G35,G35)-1)</f>
        <v>#VALUE!</v>
      </c>
      <c r="C35" s="220">
        <f>'800m V'!C32</f>
        <v>0</v>
      </c>
      <c r="D35" s="32">
        <f>'800m V'!D32</f>
        <v>0</v>
      </c>
      <c r="E35" s="32" t="str">
        <f>'800m V'!E32</f>
        <v/>
      </c>
      <c r="F35" s="46">
        <f>'800m V'!F32</f>
        <v>0</v>
      </c>
      <c r="G35" s="45" t="str">
        <f>'800m V'!G32</f>
        <v xml:space="preserve">    </v>
      </c>
      <c r="H35" s="35">
        <f>'yarışmaya katılan okullar'!B38</f>
        <v>0</v>
      </c>
    </row>
    <row r="36" spans="1:8" s="24" customFormat="1" ht="24.95" customHeight="1">
      <c r="A36" s="30">
        <v>28</v>
      </c>
      <c r="B36" s="31" t="e">
        <f>IF(G36="","",RANK(G36,$G$9:$G$40)+COUNTIF(G$9:G36,G36)-1)</f>
        <v>#VALUE!</v>
      </c>
      <c r="C36" s="220">
        <f>'800m V'!C33</f>
        <v>0</v>
      </c>
      <c r="D36" s="32">
        <f>'800m V'!D33</f>
        <v>0</v>
      </c>
      <c r="E36" s="32" t="str">
        <f>'800m V'!E33</f>
        <v/>
      </c>
      <c r="F36" s="46">
        <f>'800m V'!F33</f>
        <v>0</v>
      </c>
      <c r="G36" s="45" t="str">
        <f>'800m V'!G33</f>
        <v xml:space="preserve">    </v>
      </c>
      <c r="H36" s="35">
        <f>'yarışmaya katılan okullar'!B39</f>
        <v>0</v>
      </c>
    </row>
    <row r="37" spans="1:8" s="24" customFormat="1" ht="24.95" customHeight="1">
      <c r="A37" s="30">
        <v>29</v>
      </c>
      <c r="B37" s="31" t="e">
        <f>IF(G37="","",RANK(G37,$G$9:$G$40)+COUNTIF(G$9:G37,G37)-1)</f>
        <v>#VALUE!</v>
      </c>
      <c r="C37" s="220">
        <f>'800m V'!C34</f>
        <v>0</v>
      </c>
      <c r="D37" s="32">
        <f>'800m V'!D34</f>
        <v>0</v>
      </c>
      <c r="E37" s="32" t="str">
        <f>'800m V'!E34</f>
        <v/>
      </c>
      <c r="F37" s="46">
        <f>'800m V'!F34</f>
        <v>0</v>
      </c>
      <c r="G37" s="45" t="str">
        <f>'800m V'!G34</f>
        <v xml:space="preserve">    </v>
      </c>
      <c r="H37" s="35">
        <f>'yarışmaya katılan okullar'!B40</f>
        <v>0</v>
      </c>
    </row>
    <row r="38" spans="1:8" s="24" customFormat="1" ht="24.95" customHeight="1">
      <c r="A38" s="30">
        <v>30</v>
      </c>
      <c r="B38" s="31" t="e">
        <f>IF(G38="","",RANK(G38,$G$9:$G$40)+COUNTIF(G$9:G38,G38)-1)</f>
        <v>#VALUE!</v>
      </c>
      <c r="C38" s="220">
        <f>'800m V'!C35</f>
        <v>0</v>
      </c>
      <c r="D38" s="32">
        <f>'800m V'!D35</f>
        <v>0</v>
      </c>
      <c r="E38" s="32" t="str">
        <f>'800m V'!E35</f>
        <v/>
      </c>
      <c r="F38" s="46">
        <f>'800m V'!F35</f>
        <v>0</v>
      </c>
      <c r="G38" s="45" t="str">
        <f>'800m V'!G35</f>
        <v xml:space="preserve">    </v>
      </c>
      <c r="H38" s="35">
        <f>'yarışmaya katılan okullar'!B41</f>
        <v>0</v>
      </c>
    </row>
    <row r="39" spans="1:8" s="24" customFormat="1" ht="24.95" customHeight="1">
      <c r="A39" s="30">
        <v>31</v>
      </c>
      <c r="B39" s="31" t="e">
        <f>IF(G39="","",RANK(G39,$G$9:$G$40)+COUNTIF(G$9:G39,G39)-1)</f>
        <v>#VALUE!</v>
      </c>
      <c r="C39" s="220">
        <f>'800m V'!C36</f>
        <v>0</v>
      </c>
      <c r="D39" s="32">
        <f>'800m V'!D36</f>
        <v>0</v>
      </c>
      <c r="E39" s="32" t="str">
        <f>'800m V'!E36</f>
        <v/>
      </c>
      <c r="F39" s="46">
        <f>'800m V'!F36</f>
        <v>0</v>
      </c>
      <c r="G39" s="45" t="str">
        <f>'800m V'!G36</f>
        <v xml:space="preserve">    </v>
      </c>
      <c r="H39" s="35">
        <f>'yarışmaya katılan okullar'!B42</f>
        <v>0</v>
      </c>
    </row>
    <row r="40" spans="1:8" s="24" customFormat="1" ht="24.95" customHeight="1">
      <c r="A40" s="30">
        <v>32</v>
      </c>
      <c r="B40" s="31" t="e">
        <f>IF(G40="","",RANK(G40,$G$9:$G$40)+COUNTIF(G$9:G40,G40)-1)</f>
        <v>#VALUE!</v>
      </c>
      <c r="C40" s="220">
        <f>'800m V'!C37</f>
        <v>0</v>
      </c>
      <c r="D40" s="32">
        <f>'800m V'!D37</f>
        <v>0</v>
      </c>
      <c r="E40" s="32" t="str">
        <f>'800m V'!E37</f>
        <v/>
      </c>
      <c r="F40" s="46">
        <f>'800m V'!F37</f>
        <v>0</v>
      </c>
      <c r="G40" s="45" t="str">
        <f>'800m V'!G37</f>
        <v xml:space="preserve">    </v>
      </c>
      <c r="H40" s="35">
        <f>'yarışmaya katılan okullar'!B43</f>
        <v>0</v>
      </c>
    </row>
    <row r="41" spans="1:8" s="24" customFormat="1" ht="24.95" customHeight="1">
      <c r="C41" s="220">
        <f>'800m V'!C38</f>
        <v>0</v>
      </c>
    </row>
    <row r="42" spans="1:8" s="24" customFormat="1" ht="24.95" customHeight="1"/>
    <row r="43" spans="1:8" s="24" customFormat="1" ht="24.95" customHeight="1"/>
    <row r="44" spans="1:8" s="24" customFormat="1" ht="24.95" customHeight="1"/>
    <row r="45" spans="1:8" s="24" customFormat="1" ht="24.95" customHeight="1"/>
    <row r="46" spans="1:8" s="24" customFormat="1" ht="24.95" customHeight="1"/>
    <row r="47" spans="1:8" s="24" customFormat="1" ht="24.95" customHeight="1"/>
    <row r="48" spans="1:8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="24" customFormat="1" ht="24.95" customHeight="1"/>
    <row r="66" s="24" customFormat="1" ht="24.95" customHeight="1"/>
    <row r="67" s="24" customFormat="1" ht="24.95" customHeight="1"/>
    <row r="68" s="24" customFormat="1" ht="24.95" customHeight="1"/>
    <row r="69" s="24" customFormat="1" ht="24.95" customHeight="1"/>
    <row r="70" s="24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H40">
    <cfRule type="cellIs" dxfId="167" priority="2" stopIfTrue="1" operator="equal">
      <formula>0</formula>
    </cfRule>
  </conditionalFormatting>
  <conditionalFormatting sqref="C9:C41">
    <cfRule type="cellIs" dxfId="166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</sheetPr>
  <dimension ref="A1:J71"/>
  <sheetViews>
    <sheetView view="pageBreakPreview" topLeftCell="A16" zoomScale="60" zoomScaleNormal="80" workbookViewId="0">
      <selection activeCell="E6" sqref="E6:F6"/>
    </sheetView>
  </sheetViews>
  <sheetFormatPr defaultColWidth="9.140625" defaultRowHeight="24.95" customHeight="1"/>
  <cols>
    <col min="1" max="1" width="5.7109375" style="40" customWidth="1"/>
    <col min="2" max="2" width="9.7109375" style="40" customWidth="1"/>
    <col min="3" max="3" width="13.42578125" style="40" customWidth="1"/>
    <col min="4" max="4" width="36.7109375" style="40" customWidth="1"/>
    <col min="5" max="5" width="40.7109375" style="40" customWidth="1"/>
    <col min="6" max="6" width="11" style="40" customWidth="1"/>
    <col min="7" max="7" width="8.85546875" style="40" customWidth="1"/>
    <col min="8" max="8" width="11.7109375" style="40" customWidth="1"/>
    <col min="9" max="9" width="12.28515625" style="40" customWidth="1"/>
    <col min="10" max="16384" width="9.140625" style="40"/>
  </cols>
  <sheetData>
    <row r="1" spans="1:10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  <c r="I1" s="354" t="s">
        <v>302</v>
      </c>
    </row>
    <row r="2" spans="1:10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  <c r="I2" s="354"/>
    </row>
    <row r="3" spans="1:10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  <c r="I3" s="354"/>
    </row>
    <row r="4" spans="1:10" s="24" customFormat="1" ht="24.95" customHeight="1">
      <c r="C4" s="38"/>
      <c r="I4" s="354"/>
    </row>
    <row r="5" spans="1:10" s="24" customFormat="1" ht="24.95" customHeight="1">
      <c r="C5" s="25" t="s">
        <v>16</v>
      </c>
      <c r="D5" s="26" t="s">
        <v>10</v>
      </c>
      <c r="E5" s="25" t="s">
        <v>17</v>
      </c>
      <c r="F5" s="92" t="str">
        <f>'genel bilgi girişi'!B5</f>
        <v>ATATÜRK STADYUMU</v>
      </c>
      <c r="G5" s="92"/>
      <c r="H5" s="38"/>
      <c r="I5" s="354"/>
    </row>
    <row r="6" spans="1:10" s="24" customFormat="1" ht="24.95" customHeight="1">
      <c r="C6" s="25" t="s">
        <v>19</v>
      </c>
      <c r="D6" s="27" t="str">
        <f>'800m'!$D$6</f>
        <v>800 m</v>
      </c>
      <c r="E6" s="25" t="s">
        <v>18</v>
      </c>
      <c r="F6" s="227" t="str">
        <f>'genel bilgi girişi'!B6</f>
        <v>11-12 MART 2019</v>
      </c>
      <c r="G6" s="228"/>
      <c r="H6" s="219"/>
      <c r="I6" s="354"/>
    </row>
    <row r="7" spans="1:10" s="24" customFormat="1" ht="24.95" customHeight="1">
      <c r="I7" s="354"/>
    </row>
    <row r="8" spans="1:10" s="218" customFormat="1" ht="38.450000000000003" customHeight="1">
      <c r="A8" s="216" t="s">
        <v>32</v>
      </c>
      <c r="B8" s="216" t="s">
        <v>20</v>
      </c>
      <c r="C8" s="216" t="s">
        <v>62</v>
      </c>
      <c r="D8" s="217" t="s">
        <v>55</v>
      </c>
      <c r="E8" s="216" t="s">
        <v>21</v>
      </c>
      <c r="F8" s="216" t="s">
        <v>22</v>
      </c>
      <c r="G8" s="216" t="s">
        <v>23</v>
      </c>
      <c r="H8" s="217" t="s">
        <v>304</v>
      </c>
      <c r="I8" s="216" t="s">
        <v>303</v>
      </c>
    </row>
    <row r="9" spans="1:10" s="24" customFormat="1" ht="24.95" customHeight="1">
      <c r="A9" s="28">
        <v>1</v>
      </c>
      <c r="B9" s="42">
        <f>IF(ISERROR(VLOOKUP(I9,'800m'!$B$9:$H$40,7,FALSE)),0,(VLOOKUP(I9,'800m'!$B$9:$H$40,7,FALSE)))</f>
        <v>0</v>
      </c>
      <c r="C9" s="220">
        <f>IF(ISERROR(VLOOKUP(I9,'800m'!$B$9:$H$40,2,FALSE)),0,(VLOOKUP(I9,'800m'!$B$9:$H$40,2,FALSE)))</f>
        <v>0</v>
      </c>
      <c r="D9" s="229">
        <f>IF(ISERROR(VLOOKUP(I9,'800m'!$B$9:$H$40,3,FALSE)),0,(VLOOKUP(I9,'800m'!$B$9:$H$40,3,FALSE)))</f>
        <v>0</v>
      </c>
      <c r="E9" s="229">
        <f>IF(ISERROR(VLOOKUP(I9,'800m'!$B$9:$H$40,4,FALSE)),0,(VLOOKUP(I9,'800m'!$B$9:$H$40,4,FALSE)))</f>
        <v>0</v>
      </c>
      <c r="F9" s="46">
        <f>IF(ISERROR(VLOOKUP(I9,'800m'!$B$9:$H$40,5,FALSE)),0,(VLOOKUP(I9,'800m'!$B$9:$H$40,5,FALSE)))</f>
        <v>0</v>
      </c>
      <c r="G9" s="43">
        <f>IF(ISERROR(VLOOKUP(I9,'800m'!$B$9:$H$40,6,FALSE)),0,(VLOOKUP(I9,'800m'!$B$9:$H$40,6,FALSE)))</f>
        <v>0</v>
      </c>
      <c r="H9" s="222"/>
      <c r="I9" s="30">
        <v>1</v>
      </c>
      <c r="J9" s="44"/>
    </row>
    <row r="10" spans="1:10" s="24" customFormat="1" ht="24.95" customHeight="1">
      <c r="A10" s="28">
        <v>2</v>
      </c>
      <c r="B10" s="42">
        <f>IF(ISERROR(VLOOKUP(I10,'800m'!$B$9:$H$40,7,FALSE)),0,(VLOOKUP(I10,'800m'!$B$9:$H$40,7,FALSE)))</f>
        <v>0</v>
      </c>
      <c r="C10" s="220">
        <f>IF(ISERROR(VLOOKUP(I10,'800m'!$B$9:$H$40,2,FALSE)),0,(VLOOKUP(I10,'800m'!$B$9:$H$40,2,FALSE)))</f>
        <v>0</v>
      </c>
      <c r="D10" s="229">
        <f>IF(ISERROR(VLOOKUP(I10,'800m'!$B$9:$H$40,3,FALSE)),0,(VLOOKUP(I10,'800m'!$B$9:$H$40,3,FALSE)))</f>
        <v>0</v>
      </c>
      <c r="E10" s="229">
        <f>IF(ISERROR(VLOOKUP(I10,'800m'!$B$9:$H$40,4,FALSE)),0,(VLOOKUP(I10,'800m'!$B$9:$H$40,4,FALSE)))</f>
        <v>0</v>
      </c>
      <c r="F10" s="46">
        <f>IF(ISERROR(VLOOKUP(I10,'800m'!$B$9:$H$40,5,FALSE)),0,(VLOOKUP(I10,'800m'!$B$9:$H$40,5,FALSE)))</f>
        <v>0</v>
      </c>
      <c r="G10" s="43">
        <f>IF(ISERROR(VLOOKUP(I10,'800m'!$B$9:$H$40,6,FALSE)),0,(VLOOKUP(I10,'800m'!$B$9:$H$40,6,FALSE)))</f>
        <v>0</v>
      </c>
      <c r="H10" s="222"/>
      <c r="I10" s="30">
        <v>2</v>
      </c>
      <c r="J10" s="44"/>
    </row>
    <row r="11" spans="1:10" s="24" customFormat="1" ht="24.95" customHeight="1">
      <c r="A11" s="28">
        <v>3</v>
      </c>
      <c r="B11" s="42">
        <f>IF(ISERROR(VLOOKUP(I11,'800m'!$B$9:$H$40,7,FALSE)),0,(VLOOKUP(I11,'800m'!$B$9:$H$40,7,FALSE)))</f>
        <v>0</v>
      </c>
      <c r="C11" s="220">
        <f>IF(ISERROR(VLOOKUP(I11,'800m'!$B$9:$H$40,2,FALSE)),0,(VLOOKUP(I11,'800m'!$B$9:$H$40,2,FALSE)))</f>
        <v>0</v>
      </c>
      <c r="D11" s="229">
        <f>IF(ISERROR(VLOOKUP(I11,'800m'!$B$9:$H$40,3,FALSE)),0,(VLOOKUP(I11,'800m'!$B$9:$H$40,3,FALSE)))</f>
        <v>0</v>
      </c>
      <c r="E11" s="229">
        <f>IF(ISERROR(VLOOKUP(I11,'800m'!$B$9:$H$40,4,FALSE)),0,(VLOOKUP(I11,'800m'!$B$9:$H$40,4,FALSE)))</f>
        <v>0</v>
      </c>
      <c r="F11" s="46">
        <f>IF(ISERROR(VLOOKUP(I11,'800m'!$B$9:$H$40,5,FALSE)),0,(VLOOKUP(I11,'800m'!$B$9:$H$40,5,FALSE)))</f>
        <v>0</v>
      </c>
      <c r="G11" s="43">
        <f>IF(ISERROR(VLOOKUP(I11,'800m'!$B$9:$H$40,6,FALSE)),0,(VLOOKUP(I11,'800m'!$B$9:$H$40,6,FALSE)))</f>
        <v>0</v>
      </c>
      <c r="H11" s="222"/>
      <c r="I11" s="30">
        <v>3</v>
      </c>
      <c r="J11" s="44"/>
    </row>
    <row r="12" spans="1:10" s="24" customFormat="1" ht="24.95" customHeight="1">
      <c r="A12" s="28">
        <v>4</v>
      </c>
      <c r="B12" s="42">
        <f>IF(ISERROR(VLOOKUP(I12,'800m'!$B$9:$H$40,7,FALSE)),0,(VLOOKUP(I12,'800m'!$B$9:$H$40,7,FALSE)))</f>
        <v>0</v>
      </c>
      <c r="C12" s="220">
        <f>IF(ISERROR(VLOOKUP(I12,'800m'!$B$9:$H$40,2,FALSE)),0,(VLOOKUP(I12,'800m'!$B$9:$H$40,2,FALSE)))</f>
        <v>0</v>
      </c>
      <c r="D12" s="229">
        <f>IF(ISERROR(VLOOKUP(I12,'800m'!$B$9:$H$40,3,FALSE)),0,(VLOOKUP(I12,'800m'!$B$9:$H$40,3,FALSE)))</f>
        <v>0</v>
      </c>
      <c r="E12" s="229">
        <f>IF(ISERROR(VLOOKUP(I12,'800m'!$B$9:$H$40,4,FALSE)),0,(VLOOKUP(I12,'800m'!$B$9:$H$40,4,FALSE)))</f>
        <v>0</v>
      </c>
      <c r="F12" s="46">
        <f>IF(ISERROR(VLOOKUP(I12,'800m'!$B$9:$H$40,5,FALSE)),0,(VLOOKUP(I12,'800m'!$B$9:$H$40,5,FALSE)))</f>
        <v>0</v>
      </c>
      <c r="G12" s="43">
        <f>IF(ISERROR(VLOOKUP(I12,'800m'!$B$9:$H$40,6,FALSE)),0,(VLOOKUP(I12,'800m'!$B$9:$H$40,6,FALSE)))</f>
        <v>0</v>
      </c>
      <c r="H12" s="222"/>
      <c r="I12" s="30">
        <v>4</v>
      </c>
      <c r="J12" s="44"/>
    </row>
    <row r="13" spans="1:10" s="24" customFormat="1" ht="24.95" customHeight="1">
      <c r="A13" s="28">
        <v>5</v>
      </c>
      <c r="B13" s="42">
        <f>IF(ISERROR(VLOOKUP(I13,'800m'!$B$9:$H$40,7,FALSE)),0,(VLOOKUP(I13,'800m'!$B$9:$H$40,7,FALSE)))</f>
        <v>0</v>
      </c>
      <c r="C13" s="220">
        <f>IF(ISERROR(VLOOKUP(I13,'800m'!$B$9:$H$40,2,FALSE)),0,(VLOOKUP(I13,'800m'!$B$9:$H$40,2,FALSE)))</f>
        <v>0</v>
      </c>
      <c r="D13" s="229">
        <f>IF(ISERROR(VLOOKUP(I13,'800m'!$B$9:$H$40,3,FALSE)),0,(VLOOKUP(I13,'800m'!$B$9:$H$40,3,FALSE)))</f>
        <v>0</v>
      </c>
      <c r="E13" s="229">
        <f>IF(ISERROR(VLOOKUP(I13,'800m'!$B$9:$H$40,4,FALSE)),0,(VLOOKUP(I13,'800m'!$B$9:$H$40,4,FALSE)))</f>
        <v>0</v>
      </c>
      <c r="F13" s="46">
        <f>IF(ISERROR(VLOOKUP(I13,'800m'!$B$9:$H$40,5,FALSE)),0,(VLOOKUP(I13,'800m'!$B$9:$H$40,5,FALSE)))</f>
        <v>0</v>
      </c>
      <c r="G13" s="43">
        <f>IF(ISERROR(VLOOKUP(I13,'800m'!$B$9:$H$40,6,FALSE)),0,(VLOOKUP(I13,'800m'!$B$9:$H$40,6,FALSE)))</f>
        <v>0</v>
      </c>
      <c r="H13" s="222"/>
      <c r="I13" s="30">
        <v>5</v>
      </c>
      <c r="J13" s="44"/>
    </row>
    <row r="14" spans="1:10" s="24" customFormat="1" ht="24.95" customHeight="1">
      <c r="A14" s="28">
        <v>6</v>
      </c>
      <c r="B14" s="42">
        <f>IF(ISERROR(VLOOKUP(I14,'800m'!$B$9:$H$40,7,FALSE)),0,(VLOOKUP(I14,'800m'!$B$9:$H$40,7,FALSE)))</f>
        <v>0</v>
      </c>
      <c r="C14" s="220">
        <f>IF(ISERROR(VLOOKUP(I14,'800m'!$B$9:$H$40,2,FALSE)),0,(VLOOKUP(I14,'800m'!$B$9:$H$40,2,FALSE)))</f>
        <v>0</v>
      </c>
      <c r="D14" s="229">
        <f>IF(ISERROR(VLOOKUP(I14,'800m'!$B$9:$H$40,3,FALSE)),0,(VLOOKUP(I14,'800m'!$B$9:$H$40,3,FALSE)))</f>
        <v>0</v>
      </c>
      <c r="E14" s="229">
        <f>IF(ISERROR(VLOOKUP(I14,'800m'!$B$9:$H$40,4,FALSE)),0,(VLOOKUP(I14,'800m'!$B$9:$H$40,4,FALSE)))</f>
        <v>0</v>
      </c>
      <c r="F14" s="46">
        <f>IF(ISERROR(VLOOKUP(I14,'800m'!$B$9:$H$40,5,FALSE)),0,(VLOOKUP(I14,'800m'!$B$9:$H$40,5,FALSE)))</f>
        <v>0</v>
      </c>
      <c r="G14" s="43">
        <f>IF(ISERROR(VLOOKUP(I14,'800m'!$B$9:$H$40,6,FALSE)),0,(VLOOKUP(I14,'800m'!$B$9:$H$40,6,FALSE)))</f>
        <v>0</v>
      </c>
      <c r="H14" s="222"/>
      <c r="I14" s="30">
        <v>6</v>
      </c>
      <c r="J14" s="44"/>
    </row>
    <row r="15" spans="1:10" s="24" customFormat="1" ht="24.95" customHeight="1">
      <c r="A15" s="28">
        <v>7</v>
      </c>
      <c r="B15" s="42">
        <f>IF(ISERROR(VLOOKUP(I15,'800m'!$B$9:$H$40,7,FALSE)),0,(VLOOKUP(I15,'800m'!$B$9:$H$40,7,FALSE)))</f>
        <v>0</v>
      </c>
      <c r="C15" s="220">
        <f>IF(ISERROR(VLOOKUP(I15,'800m'!$B$9:$H$40,2,FALSE)),0,(VLOOKUP(I15,'800m'!$B$9:$H$40,2,FALSE)))</f>
        <v>0</v>
      </c>
      <c r="D15" s="229">
        <f>IF(ISERROR(VLOOKUP(I15,'800m'!$B$9:$H$40,3,FALSE)),0,(VLOOKUP(I15,'800m'!$B$9:$H$40,3,FALSE)))</f>
        <v>0</v>
      </c>
      <c r="E15" s="229">
        <f>IF(ISERROR(VLOOKUP(I15,'800m'!$B$9:$H$40,4,FALSE)),0,(VLOOKUP(I15,'800m'!$B$9:$H$40,4,FALSE)))</f>
        <v>0</v>
      </c>
      <c r="F15" s="46">
        <f>IF(ISERROR(VLOOKUP(I15,'800m'!$B$9:$H$40,5,FALSE)),0,(VLOOKUP(I15,'800m'!$B$9:$H$40,5,FALSE)))</f>
        <v>0</v>
      </c>
      <c r="G15" s="43">
        <f>IF(ISERROR(VLOOKUP(I15,'800m'!$B$9:$H$40,6,FALSE)),0,(VLOOKUP(I15,'800m'!$B$9:$H$40,6,FALSE)))</f>
        <v>0</v>
      </c>
      <c r="H15" s="222"/>
      <c r="I15" s="30">
        <v>7</v>
      </c>
      <c r="J15" s="44"/>
    </row>
    <row r="16" spans="1:10" s="24" customFormat="1" ht="24.95" customHeight="1">
      <c r="A16" s="28">
        <v>8</v>
      </c>
      <c r="B16" s="42">
        <f>IF(ISERROR(VLOOKUP(I16,'800m'!$B$9:$H$40,7,FALSE)),0,(VLOOKUP(I16,'800m'!$B$9:$H$40,7,FALSE)))</f>
        <v>0</v>
      </c>
      <c r="C16" s="220">
        <f>IF(ISERROR(VLOOKUP(I16,'800m'!$B$9:$H$40,2,FALSE)),0,(VLOOKUP(I16,'800m'!$B$9:$H$40,2,FALSE)))</f>
        <v>0</v>
      </c>
      <c r="D16" s="229">
        <f>IF(ISERROR(VLOOKUP(I16,'800m'!$B$9:$H$40,3,FALSE)),0,(VLOOKUP(I16,'800m'!$B$9:$H$40,3,FALSE)))</f>
        <v>0</v>
      </c>
      <c r="E16" s="229">
        <f>IF(ISERROR(VLOOKUP(I16,'800m'!$B$9:$H$40,4,FALSE)),0,(VLOOKUP(I16,'800m'!$B$9:$H$40,4,FALSE)))</f>
        <v>0</v>
      </c>
      <c r="F16" s="46">
        <f>IF(ISERROR(VLOOKUP(I16,'800m'!$B$9:$H$40,5,FALSE)),0,(VLOOKUP(I16,'800m'!$B$9:$H$40,5,FALSE)))</f>
        <v>0</v>
      </c>
      <c r="G16" s="43">
        <f>IF(ISERROR(VLOOKUP(I16,'800m'!$B$9:$H$40,6,FALSE)),0,(VLOOKUP(I16,'800m'!$B$9:$H$40,6,FALSE)))</f>
        <v>0</v>
      </c>
      <c r="H16" s="222"/>
      <c r="I16" s="30">
        <v>8</v>
      </c>
      <c r="J16" s="44"/>
    </row>
    <row r="17" spans="1:10" s="24" customFormat="1" ht="24.95" customHeight="1">
      <c r="A17" s="28">
        <v>9</v>
      </c>
      <c r="B17" s="42">
        <f>IF(ISERROR(VLOOKUP(I17,'800m'!$B$9:$H$40,7,FALSE)),0,(VLOOKUP(I17,'800m'!$B$9:$H$40,7,FALSE)))</f>
        <v>0</v>
      </c>
      <c r="C17" s="220">
        <f>IF(ISERROR(VLOOKUP(I17,'800m'!$B$9:$H$40,2,FALSE)),0,(VLOOKUP(I17,'800m'!$B$9:$H$40,2,FALSE)))</f>
        <v>0</v>
      </c>
      <c r="D17" s="229">
        <f>IF(ISERROR(VLOOKUP(I17,'800m'!$B$9:$H$40,3,FALSE)),0,(VLOOKUP(I17,'800m'!$B$9:$H$40,3,FALSE)))</f>
        <v>0</v>
      </c>
      <c r="E17" s="229">
        <f>IF(ISERROR(VLOOKUP(I17,'800m'!$B$9:$H$40,4,FALSE)),0,(VLOOKUP(I17,'800m'!$B$9:$H$40,4,FALSE)))</f>
        <v>0</v>
      </c>
      <c r="F17" s="46">
        <f>IF(ISERROR(VLOOKUP(I17,'800m'!$B$9:$H$40,5,FALSE)),0,(VLOOKUP(I17,'800m'!$B$9:$H$40,5,FALSE)))</f>
        <v>0</v>
      </c>
      <c r="G17" s="43">
        <f>IF(ISERROR(VLOOKUP(I17,'800m'!$B$9:$H$40,6,FALSE)),0,(VLOOKUP(I17,'800m'!$B$9:$H$40,6,FALSE)))</f>
        <v>0</v>
      </c>
      <c r="H17" s="222"/>
      <c r="I17" s="30">
        <v>9</v>
      </c>
      <c r="J17" s="44"/>
    </row>
    <row r="18" spans="1:10" s="24" customFormat="1" ht="24.95" customHeight="1">
      <c r="A18" s="28">
        <v>10</v>
      </c>
      <c r="B18" s="42">
        <f>IF(ISERROR(VLOOKUP(I18,'800m'!$B$9:$H$40,7,FALSE)),0,(VLOOKUP(I18,'800m'!$B$9:$H$40,7,FALSE)))</f>
        <v>0</v>
      </c>
      <c r="C18" s="220">
        <f>IF(ISERROR(VLOOKUP(I18,'800m'!$B$9:$H$40,2,FALSE)),0,(VLOOKUP(I18,'800m'!$B$9:$H$40,2,FALSE)))</f>
        <v>0</v>
      </c>
      <c r="D18" s="229">
        <f>IF(ISERROR(VLOOKUP(I18,'800m'!$B$9:$H$40,3,FALSE)),0,(VLOOKUP(I18,'800m'!$B$9:$H$40,3,FALSE)))</f>
        <v>0</v>
      </c>
      <c r="E18" s="229">
        <f>IF(ISERROR(VLOOKUP(I18,'800m'!$B$9:$H$40,4,FALSE)),0,(VLOOKUP(I18,'800m'!$B$9:$H$40,4,FALSE)))</f>
        <v>0</v>
      </c>
      <c r="F18" s="46">
        <f>IF(ISERROR(VLOOKUP(I18,'800m'!$B$9:$H$40,5,FALSE)),0,(VLOOKUP(I18,'800m'!$B$9:$H$40,5,FALSE)))</f>
        <v>0</v>
      </c>
      <c r="G18" s="43">
        <f>IF(ISERROR(VLOOKUP(I18,'800m'!$B$9:$H$40,6,FALSE)),0,(VLOOKUP(I18,'800m'!$B$9:$H$40,6,FALSE)))</f>
        <v>0</v>
      </c>
      <c r="H18" s="222"/>
      <c r="I18" s="30">
        <v>10</v>
      </c>
      <c r="J18" s="44"/>
    </row>
    <row r="19" spans="1:10" s="24" customFormat="1" ht="24.95" customHeight="1">
      <c r="A19" s="28">
        <v>11</v>
      </c>
      <c r="B19" s="42">
        <f>IF(ISERROR(VLOOKUP(I19,'800m'!$B$9:$H$40,7,FALSE)),0,(VLOOKUP(I19,'800m'!$B$9:$H$40,7,FALSE)))</f>
        <v>0</v>
      </c>
      <c r="C19" s="220">
        <f>IF(ISERROR(VLOOKUP(I19,'800m'!$B$9:$H$40,2,FALSE)),0,(VLOOKUP(I19,'800m'!$B$9:$H$40,2,FALSE)))</f>
        <v>0</v>
      </c>
      <c r="D19" s="229">
        <f>IF(ISERROR(VLOOKUP(I19,'800m'!$B$9:$H$40,3,FALSE)),0,(VLOOKUP(I19,'800m'!$B$9:$H$40,3,FALSE)))</f>
        <v>0</v>
      </c>
      <c r="E19" s="229">
        <f>IF(ISERROR(VLOOKUP(I19,'800m'!$B$9:$H$40,4,FALSE)),0,(VLOOKUP(I19,'800m'!$B$9:$H$40,4,FALSE)))</f>
        <v>0</v>
      </c>
      <c r="F19" s="46">
        <f>IF(ISERROR(VLOOKUP(I19,'800m'!$B$9:$H$40,5,FALSE)),0,(VLOOKUP(I19,'800m'!$B$9:$H$40,5,FALSE)))</f>
        <v>0</v>
      </c>
      <c r="G19" s="43">
        <f>IF(ISERROR(VLOOKUP(I19,'800m'!$B$9:$H$40,6,FALSE)),0,(VLOOKUP(I19,'800m'!$B$9:$H$40,6,FALSE)))</f>
        <v>0</v>
      </c>
      <c r="H19" s="222"/>
      <c r="I19" s="30">
        <v>11</v>
      </c>
      <c r="J19" s="44"/>
    </row>
    <row r="20" spans="1:10" s="24" customFormat="1" ht="24.95" customHeight="1">
      <c r="A20" s="28">
        <v>12</v>
      </c>
      <c r="B20" s="42">
        <f>IF(ISERROR(VLOOKUP(I20,'800m'!$B$9:$H$40,7,FALSE)),0,(VLOOKUP(I20,'800m'!$B$9:$H$40,7,FALSE)))</f>
        <v>0</v>
      </c>
      <c r="C20" s="220">
        <f>IF(ISERROR(VLOOKUP(I20,'800m'!$B$9:$H$40,2,FALSE)),0,(VLOOKUP(I20,'800m'!$B$9:$H$40,2,FALSE)))</f>
        <v>0</v>
      </c>
      <c r="D20" s="229">
        <f>IF(ISERROR(VLOOKUP(I20,'800m'!$B$9:$H$40,3,FALSE)),0,(VLOOKUP(I20,'800m'!$B$9:$H$40,3,FALSE)))</f>
        <v>0</v>
      </c>
      <c r="E20" s="229">
        <f>IF(ISERROR(VLOOKUP(I20,'800m'!$B$9:$H$40,4,FALSE)),0,(VLOOKUP(I20,'800m'!$B$9:$H$40,4,FALSE)))</f>
        <v>0</v>
      </c>
      <c r="F20" s="46">
        <f>IF(ISERROR(VLOOKUP(I20,'800m'!$B$9:$H$40,5,FALSE)),0,(VLOOKUP(I20,'800m'!$B$9:$H$40,5,FALSE)))</f>
        <v>0</v>
      </c>
      <c r="G20" s="43">
        <f>IF(ISERROR(VLOOKUP(I20,'800m'!$B$9:$H$40,6,FALSE)),0,(VLOOKUP(I20,'800m'!$B$9:$H$40,6,FALSE)))</f>
        <v>0</v>
      </c>
      <c r="H20" s="222"/>
      <c r="I20" s="30">
        <v>12</v>
      </c>
      <c r="J20" s="44"/>
    </row>
    <row r="21" spans="1:10" s="24" customFormat="1" ht="24.95" customHeight="1">
      <c r="A21" s="28">
        <v>13</v>
      </c>
      <c r="B21" s="42">
        <f>IF(ISERROR(VLOOKUP(I21,'800m'!$B$9:$H$40,7,FALSE)),0,(VLOOKUP(I21,'800m'!$B$9:$H$40,7,FALSE)))</f>
        <v>0</v>
      </c>
      <c r="C21" s="220">
        <f>IF(ISERROR(VLOOKUP(I21,'800m'!$B$9:$H$40,2,FALSE)),0,(VLOOKUP(I21,'800m'!$B$9:$H$40,2,FALSE)))</f>
        <v>0</v>
      </c>
      <c r="D21" s="229">
        <f>IF(ISERROR(VLOOKUP(I21,'800m'!$B$9:$H$40,3,FALSE)),0,(VLOOKUP(I21,'800m'!$B$9:$H$40,3,FALSE)))</f>
        <v>0</v>
      </c>
      <c r="E21" s="229">
        <f>IF(ISERROR(VLOOKUP(I21,'800m'!$B$9:$H$40,4,FALSE)),0,(VLOOKUP(I21,'800m'!$B$9:$H$40,4,FALSE)))</f>
        <v>0</v>
      </c>
      <c r="F21" s="46">
        <f>IF(ISERROR(VLOOKUP(I21,'800m'!$B$9:$H$40,5,FALSE)),0,(VLOOKUP(I21,'800m'!$B$9:$H$40,5,FALSE)))</f>
        <v>0</v>
      </c>
      <c r="G21" s="43">
        <f>IF(ISERROR(VLOOKUP(I21,'800m'!$B$9:$H$40,6,FALSE)),0,(VLOOKUP(I21,'800m'!$B$9:$H$40,6,FALSE)))</f>
        <v>0</v>
      </c>
      <c r="H21" s="222"/>
      <c r="I21" s="30">
        <v>13</v>
      </c>
      <c r="J21" s="44"/>
    </row>
    <row r="22" spans="1:10" s="24" customFormat="1" ht="24.95" customHeight="1">
      <c r="A22" s="28">
        <v>14</v>
      </c>
      <c r="B22" s="42">
        <f>IF(ISERROR(VLOOKUP(I22,'800m'!$B$9:$H$40,7,FALSE)),0,(VLOOKUP(I22,'800m'!$B$9:$H$40,7,FALSE)))</f>
        <v>0</v>
      </c>
      <c r="C22" s="220">
        <f>IF(ISERROR(VLOOKUP(I22,'800m'!$B$9:$H$40,2,FALSE)),0,(VLOOKUP(I22,'800m'!$B$9:$H$40,2,FALSE)))</f>
        <v>0</v>
      </c>
      <c r="D22" s="229">
        <f>IF(ISERROR(VLOOKUP(I22,'800m'!$B$9:$H$40,3,FALSE)),0,(VLOOKUP(I22,'800m'!$B$9:$H$40,3,FALSE)))</f>
        <v>0</v>
      </c>
      <c r="E22" s="229">
        <f>IF(ISERROR(VLOOKUP(I22,'800m'!$B$9:$H$40,4,FALSE)),0,(VLOOKUP(I22,'800m'!$B$9:$H$40,4,FALSE)))</f>
        <v>0</v>
      </c>
      <c r="F22" s="46">
        <f>IF(ISERROR(VLOOKUP(I22,'800m'!$B$9:$H$40,5,FALSE)),0,(VLOOKUP(I22,'800m'!$B$9:$H$40,5,FALSE)))</f>
        <v>0</v>
      </c>
      <c r="G22" s="43">
        <f>IF(ISERROR(VLOOKUP(I22,'800m'!$B$9:$H$40,6,FALSE)),0,(VLOOKUP(I22,'800m'!$B$9:$H$40,6,FALSE)))</f>
        <v>0</v>
      </c>
      <c r="H22" s="222"/>
      <c r="I22" s="30">
        <v>14</v>
      </c>
      <c r="J22" s="44"/>
    </row>
    <row r="23" spans="1:10" s="24" customFormat="1" ht="24.95" customHeight="1">
      <c r="A23" s="28">
        <v>15</v>
      </c>
      <c r="B23" s="42">
        <f>IF(ISERROR(VLOOKUP(I23,'800m'!$B$9:$H$40,7,FALSE)),0,(VLOOKUP(I23,'800m'!$B$9:$H$40,7,FALSE)))</f>
        <v>0</v>
      </c>
      <c r="C23" s="220">
        <f>IF(ISERROR(VLOOKUP(I23,'800m'!$B$9:$H$40,2,FALSE)),0,(VLOOKUP(I23,'800m'!$B$9:$H$40,2,FALSE)))</f>
        <v>0</v>
      </c>
      <c r="D23" s="229">
        <f>IF(ISERROR(VLOOKUP(I23,'800m'!$B$9:$H$40,3,FALSE)),0,(VLOOKUP(I23,'800m'!$B$9:$H$40,3,FALSE)))</f>
        <v>0</v>
      </c>
      <c r="E23" s="229">
        <f>IF(ISERROR(VLOOKUP(I23,'800m'!$B$9:$H$40,4,FALSE)),0,(VLOOKUP(I23,'800m'!$B$9:$H$40,4,FALSE)))</f>
        <v>0</v>
      </c>
      <c r="F23" s="46">
        <f>IF(ISERROR(VLOOKUP(I23,'800m'!$B$9:$H$40,5,FALSE)),0,(VLOOKUP(I23,'800m'!$B$9:$H$40,5,FALSE)))</f>
        <v>0</v>
      </c>
      <c r="G23" s="43">
        <f>IF(ISERROR(VLOOKUP(I23,'800m'!$B$9:$H$40,6,FALSE)),0,(VLOOKUP(I23,'800m'!$B$9:$H$40,6,FALSE)))</f>
        <v>0</v>
      </c>
      <c r="H23" s="222"/>
      <c r="I23" s="30">
        <v>15</v>
      </c>
      <c r="J23" s="44"/>
    </row>
    <row r="24" spans="1:10" s="24" customFormat="1" ht="24.95" customHeight="1">
      <c r="A24" s="28">
        <v>16</v>
      </c>
      <c r="B24" s="42">
        <f>IF(ISERROR(VLOOKUP(I24,'800m'!$B$9:$H$40,7,FALSE)),0,(VLOOKUP(I24,'800m'!$B$9:$H$40,7,FALSE)))</f>
        <v>0</v>
      </c>
      <c r="C24" s="220">
        <f>IF(ISERROR(VLOOKUP(I24,'800m'!$B$9:$H$40,2,FALSE)),0,(VLOOKUP(I24,'800m'!$B$9:$H$40,2,FALSE)))</f>
        <v>0</v>
      </c>
      <c r="D24" s="229">
        <f>IF(ISERROR(VLOOKUP(I24,'800m'!$B$9:$H$40,3,FALSE)),0,(VLOOKUP(I24,'800m'!$B$9:$H$40,3,FALSE)))</f>
        <v>0</v>
      </c>
      <c r="E24" s="229">
        <f>IF(ISERROR(VLOOKUP(I24,'800m'!$B$9:$H$40,4,FALSE)),0,(VLOOKUP(I24,'800m'!$B$9:$H$40,4,FALSE)))</f>
        <v>0</v>
      </c>
      <c r="F24" s="46">
        <f>IF(ISERROR(VLOOKUP(I24,'800m'!$B$9:$H$40,5,FALSE)),0,(VLOOKUP(I24,'800m'!$B$9:$H$40,5,FALSE)))</f>
        <v>0</v>
      </c>
      <c r="G24" s="43">
        <f>IF(ISERROR(VLOOKUP(I24,'800m'!$B$9:$H$40,6,FALSE)),0,(VLOOKUP(I24,'800m'!$B$9:$H$40,6,FALSE)))</f>
        <v>0</v>
      </c>
      <c r="H24" s="222"/>
      <c r="I24" s="30">
        <v>16</v>
      </c>
      <c r="J24" s="44"/>
    </row>
    <row r="25" spans="1:10" s="24" customFormat="1" ht="24.95" customHeight="1">
      <c r="A25" s="28">
        <v>17</v>
      </c>
      <c r="B25" s="42">
        <f>IF(ISERROR(VLOOKUP(I25,'800m'!$B$9:$H$40,7,FALSE)),0,(VLOOKUP(I25,'800m'!$B$9:$H$40,7,FALSE)))</f>
        <v>0</v>
      </c>
      <c r="C25" s="220">
        <f>IF(ISERROR(VLOOKUP(I25,'800m'!$B$9:$H$40,2,FALSE)),0,(VLOOKUP(I25,'800m'!$B$9:$H$40,2,FALSE)))</f>
        <v>0</v>
      </c>
      <c r="D25" s="229">
        <f>IF(ISERROR(VLOOKUP(I25,'800m'!$B$9:$H$40,3,FALSE)),0,(VLOOKUP(I25,'800m'!$B$9:$H$40,3,FALSE)))</f>
        <v>0</v>
      </c>
      <c r="E25" s="229">
        <f>IF(ISERROR(VLOOKUP(I25,'800m'!$B$9:$H$40,4,FALSE)),0,(VLOOKUP(I25,'800m'!$B$9:$H$40,4,FALSE)))</f>
        <v>0</v>
      </c>
      <c r="F25" s="46">
        <f>IF(ISERROR(VLOOKUP(I25,'800m'!$B$9:$H$40,5,FALSE)),0,(VLOOKUP(I25,'800m'!$B$9:$H$40,5,FALSE)))</f>
        <v>0</v>
      </c>
      <c r="G25" s="43">
        <f>IF(ISERROR(VLOOKUP(I25,'800m'!$B$9:$H$40,6,FALSE)),0,(VLOOKUP(I25,'800m'!$B$9:$H$40,6,FALSE)))</f>
        <v>0</v>
      </c>
      <c r="H25" s="222"/>
      <c r="I25" s="30">
        <v>17</v>
      </c>
      <c r="J25" s="44"/>
    </row>
    <row r="26" spans="1:10" s="24" customFormat="1" ht="24.95" customHeight="1">
      <c r="A26" s="28">
        <v>18</v>
      </c>
      <c r="B26" s="42">
        <f>IF(ISERROR(VLOOKUP(I26,'800m'!$B$9:$H$40,7,FALSE)),0,(VLOOKUP(I26,'800m'!$B$9:$H$40,7,FALSE)))</f>
        <v>0</v>
      </c>
      <c r="C26" s="220">
        <f>IF(ISERROR(VLOOKUP(I26,'800m'!$B$9:$H$40,2,FALSE)),0,(VLOOKUP(I26,'800m'!$B$9:$H$40,2,FALSE)))</f>
        <v>0</v>
      </c>
      <c r="D26" s="229">
        <f>IF(ISERROR(VLOOKUP(I26,'800m'!$B$9:$H$40,3,FALSE)),0,(VLOOKUP(I26,'800m'!$B$9:$H$40,3,FALSE)))</f>
        <v>0</v>
      </c>
      <c r="E26" s="229">
        <f>IF(ISERROR(VLOOKUP(I26,'800m'!$B$9:$H$40,4,FALSE)),0,(VLOOKUP(I26,'800m'!$B$9:$H$40,4,FALSE)))</f>
        <v>0</v>
      </c>
      <c r="F26" s="46">
        <f>IF(ISERROR(VLOOKUP(I26,'800m'!$B$9:$H$40,5,FALSE)),0,(VLOOKUP(I26,'800m'!$B$9:$H$40,5,FALSE)))</f>
        <v>0</v>
      </c>
      <c r="G26" s="43">
        <f>IF(ISERROR(VLOOKUP(I26,'800m'!$B$9:$H$40,6,FALSE)),0,(VLOOKUP(I26,'800m'!$B$9:$H$40,6,FALSE)))</f>
        <v>0</v>
      </c>
      <c r="H26" s="222"/>
      <c r="I26" s="30">
        <v>18</v>
      </c>
      <c r="J26" s="44"/>
    </row>
    <row r="27" spans="1:10" s="24" customFormat="1" ht="24.95" customHeight="1">
      <c r="A27" s="28">
        <v>19</v>
      </c>
      <c r="B27" s="42">
        <f>IF(ISERROR(VLOOKUP(I27,'800m'!$B$9:$H$40,7,FALSE)),0,(VLOOKUP(I27,'800m'!$B$9:$H$40,7,FALSE)))</f>
        <v>0</v>
      </c>
      <c r="C27" s="220">
        <f>IF(ISERROR(VLOOKUP(I27,'800m'!$B$9:$H$40,2,FALSE)),0,(VLOOKUP(I27,'800m'!$B$9:$H$40,2,FALSE)))</f>
        <v>0</v>
      </c>
      <c r="D27" s="229">
        <f>IF(ISERROR(VLOOKUP(I27,'800m'!$B$9:$H$40,3,FALSE)),0,(VLOOKUP(I27,'800m'!$B$9:$H$40,3,FALSE)))</f>
        <v>0</v>
      </c>
      <c r="E27" s="229">
        <f>IF(ISERROR(VLOOKUP(I27,'800m'!$B$9:$H$40,4,FALSE)),0,(VLOOKUP(I27,'800m'!$B$9:$H$40,4,FALSE)))</f>
        <v>0</v>
      </c>
      <c r="F27" s="46">
        <f>IF(ISERROR(VLOOKUP(I27,'800m'!$B$9:$H$40,5,FALSE)),0,(VLOOKUP(I27,'800m'!$B$9:$H$40,5,FALSE)))</f>
        <v>0</v>
      </c>
      <c r="G27" s="43">
        <f>IF(ISERROR(VLOOKUP(I27,'800m'!$B$9:$H$40,6,FALSE)),0,(VLOOKUP(I27,'800m'!$B$9:$H$40,6,FALSE)))</f>
        <v>0</v>
      </c>
      <c r="H27" s="222"/>
      <c r="I27" s="30">
        <v>19</v>
      </c>
      <c r="J27" s="44"/>
    </row>
    <row r="28" spans="1:10" s="24" customFormat="1" ht="24.95" customHeight="1">
      <c r="A28" s="28">
        <v>20</v>
      </c>
      <c r="B28" s="42">
        <f>IF(ISERROR(VLOOKUP(I28,'800m'!$B$9:$H$40,7,FALSE)),0,(VLOOKUP(I28,'800m'!$B$9:$H$40,7,FALSE)))</f>
        <v>0</v>
      </c>
      <c r="C28" s="220">
        <f>IF(ISERROR(VLOOKUP(I28,'800m'!$B$9:$H$40,2,FALSE)),0,(VLOOKUP(I28,'800m'!$B$9:$H$40,2,FALSE)))</f>
        <v>0</v>
      </c>
      <c r="D28" s="229">
        <f>IF(ISERROR(VLOOKUP(I28,'800m'!$B$9:$H$40,3,FALSE)),0,(VLOOKUP(I28,'800m'!$B$9:$H$40,3,FALSE)))</f>
        <v>0</v>
      </c>
      <c r="E28" s="229">
        <f>IF(ISERROR(VLOOKUP(I28,'800m'!$B$9:$H$40,4,FALSE)),0,(VLOOKUP(I28,'800m'!$B$9:$H$40,4,FALSE)))</f>
        <v>0</v>
      </c>
      <c r="F28" s="46">
        <f>IF(ISERROR(VLOOKUP(I28,'800m'!$B$9:$H$40,5,FALSE)),0,(VLOOKUP(I28,'800m'!$B$9:$H$40,5,FALSE)))</f>
        <v>0</v>
      </c>
      <c r="G28" s="43">
        <f>IF(ISERROR(VLOOKUP(I28,'800m'!$B$9:$H$40,6,FALSE)),0,(VLOOKUP(I28,'800m'!$B$9:$H$40,6,FALSE)))</f>
        <v>0</v>
      </c>
      <c r="H28" s="222"/>
      <c r="I28" s="30">
        <v>20</v>
      </c>
      <c r="J28" s="44"/>
    </row>
    <row r="29" spans="1:10" s="24" customFormat="1" ht="24.95" customHeight="1">
      <c r="A29" s="28">
        <v>21</v>
      </c>
      <c r="B29" s="42">
        <f>IF(ISERROR(VLOOKUP(I29,'800m'!$B$9:$H$40,7,FALSE)),0,(VLOOKUP(I29,'800m'!$B$9:$H$40,7,FALSE)))</f>
        <v>0</v>
      </c>
      <c r="C29" s="220">
        <f>IF(ISERROR(VLOOKUP(I29,'800m'!$B$9:$H$40,2,FALSE)),0,(VLOOKUP(I29,'800m'!$B$9:$H$40,2,FALSE)))</f>
        <v>0</v>
      </c>
      <c r="D29" s="229">
        <f>IF(ISERROR(VLOOKUP(I29,'800m'!$B$9:$H$40,3,FALSE)),0,(VLOOKUP(I29,'800m'!$B$9:$H$40,3,FALSE)))</f>
        <v>0</v>
      </c>
      <c r="E29" s="229">
        <f>IF(ISERROR(VLOOKUP(I29,'800m'!$B$9:$H$40,4,FALSE)),0,(VLOOKUP(I29,'800m'!$B$9:$H$40,4,FALSE)))</f>
        <v>0</v>
      </c>
      <c r="F29" s="46">
        <f>IF(ISERROR(VLOOKUP(I29,'800m'!$B$9:$H$40,5,FALSE)),0,(VLOOKUP(I29,'800m'!$B$9:$H$40,5,FALSE)))</f>
        <v>0</v>
      </c>
      <c r="G29" s="43">
        <f>IF(ISERROR(VLOOKUP(I29,'800m'!$B$9:$H$40,6,FALSE)),0,(VLOOKUP(I29,'800m'!$B$9:$H$40,6,FALSE)))</f>
        <v>0</v>
      </c>
      <c r="H29" s="222"/>
      <c r="I29" s="30">
        <v>21</v>
      </c>
      <c r="J29" s="44"/>
    </row>
    <row r="30" spans="1:10" s="24" customFormat="1" ht="24.95" customHeight="1">
      <c r="A30" s="28">
        <v>22</v>
      </c>
      <c r="B30" s="42">
        <f>IF(ISERROR(VLOOKUP(I30,'800m'!$B$9:$H$40,7,FALSE)),0,(VLOOKUP(I30,'800m'!$B$9:$H$40,7,FALSE)))</f>
        <v>0</v>
      </c>
      <c r="C30" s="220">
        <f>IF(ISERROR(VLOOKUP(I30,'800m'!$B$9:$H$40,2,FALSE)),0,(VLOOKUP(I30,'800m'!$B$9:$H$40,2,FALSE)))</f>
        <v>0</v>
      </c>
      <c r="D30" s="229">
        <f>IF(ISERROR(VLOOKUP(I30,'800m'!$B$9:$H$40,3,FALSE)),0,(VLOOKUP(I30,'800m'!$B$9:$H$40,3,FALSE)))</f>
        <v>0</v>
      </c>
      <c r="E30" s="229">
        <f>IF(ISERROR(VLOOKUP(I30,'800m'!$B$9:$H$40,4,FALSE)),0,(VLOOKUP(I30,'800m'!$B$9:$H$40,4,FALSE)))</f>
        <v>0</v>
      </c>
      <c r="F30" s="46">
        <f>IF(ISERROR(VLOOKUP(I30,'800m'!$B$9:$H$40,5,FALSE)),0,(VLOOKUP(I30,'800m'!$B$9:$H$40,5,FALSE)))</f>
        <v>0</v>
      </c>
      <c r="G30" s="43">
        <f>IF(ISERROR(VLOOKUP(I30,'800m'!$B$9:$H$40,6,FALSE)),0,(VLOOKUP(I30,'800m'!$B$9:$H$40,6,FALSE)))</f>
        <v>0</v>
      </c>
      <c r="H30" s="222"/>
      <c r="I30" s="30">
        <v>22</v>
      </c>
      <c r="J30" s="44"/>
    </row>
    <row r="31" spans="1:10" s="24" customFormat="1" ht="24.95" customHeight="1">
      <c r="A31" s="28">
        <v>23</v>
      </c>
      <c r="B31" s="42">
        <f>IF(ISERROR(VLOOKUP(I31,'800m'!$B$9:$H$40,7,FALSE)),0,(VLOOKUP(I31,'800m'!$B$9:$H$40,7,FALSE)))</f>
        <v>0</v>
      </c>
      <c r="C31" s="220">
        <f>IF(ISERROR(VLOOKUP(I31,'800m'!$B$9:$H$40,2,FALSE)),0,(VLOOKUP(I31,'800m'!$B$9:$H$40,2,FALSE)))</f>
        <v>0</v>
      </c>
      <c r="D31" s="229">
        <f>IF(ISERROR(VLOOKUP(I31,'800m'!$B$9:$H$40,3,FALSE)),0,(VLOOKUP(I31,'800m'!$B$9:$H$40,3,FALSE)))</f>
        <v>0</v>
      </c>
      <c r="E31" s="229">
        <f>IF(ISERROR(VLOOKUP(I31,'800m'!$B$9:$H$40,4,FALSE)),0,(VLOOKUP(I31,'800m'!$B$9:$H$40,4,FALSE)))</f>
        <v>0</v>
      </c>
      <c r="F31" s="46">
        <f>IF(ISERROR(VLOOKUP(I31,'800m'!$B$9:$H$40,5,FALSE)),0,(VLOOKUP(I31,'800m'!$B$9:$H$40,5,FALSE)))</f>
        <v>0</v>
      </c>
      <c r="G31" s="43">
        <f>IF(ISERROR(VLOOKUP(I31,'800m'!$B$9:$H$40,6,FALSE)),0,(VLOOKUP(I31,'800m'!$B$9:$H$40,6,FALSE)))</f>
        <v>0</v>
      </c>
      <c r="H31" s="222"/>
      <c r="I31" s="30">
        <v>23</v>
      </c>
      <c r="J31" s="44"/>
    </row>
    <row r="32" spans="1:10" s="24" customFormat="1" ht="24.95" customHeight="1">
      <c r="A32" s="28">
        <v>24</v>
      </c>
      <c r="B32" s="42">
        <f>IF(ISERROR(VLOOKUP(I32,'800m'!$B$9:$H$40,7,FALSE)),0,(VLOOKUP(I32,'800m'!$B$9:$H$40,7,FALSE)))</f>
        <v>0</v>
      </c>
      <c r="C32" s="220">
        <f>IF(ISERROR(VLOOKUP(I32,'800m'!$B$9:$H$40,2,FALSE)),0,(VLOOKUP(I32,'800m'!$B$9:$H$40,2,FALSE)))</f>
        <v>0</v>
      </c>
      <c r="D32" s="229">
        <f>IF(ISERROR(VLOOKUP(I32,'800m'!$B$9:$H$40,3,FALSE)),0,(VLOOKUP(I32,'800m'!$B$9:$H$40,3,FALSE)))</f>
        <v>0</v>
      </c>
      <c r="E32" s="229">
        <f>IF(ISERROR(VLOOKUP(I32,'800m'!$B$9:$H$40,4,FALSE)),0,(VLOOKUP(I32,'800m'!$B$9:$H$40,4,FALSE)))</f>
        <v>0</v>
      </c>
      <c r="F32" s="46">
        <f>IF(ISERROR(VLOOKUP(I32,'800m'!$B$9:$H$40,5,FALSE)),0,(VLOOKUP(I32,'800m'!$B$9:$H$40,5,FALSE)))</f>
        <v>0</v>
      </c>
      <c r="G32" s="43">
        <f>IF(ISERROR(VLOOKUP(I32,'800m'!$B$9:$H$40,6,FALSE)),0,(VLOOKUP(I32,'800m'!$B$9:$H$40,6,FALSE)))</f>
        <v>0</v>
      </c>
      <c r="H32" s="222"/>
      <c r="I32" s="30">
        <v>24</v>
      </c>
      <c r="J32" s="44"/>
    </row>
    <row r="33" spans="1:10" s="24" customFormat="1" ht="24.95" customHeight="1">
      <c r="A33" s="28">
        <v>25</v>
      </c>
      <c r="B33" s="42">
        <f>IF(ISERROR(VLOOKUP(I33,'800m'!$B$9:$H$40,7,FALSE)),0,(VLOOKUP(I33,'800m'!$B$9:$H$40,7,FALSE)))</f>
        <v>0</v>
      </c>
      <c r="C33" s="220">
        <f>IF(ISERROR(VLOOKUP(I33,'800m'!$B$9:$H$40,2,FALSE)),0,(VLOOKUP(I33,'800m'!$B$9:$H$40,2,FALSE)))</f>
        <v>0</v>
      </c>
      <c r="D33" s="229">
        <f>IF(ISERROR(VLOOKUP(I33,'800m'!$B$9:$H$40,3,FALSE)),0,(VLOOKUP(I33,'800m'!$B$9:$H$40,3,FALSE)))</f>
        <v>0</v>
      </c>
      <c r="E33" s="229">
        <f>IF(ISERROR(VLOOKUP(I33,'800m'!$B$9:$H$40,4,FALSE)),0,(VLOOKUP(I33,'800m'!$B$9:$H$40,4,FALSE)))</f>
        <v>0</v>
      </c>
      <c r="F33" s="46">
        <f>IF(ISERROR(VLOOKUP(I33,'800m'!$B$9:$H$40,5,FALSE)),0,(VLOOKUP(I33,'800m'!$B$9:$H$40,5,FALSE)))</f>
        <v>0</v>
      </c>
      <c r="G33" s="43">
        <f>IF(ISERROR(VLOOKUP(I33,'800m'!$B$9:$H$40,6,FALSE)),0,(VLOOKUP(I33,'800m'!$B$9:$H$40,6,FALSE)))</f>
        <v>0</v>
      </c>
      <c r="H33" s="222"/>
      <c r="I33" s="30">
        <v>25</v>
      </c>
      <c r="J33" s="44"/>
    </row>
    <row r="34" spans="1:10" s="24" customFormat="1" ht="24.95" customHeight="1">
      <c r="A34" s="28">
        <v>26</v>
      </c>
      <c r="B34" s="42">
        <f>IF(ISERROR(VLOOKUP(I34,'800m'!$B$9:$H$40,7,FALSE)),0,(VLOOKUP(I34,'800m'!$B$9:$H$40,7,FALSE)))</f>
        <v>0</v>
      </c>
      <c r="C34" s="220">
        <f>IF(ISERROR(VLOOKUP(I34,'800m'!$B$9:$H$40,2,FALSE)),0,(VLOOKUP(I34,'800m'!$B$9:$H$40,2,FALSE)))</f>
        <v>0</v>
      </c>
      <c r="D34" s="229">
        <f>IF(ISERROR(VLOOKUP(I34,'800m'!$B$9:$H$40,3,FALSE)),0,(VLOOKUP(I34,'800m'!$B$9:$H$40,3,FALSE)))</f>
        <v>0</v>
      </c>
      <c r="E34" s="229">
        <f>IF(ISERROR(VLOOKUP(I34,'800m'!$B$9:$H$40,4,FALSE)),0,(VLOOKUP(I34,'800m'!$B$9:$H$40,4,FALSE)))</f>
        <v>0</v>
      </c>
      <c r="F34" s="46">
        <f>IF(ISERROR(VLOOKUP(I34,'800m'!$B$9:$H$40,5,FALSE)),0,(VLOOKUP(I34,'800m'!$B$9:$H$40,5,FALSE)))</f>
        <v>0</v>
      </c>
      <c r="G34" s="43">
        <f>IF(ISERROR(VLOOKUP(I34,'800m'!$B$9:$H$40,6,FALSE)),0,(VLOOKUP(I34,'800m'!$B$9:$H$40,6,FALSE)))</f>
        <v>0</v>
      </c>
      <c r="H34" s="222"/>
      <c r="I34" s="30">
        <v>26</v>
      </c>
      <c r="J34" s="44"/>
    </row>
    <row r="35" spans="1:10" s="24" customFormat="1" ht="24.95" customHeight="1">
      <c r="A35" s="28">
        <v>27</v>
      </c>
      <c r="B35" s="42">
        <f>IF(ISERROR(VLOOKUP(I35,'800m'!$B$9:$H$40,7,FALSE)),0,(VLOOKUP(I35,'800m'!$B$9:$H$40,7,FALSE)))</f>
        <v>0</v>
      </c>
      <c r="C35" s="220">
        <f>IF(ISERROR(VLOOKUP(I35,'800m'!$B$9:$H$40,2,FALSE)),0,(VLOOKUP(I35,'800m'!$B$9:$H$40,2,FALSE)))</f>
        <v>0</v>
      </c>
      <c r="D35" s="229">
        <f>IF(ISERROR(VLOOKUP(I35,'800m'!$B$9:$H$40,3,FALSE)),0,(VLOOKUP(I35,'800m'!$B$9:$H$40,3,FALSE)))</f>
        <v>0</v>
      </c>
      <c r="E35" s="229">
        <f>IF(ISERROR(VLOOKUP(I35,'800m'!$B$9:$H$40,4,FALSE)),0,(VLOOKUP(I35,'800m'!$B$9:$H$40,4,FALSE)))</f>
        <v>0</v>
      </c>
      <c r="F35" s="46">
        <f>IF(ISERROR(VLOOKUP(I35,'800m'!$B$9:$H$40,5,FALSE)),0,(VLOOKUP(I35,'800m'!$B$9:$H$40,5,FALSE)))</f>
        <v>0</v>
      </c>
      <c r="G35" s="43">
        <f>IF(ISERROR(VLOOKUP(I35,'800m'!$B$9:$H$40,6,FALSE)),0,(VLOOKUP(I35,'800m'!$B$9:$H$40,6,FALSE)))</f>
        <v>0</v>
      </c>
      <c r="H35" s="222"/>
      <c r="I35" s="30">
        <v>27</v>
      </c>
      <c r="J35" s="44"/>
    </row>
    <row r="36" spans="1:10" s="24" customFormat="1" ht="24.95" customHeight="1">
      <c r="A36" s="28">
        <v>28</v>
      </c>
      <c r="B36" s="42">
        <f>IF(ISERROR(VLOOKUP(I36,'800m'!$B$9:$H$40,7,FALSE)),0,(VLOOKUP(I36,'800m'!$B$9:$H$40,7,FALSE)))</f>
        <v>0</v>
      </c>
      <c r="C36" s="220">
        <f>IF(ISERROR(VLOOKUP(I36,'800m'!$B$9:$H$40,2,FALSE)),0,(VLOOKUP(I36,'800m'!$B$9:$H$40,2,FALSE)))</f>
        <v>0</v>
      </c>
      <c r="D36" s="229">
        <f>IF(ISERROR(VLOOKUP(I36,'800m'!$B$9:$H$40,3,FALSE)),0,(VLOOKUP(I36,'800m'!$B$9:$H$40,3,FALSE)))</f>
        <v>0</v>
      </c>
      <c r="E36" s="229">
        <f>IF(ISERROR(VLOOKUP(I36,'800m'!$B$9:$H$40,4,FALSE)),0,(VLOOKUP(I36,'800m'!$B$9:$H$40,4,FALSE)))</f>
        <v>0</v>
      </c>
      <c r="F36" s="46">
        <f>IF(ISERROR(VLOOKUP(I36,'800m'!$B$9:$H$40,5,FALSE)),0,(VLOOKUP(I36,'800m'!$B$9:$H$40,5,FALSE)))</f>
        <v>0</v>
      </c>
      <c r="G36" s="43">
        <f>IF(ISERROR(VLOOKUP(I36,'800m'!$B$9:$H$40,6,FALSE)),0,(VLOOKUP(I36,'800m'!$B$9:$H$40,6,FALSE)))</f>
        <v>0</v>
      </c>
      <c r="H36" s="222"/>
      <c r="I36" s="30">
        <v>28</v>
      </c>
      <c r="J36" s="44"/>
    </row>
    <row r="37" spans="1:10" s="24" customFormat="1" ht="24.95" customHeight="1">
      <c r="A37" s="28">
        <v>29</v>
      </c>
      <c r="B37" s="42">
        <f>IF(ISERROR(VLOOKUP(I37,'800m'!$B$9:$H$40,7,FALSE)),0,(VLOOKUP(I37,'800m'!$B$9:$H$40,7,FALSE)))</f>
        <v>0</v>
      </c>
      <c r="C37" s="220">
        <f>IF(ISERROR(VLOOKUP(I37,'800m'!$B$9:$H$40,2,FALSE)),0,(VLOOKUP(I37,'800m'!$B$9:$H$40,2,FALSE)))</f>
        <v>0</v>
      </c>
      <c r="D37" s="229">
        <f>IF(ISERROR(VLOOKUP(I37,'800m'!$B$9:$H$40,3,FALSE)),0,(VLOOKUP(I37,'800m'!$B$9:$H$40,3,FALSE)))</f>
        <v>0</v>
      </c>
      <c r="E37" s="229">
        <f>IF(ISERROR(VLOOKUP(I37,'800m'!$B$9:$H$40,4,FALSE)),0,(VLOOKUP(I37,'800m'!$B$9:$H$40,4,FALSE)))</f>
        <v>0</v>
      </c>
      <c r="F37" s="46">
        <f>IF(ISERROR(VLOOKUP(I37,'800m'!$B$9:$H$40,5,FALSE)),0,(VLOOKUP(I37,'800m'!$B$9:$H$40,5,FALSE)))</f>
        <v>0</v>
      </c>
      <c r="G37" s="43">
        <f>IF(ISERROR(VLOOKUP(I37,'800m'!$B$9:$H$40,6,FALSE)),0,(VLOOKUP(I37,'800m'!$B$9:$H$40,6,FALSE)))</f>
        <v>0</v>
      </c>
      <c r="H37" s="222"/>
      <c r="I37" s="30">
        <v>29</v>
      </c>
      <c r="J37" s="44"/>
    </row>
    <row r="38" spans="1:10" s="24" customFormat="1" ht="24.95" customHeight="1">
      <c r="A38" s="28">
        <v>30</v>
      </c>
      <c r="B38" s="42">
        <f>IF(ISERROR(VLOOKUP(I38,'800m'!$B$9:$H$40,7,FALSE)),0,(VLOOKUP(I38,'800m'!$B$9:$H$40,7,FALSE)))</f>
        <v>0</v>
      </c>
      <c r="C38" s="220">
        <f>IF(ISERROR(VLOOKUP(I38,'800m'!$B$9:$H$40,2,FALSE)),0,(VLOOKUP(I38,'800m'!$B$9:$H$40,2,FALSE)))</f>
        <v>0</v>
      </c>
      <c r="D38" s="229">
        <f>IF(ISERROR(VLOOKUP(I38,'800m'!$B$9:$H$40,3,FALSE)),0,(VLOOKUP(I38,'800m'!$B$9:$H$40,3,FALSE)))</f>
        <v>0</v>
      </c>
      <c r="E38" s="229">
        <f>IF(ISERROR(VLOOKUP(I38,'800m'!$B$9:$H$40,4,FALSE)),0,(VLOOKUP(I38,'800m'!$B$9:$H$40,4,FALSE)))</f>
        <v>0</v>
      </c>
      <c r="F38" s="46">
        <f>IF(ISERROR(VLOOKUP(I38,'800m'!$B$9:$H$40,5,FALSE)),0,(VLOOKUP(I38,'800m'!$B$9:$H$40,5,FALSE)))</f>
        <v>0</v>
      </c>
      <c r="G38" s="43">
        <f>IF(ISERROR(VLOOKUP(I38,'800m'!$B$9:$H$40,6,FALSE)),0,(VLOOKUP(I38,'800m'!$B$9:$H$40,6,FALSE)))</f>
        <v>0</v>
      </c>
      <c r="H38" s="222"/>
      <c r="I38" s="30">
        <v>30</v>
      </c>
      <c r="J38" s="44"/>
    </row>
    <row r="39" spans="1:10" s="24" customFormat="1" ht="24.95" customHeight="1">
      <c r="A39" s="28">
        <v>31</v>
      </c>
      <c r="B39" s="42">
        <f>IF(ISERROR(VLOOKUP(I39,'800m'!$B$9:$H$40,7,FALSE)),0,(VLOOKUP(I39,'800m'!$B$9:$H$40,7,FALSE)))</f>
        <v>0</v>
      </c>
      <c r="C39" s="220">
        <f>IF(ISERROR(VLOOKUP(I39,'800m'!$B$9:$H$40,2,FALSE)),0,(VLOOKUP(I39,'800m'!$B$9:$H$40,2,FALSE)))</f>
        <v>0</v>
      </c>
      <c r="D39" s="229">
        <f>IF(ISERROR(VLOOKUP(I39,'800m'!$B$9:$H$40,3,FALSE)),0,(VLOOKUP(I39,'800m'!$B$9:$H$40,3,FALSE)))</f>
        <v>0</v>
      </c>
      <c r="E39" s="229">
        <f>IF(ISERROR(VLOOKUP(I39,'800m'!$B$9:$H$40,4,FALSE)),0,(VLOOKUP(I39,'800m'!$B$9:$H$40,4,FALSE)))</f>
        <v>0</v>
      </c>
      <c r="F39" s="46">
        <f>IF(ISERROR(VLOOKUP(I39,'800m'!$B$9:$H$40,5,FALSE)),0,(VLOOKUP(I39,'800m'!$B$9:$H$40,5,FALSE)))</f>
        <v>0</v>
      </c>
      <c r="G39" s="43">
        <f>IF(ISERROR(VLOOKUP(I39,'800m'!$B$9:$H$40,6,FALSE)),0,(VLOOKUP(I39,'800m'!$B$9:$H$40,6,FALSE)))</f>
        <v>0</v>
      </c>
      <c r="H39" s="222"/>
      <c r="I39" s="30">
        <v>31</v>
      </c>
      <c r="J39" s="44"/>
    </row>
    <row r="40" spans="1:10" s="24" customFormat="1" ht="24.95" customHeight="1">
      <c r="A40" s="28">
        <v>32</v>
      </c>
      <c r="B40" s="42">
        <f>IF(ISERROR(VLOOKUP(I40,'800m'!$B$9:$H$40,7,FALSE)),0,(VLOOKUP(I40,'800m'!$B$9:$H$40,7,FALSE)))</f>
        <v>0</v>
      </c>
      <c r="C40" s="220">
        <f>IF(ISERROR(VLOOKUP(I40,'800m'!$B$9:$H$40,2,FALSE)),0,(VLOOKUP(I40,'800m'!$B$9:$H$40,2,FALSE)))</f>
        <v>0</v>
      </c>
      <c r="D40" s="229">
        <f>IF(ISERROR(VLOOKUP(I40,'800m'!$B$9:$H$40,3,FALSE)),0,(VLOOKUP(I40,'800m'!$B$9:$H$40,3,FALSE)))</f>
        <v>0</v>
      </c>
      <c r="E40" s="229">
        <f>IF(ISERROR(VLOOKUP(I40,'800m'!$B$9:$H$40,4,FALSE)),0,(VLOOKUP(I40,'800m'!$B$9:$H$40,4,FALSE)))</f>
        <v>0</v>
      </c>
      <c r="F40" s="46">
        <f>IF(ISERROR(VLOOKUP(I40,'800m'!$B$9:$H$40,5,FALSE)),0,(VLOOKUP(I40,'800m'!$B$9:$H$40,5,FALSE)))</f>
        <v>0</v>
      </c>
      <c r="G40" s="43">
        <f>IF(ISERROR(VLOOKUP(I40,'800m'!$B$9:$H$40,6,FALSE)),0,(VLOOKUP(I40,'800m'!$B$9:$H$40,6,FALSE)))</f>
        <v>0</v>
      </c>
      <c r="H40" s="222"/>
      <c r="I40" s="30">
        <v>32</v>
      </c>
      <c r="J40" s="44"/>
    </row>
    <row r="41" spans="1:10" s="38" customFormat="1" ht="24.95" customHeight="1">
      <c r="A41" s="324" t="s">
        <v>24</v>
      </c>
      <c r="B41" s="324"/>
      <c r="C41" s="38" t="s">
        <v>33</v>
      </c>
      <c r="D41" s="38" t="s">
        <v>34</v>
      </c>
      <c r="E41" s="39" t="s">
        <v>25</v>
      </c>
      <c r="F41" s="25" t="s">
        <v>25</v>
      </c>
    </row>
    <row r="42" spans="1:10" s="24" customFormat="1" ht="24.95" customHeight="1"/>
    <row r="43" spans="1:10" s="24" customFormat="1" ht="24.95" customHeight="1"/>
    <row r="44" spans="1:10" s="24" customFormat="1" ht="24.95" customHeight="1"/>
    <row r="45" spans="1:10" s="24" customFormat="1" ht="24.95" customHeight="1"/>
    <row r="46" spans="1:10" s="24" customFormat="1" ht="24.95" customHeight="1"/>
    <row r="47" spans="1:10" s="24" customFormat="1" ht="24.95" customHeight="1"/>
    <row r="48" spans="1:10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pans="9:9" s="24" customFormat="1" ht="24.95" customHeight="1"/>
    <row r="66" spans="9:9" s="24" customFormat="1" ht="24.95" customHeight="1"/>
    <row r="67" spans="9:9" s="24" customFormat="1" ht="24.95" customHeight="1"/>
    <row r="68" spans="9:9" s="24" customFormat="1" ht="24.95" customHeight="1"/>
    <row r="69" spans="9:9" s="24" customFormat="1" ht="24.95" customHeight="1"/>
    <row r="70" spans="9:9" s="24" customFormat="1" ht="24.95" customHeight="1"/>
    <row r="71" spans="9:9" s="24" customFormat="1" ht="24.95" customHeight="1">
      <c r="I71" s="40"/>
    </row>
  </sheetData>
  <mergeCells count="5">
    <mergeCell ref="I1:I7"/>
    <mergeCell ref="A41:B41"/>
    <mergeCell ref="A1:H1"/>
    <mergeCell ref="A2:H2"/>
    <mergeCell ref="A3:H3"/>
  </mergeCells>
  <conditionalFormatting sqref="B9:H40">
    <cfRule type="cellIs" dxfId="165" priority="1" stopIfTrue="1" operator="equal">
      <formula>0</formula>
    </cfRule>
  </conditionalFormatting>
  <conditionalFormatting sqref="A7">
    <cfRule type="cellIs" dxfId="164" priority="2" stopIfTrue="1" operator="equal">
      <formula>1</formula>
    </cfRule>
  </conditionalFormatting>
  <pageMargins left="0.7" right="0.7" top="0.75" bottom="0.75" header="0.3" footer="0.3"/>
  <pageSetup paperSize="9" scale="64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indexed="13"/>
  </sheetPr>
  <dimension ref="A1:T50"/>
  <sheetViews>
    <sheetView tabSelected="1" view="pageBreakPreview" zoomScale="60" zoomScaleNormal="75" workbookViewId="0">
      <selection activeCell="E15" sqref="E15"/>
    </sheetView>
  </sheetViews>
  <sheetFormatPr defaultColWidth="9.140625" defaultRowHeight="35.1" customHeight="1"/>
  <cols>
    <col min="1" max="1" width="4.42578125" style="40" bestFit="1" customWidth="1"/>
    <col min="2" max="2" width="6.7109375" style="40" customWidth="1"/>
    <col min="3" max="3" width="12.85546875" style="40" customWidth="1"/>
    <col min="4" max="4" width="25.7109375" style="91" customWidth="1"/>
    <col min="5" max="5" width="23.7109375" style="91" customWidth="1"/>
    <col min="6" max="7" width="8.7109375" style="40" customWidth="1"/>
    <col min="8" max="8" width="2.5703125" style="40" customWidth="1"/>
    <col min="9" max="9" width="4.42578125" style="91" customWidth="1"/>
    <col min="10" max="10" width="6.7109375" style="91" customWidth="1"/>
    <col min="11" max="11" width="12.5703125" style="91" customWidth="1"/>
    <col min="12" max="12" width="25.7109375" style="91" customWidth="1"/>
    <col min="13" max="13" width="23.7109375" style="91" customWidth="1"/>
    <col min="14" max="14" width="9.42578125" style="91" customWidth="1"/>
    <col min="15" max="16384" width="9.140625" style="40"/>
  </cols>
  <sheetData>
    <row r="1" spans="1:20" ht="35.1" customHeight="1">
      <c r="A1" s="348" t="s">
        <v>16</v>
      </c>
      <c r="B1" s="348"/>
      <c r="C1" s="348"/>
      <c r="D1" s="124" t="str">
        <f>'genel bilgi girişi'!$B$4</f>
        <v>GENÇ ERKEK</v>
      </c>
      <c r="E1" s="123" t="s">
        <v>17</v>
      </c>
      <c r="F1" s="340" t="str">
        <f>'genel bilgi girişi'!B5</f>
        <v>ATATÜRK STADYUMU</v>
      </c>
      <c r="G1" s="340"/>
      <c r="H1" s="340"/>
    </row>
    <row r="2" spans="1:20" ht="35.1" customHeight="1">
      <c r="A2" s="348" t="s">
        <v>19</v>
      </c>
      <c r="B2" s="348"/>
      <c r="C2" s="348"/>
      <c r="D2" s="125" t="s">
        <v>44</v>
      </c>
      <c r="E2" s="123" t="s">
        <v>18</v>
      </c>
      <c r="F2" s="341" t="str">
        <f>'genel bilgi girişi'!B6</f>
        <v>11-12 MART 2019</v>
      </c>
      <c r="G2" s="341"/>
      <c r="H2" s="342"/>
      <c r="I2" s="345" t="s">
        <v>59</v>
      </c>
      <c r="J2" s="345"/>
    </row>
    <row r="3" spans="1:20" ht="35.1" customHeight="1">
      <c r="A3" s="348" t="s">
        <v>60</v>
      </c>
      <c r="B3" s="348"/>
      <c r="C3" s="348"/>
      <c r="D3" s="271" t="str">
        <f>rekorlar!$H$13</f>
        <v>SALİH KEMANECİLER 4:05.4 sn</v>
      </c>
      <c r="E3" s="123" t="s">
        <v>61</v>
      </c>
      <c r="F3" s="343" t="str">
        <f>'yarışma programı'!$E$13</f>
        <v>1. Gün-13:25</v>
      </c>
      <c r="G3" s="343"/>
      <c r="H3" s="344"/>
      <c r="I3" s="223" t="s">
        <v>32</v>
      </c>
      <c r="J3" s="223" t="s">
        <v>20</v>
      </c>
      <c r="K3" s="132" t="s">
        <v>62</v>
      </c>
      <c r="L3" s="132" t="s">
        <v>55</v>
      </c>
      <c r="M3" s="132" t="s">
        <v>21</v>
      </c>
      <c r="N3" s="42" t="s">
        <v>22</v>
      </c>
    </row>
    <row r="4" spans="1:20" ht="35.1" customHeight="1">
      <c r="A4" s="350" t="str">
        <f>'genel bilgi girişi'!$B$8</f>
        <v>MİLLİ EĞİTİM ve KÜLTÜR BAKANLIĞI 2018-2019 ÖĞRETİM YILI GENÇLER ATLETİZM  ELEME YARIŞMALARI</v>
      </c>
      <c r="B4" s="350"/>
      <c r="C4" s="350"/>
      <c r="D4" s="350"/>
      <c r="E4" s="350"/>
      <c r="F4" s="350"/>
      <c r="G4" s="350"/>
      <c r="I4" s="130">
        <v>1</v>
      </c>
      <c r="J4" s="134">
        <f t="shared" ref="J4:J19" si="0">B6</f>
        <v>41</v>
      </c>
      <c r="K4" s="190">
        <f t="shared" ref="K4:K19" si="1">C6</f>
        <v>37863</v>
      </c>
      <c r="L4" s="191" t="str">
        <f t="shared" ref="L4:L19" si="2">D6</f>
        <v>TAMAY GÖRGÜN FENERCİOĞLU</v>
      </c>
      <c r="M4" s="191" t="str">
        <f t="shared" ref="M4:M19" si="3">E6</f>
        <v>Dr. FAZIL KÜÇÜK E.M.L</v>
      </c>
      <c r="N4" s="192">
        <f t="shared" ref="N4:N19" si="4">F6</f>
        <v>0</v>
      </c>
    </row>
    <row r="5" spans="1:20" s="126" customFormat="1" ht="35.1" customHeight="1">
      <c r="A5" s="42" t="s">
        <v>32</v>
      </c>
      <c r="B5" s="42" t="s">
        <v>20</v>
      </c>
      <c r="C5" s="132" t="s">
        <v>62</v>
      </c>
      <c r="D5" s="132" t="s">
        <v>55</v>
      </c>
      <c r="E5" s="132" t="s">
        <v>21</v>
      </c>
      <c r="F5" s="193" t="s">
        <v>22</v>
      </c>
      <c r="G5" s="193" t="s">
        <v>23</v>
      </c>
      <c r="H5" s="53"/>
      <c r="I5" s="130">
        <v>2</v>
      </c>
      <c r="J5" s="134">
        <f t="shared" si="0"/>
        <v>44</v>
      </c>
      <c r="K5" s="190">
        <f t="shared" si="1"/>
        <v>37469</v>
      </c>
      <c r="L5" s="191" t="str">
        <f t="shared" si="2"/>
        <v>MUHAMMED KURT</v>
      </c>
      <c r="M5" s="191" t="str">
        <f t="shared" si="3"/>
        <v>LEFKE GAZİ LİSESİ</v>
      </c>
      <c r="N5" s="192">
        <f t="shared" si="4"/>
        <v>0</v>
      </c>
    </row>
    <row r="6" spans="1:20" ht="35.1" customHeight="1">
      <c r="A6" s="130">
        <v>1</v>
      </c>
      <c r="B6" s="134">
        <f>'yarışmaya katılan okullar'!B12</f>
        <v>41</v>
      </c>
      <c r="C6" s="135">
        <v>37863</v>
      </c>
      <c r="D6" s="136" t="s">
        <v>414</v>
      </c>
      <c r="E6" s="137" t="str">
        <f>'yarışmaya katılan okullar'!C12</f>
        <v>Dr. FAZIL KÜÇÜK E.M.L</v>
      </c>
      <c r="F6" s="59"/>
      <c r="G6" s="239" t="str">
        <f>IF(ISTEXT(F6),0,IFERROR(VLOOKUP(SMALL(puan!$M$4:$N$112,COUNTIF(puan!$M$4:$N$112,"&lt;"&amp;F6)+1),puan!$M$4:$N$112,2,0),"    "))</f>
        <v xml:space="preserve">    </v>
      </c>
      <c r="H6" s="152"/>
      <c r="I6" s="42">
        <v>3</v>
      </c>
      <c r="J6" s="134">
        <f t="shared" si="0"/>
        <v>50</v>
      </c>
      <c r="K6" s="190">
        <f t="shared" si="1"/>
        <v>37904</v>
      </c>
      <c r="L6" s="191" t="str">
        <f t="shared" si="2"/>
        <v>İLYAS BUCAK</v>
      </c>
      <c r="M6" s="191" t="str">
        <f t="shared" si="3"/>
        <v>SEDAT SİMAVİ E.M.LİSESİ</v>
      </c>
      <c r="N6" s="46">
        <f t="shared" si="4"/>
        <v>0</v>
      </c>
    </row>
    <row r="7" spans="1:20" ht="35.1" customHeight="1">
      <c r="A7" s="130">
        <v>2</v>
      </c>
      <c r="B7" s="134">
        <f>'yarışmaya katılan okullar'!B13</f>
        <v>44</v>
      </c>
      <c r="C7" s="135">
        <v>37469</v>
      </c>
      <c r="D7" s="136" t="s">
        <v>395</v>
      </c>
      <c r="E7" s="137" t="str">
        <f>'yarışmaya katılan okullar'!C13</f>
        <v>LEFKE GAZİ LİSESİ</v>
      </c>
      <c r="F7" s="59"/>
      <c r="G7" s="239" t="str">
        <f>IF(ISTEXT(F7),0,IFERROR(VLOOKUP(SMALL(puan!$M$4:$N$112,COUNTIF(puan!$M$4:$N$112,"&lt;"&amp;F7)+1),puan!$M$4:$N$112,2,0),"    "))</f>
        <v xml:space="preserve">    </v>
      </c>
      <c r="H7" s="152"/>
      <c r="I7" s="130">
        <v>4</v>
      </c>
      <c r="J7" s="134">
        <f t="shared" si="0"/>
        <v>52</v>
      </c>
      <c r="K7" s="190">
        <f t="shared" si="1"/>
        <v>37686</v>
      </c>
      <c r="L7" s="191" t="str">
        <f t="shared" si="2"/>
        <v>TAYLAN AĞIRTAŞ</v>
      </c>
      <c r="M7" s="191" t="str">
        <f t="shared" si="3"/>
        <v>LAPTA YAVUZLAR LİSESİ</v>
      </c>
      <c r="N7" s="192">
        <f t="shared" si="4"/>
        <v>0</v>
      </c>
    </row>
    <row r="8" spans="1:20" ht="35.1" customHeight="1">
      <c r="A8" s="130">
        <v>3</v>
      </c>
      <c r="B8" s="134">
        <f>'yarışmaya katılan okullar'!B14</f>
        <v>50</v>
      </c>
      <c r="C8" s="135">
        <v>37904</v>
      </c>
      <c r="D8" s="136" t="s">
        <v>415</v>
      </c>
      <c r="E8" s="137" t="str">
        <f>'yarışmaya katılan okullar'!C14</f>
        <v>SEDAT SİMAVİ E.M.LİSESİ</v>
      </c>
      <c r="F8" s="59"/>
      <c r="G8" s="239" t="str">
        <f>IF(ISTEXT(F8),0,IFERROR(VLOOKUP(SMALL(puan!$M$4:$N$112,COUNTIF(puan!$M$4:$N$112,"&lt;"&amp;F8)+1),puan!$M$4:$N$112,2,0),"    "))</f>
        <v xml:space="preserve">    </v>
      </c>
      <c r="H8" s="152"/>
      <c r="I8" s="130">
        <v>5</v>
      </c>
      <c r="J8" s="134">
        <f t="shared" si="0"/>
        <v>16</v>
      </c>
      <c r="K8" s="190">
        <f t="shared" si="1"/>
        <v>37899</v>
      </c>
      <c r="L8" s="191" t="str">
        <f t="shared" si="2"/>
        <v xml:space="preserve">ÖMER GÖK </v>
      </c>
      <c r="M8" s="191" t="str">
        <f t="shared" si="3"/>
        <v>CUMHURİYET LİSESİ</v>
      </c>
      <c r="N8" s="192">
        <f t="shared" si="4"/>
        <v>0</v>
      </c>
    </row>
    <row r="9" spans="1:20" ht="35.1" customHeight="1">
      <c r="A9" s="130">
        <v>4</v>
      </c>
      <c r="B9" s="134">
        <f>'yarışmaya katılan okullar'!B15</f>
        <v>52</v>
      </c>
      <c r="C9" s="135">
        <v>37686</v>
      </c>
      <c r="D9" s="136" t="s">
        <v>397</v>
      </c>
      <c r="E9" s="137" t="str">
        <f>'yarışmaya katılan okullar'!C15</f>
        <v>LAPTA YAVUZLAR LİSESİ</v>
      </c>
      <c r="F9" s="59"/>
      <c r="G9" s="239" t="str">
        <f>IF(ISTEXT(F9),0,IFERROR(VLOOKUP(SMALL(puan!$M$4:$N$112,COUNTIF(puan!$M$4:$N$112,"&lt;"&amp;F9)+1),puan!$M$4:$N$112,2,0),"    "))</f>
        <v xml:space="preserve">    </v>
      </c>
      <c r="H9" s="152"/>
      <c r="I9" s="130">
        <v>6</v>
      </c>
      <c r="J9" s="134">
        <f t="shared" si="0"/>
        <v>60</v>
      </c>
      <c r="K9" s="190">
        <f t="shared" si="1"/>
        <v>37513</v>
      </c>
      <c r="L9" s="191" t="str">
        <f t="shared" si="2"/>
        <v>EMRE MENEKŞE</v>
      </c>
      <c r="M9" s="191" t="str">
        <f t="shared" si="3"/>
        <v>KARPAZ MESLEK LİSESİ</v>
      </c>
      <c r="N9" s="192">
        <f t="shared" si="4"/>
        <v>0</v>
      </c>
    </row>
    <row r="10" spans="1:20" ht="35.1" customHeight="1">
      <c r="A10" s="130">
        <v>5</v>
      </c>
      <c r="B10" s="134">
        <f>'yarışmaya katılan okullar'!B16</f>
        <v>16</v>
      </c>
      <c r="C10" s="135">
        <v>37899</v>
      </c>
      <c r="D10" s="136" t="s">
        <v>416</v>
      </c>
      <c r="E10" s="137" t="str">
        <f>'yarışmaya katılan okullar'!C16</f>
        <v>CUMHURİYET LİSESİ</v>
      </c>
      <c r="F10" s="59"/>
      <c r="G10" s="239" t="str">
        <f>IF(ISTEXT(F10),0,IFERROR(VLOOKUP(SMALL(puan!$M$4:$N$112,COUNTIF(puan!$M$4:$N$112,"&lt;"&amp;F10)+1),puan!$M$4:$N$112,2,0),"    "))</f>
        <v xml:space="preserve">    </v>
      </c>
      <c r="H10" s="152"/>
      <c r="I10" s="130">
        <v>7</v>
      </c>
      <c r="J10" s="134">
        <f t="shared" si="0"/>
        <v>30</v>
      </c>
      <c r="K10" s="190">
        <f t="shared" si="1"/>
        <v>37644</v>
      </c>
      <c r="L10" s="191" t="str">
        <f t="shared" si="2"/>
        <v>İBRAHİM SAFA</v>
      </c>
      <c r="M10" s="191" t="str">
        <f t="shared" si="3"/>
        <v>HALA SULTAN İLAHİYAT KOLEJİ</v>
      </c>
      <c r="N10" s="192">
        <f t="shared" si="4"/>
        <v>0</v>
      </c>
    </row>
    <row r="11" spans="1:20" ht="35.1" customHeight="1">
      <c r="A11" s="130">
        <v>6</v>
      </c>
      <c r="B11" s="134">
        <f>'yarışmaya katılan okullar'!B17</f>
        <v>60</v>
      </c>
      <c r="C11" s="135">
        <v>37513</v>
      </c>
      <c r="D11" s="136" t="s">
        <v>417</v>
      </c>
      <c r="E11" s="137" t="str">
        <f>'yarışmaya katılan okullar'!C17</f>
        <v>KARPAZ MESLEK LİSESİ</v>
      </c>
      <c r="F11" s="59"/>
      <c r="G11" s="239" t="str">
        <f>IF(ISTEXT(F11),0,IFERROR(VLOOKUP(SMALL(puan!$M$4:$N$112,COUNTIF(puan!$M$4:$N$112,"&lt;"&amp;F11)+1),puan!$M$4:$N$112,2,0),"    "))</f>
        <v xml:space="preserve">    </v>
      </c>
      <c r="H11" s="152"/>
      <c r="I11" s="130">
        <v>8</v>
      </c>
      <c r="J11" s="134">
        <f t="shared" si="0"/>
        <v>59</v>
      </c>
      <c r="K11" s="190">
        <f t="shared" si="1"/>
        <v>37039</v>
      </c>
      <c r="L11" s="191" t="str">
        <f t="shared" si="2"/>
        <v>CEVDET HASDAĞ</v>
      </c>
      <c r="M11" s="191" t="str">
        <f t="shared" si="3"/>
        <v>POLATPAŞA LİSESİ</v>
      </c>
      <c r="N11" s="192">
        <f t="shared" si="4"/>
        <v>0</v>
      </c>
      <c r="Q11" s="126"/>
      <c r="R11" s="126"/>
      <c r="S11" s="126"/>
      <c r="T11" s="126"/>
    </row>
    <row r="12" spans="1:20" ht="35.1" customHeight="1">
      <c r="A12" s="130">
        <v>7</v>
      </c>
      <c r="B12" s="134">
        <f>'yarışmaya katılan okullar'!B18</f>
        <v>30</v>
      </c>
      <c r="C12" s="135">
        <v>37644</v>
      </c>
      <c r="D12" s="136" t="s">
        <v>418</v>
      </c>
      <c r="E12" s="137" t="str">
        <f>'yarışmaya katılan okullar'!C18</f>
        <v>HALA SULTAN İLAHİYAT KOLEJİ</v>
      </c>
      <c r="F12" s="59"/>
      <c r="G12" s="239" t="str">
        <f>IF(ISTEXT(F12),0,IFERROR(VLOOKUP(SMALL(puan!$M$4:$N$112,COUNTIF(puan!$M$4:$N$112,"&lt;"&amp;F12)+1),puan!$M$4:$N$112,2,0),"    "))</f>
        <v xml:space="preserve">    </v>
      </c>
      <c r="H12" s="152"/>
      <c r="I12" s="130">
        <v>9</v>
      </c>
      <c r="J12" s="134">
        <f t="shared" si="0"/>
        <v>45</v>
      </c>
      <c r="K12" s="190">
        <f t="shared" si="1"/>
        <v>36919</v>
      </c>
      <c r="L12" s="191" t="str">
        <f t="shared" si="2"/>
        <v>FERDİ GÜZEL</v>
      </c>
      <c r="M12" s="191" t="str">
        <f t="shared" si="3"/>
        <v>GÜZELYURT MESLEK LİSESİ</v>
      </c>
      <c r="N12" s="192">
        <f t="shared" si="4"/>
        <v>0</v>
      </c>
    </row>
    <row r="13" spans="1:20" ht="35.1" customHeight="1">
      <c r="A13" s="130">
        <v>8</v>
      </c>
      <c r="B13" s="134">
        <f>'yarışmaya katılan okullar'!B19</f>
        <v>59</v>
      </c>
      <c r="C13" s="135">
        <v>37039</v>
      </c>
      <c r="D13" s="136" t="s">
        <v>435</v>
      </c>
      <c r="E13" s="137" t="str">
        <f>'yarışmaya katılan okullar'!C19</f>
        <v>POLATPAŞA LİSESİ</v>
      </c>
      <c r="F13" s="59"/>
      <c r="G13" s="239" t="str">
        <f>IF(ISTEXT(F13),0,IFERROR(VLOOKUP(SMALL(puan!$M$4:$N$112,COUNTIF(puan!$M$4:$N$112,"&lt;"&amp;F13)+1),puan!$M$4:$N$112,2,0),"    "))</f>
        <v xml:space="preserve">    </v>
      </c>
      <c r="H13" s="152"/>
      <c r="I13" s="130">
        <v>10</v>
      </c>
      <c r="J13" s="134">
        <f t="shared" si="0"/>
        <v>35</v>
      </c>
      <c r="K13" s="190">
        <f t="shared" si="1"/>
        <v>37526</v>
      </c>
      <c r="L13" s="191" t="str">
        <f t="shared" si="2"/>
        <v>MEHMET ALİ TANIR</v>
      </c>
      <c r="M13" s="191" t="str">
        <f t="shared" si="3"/>
        <v>ANAFARTALAR LİSESİ</v>
      </c>
      <c r="N13" s="46">
        <f t="shared" si="4"/>
        <v>0</v>
      </c>
    </row>
    <row r="14" spans="1:20" ht="35.1" customHeight="1">
      <c r="A14" s="130">
        <v>9</v>
      </c>
      <c r="B14" s="134">
        <f>'yarışmaya katılan okullar'!B20</f>
        <v>45</v>
      </c>
      <c r="C14" s="135">
        <v>36919</v>
      </c>
      <c r="D14" s="136" t="s">
        <v>401</v>
      </c>
      <c r="E14" s="137" t="str">
        <f>'yarışmaya katılan okullar'!C20</f>
        <v>GÜZELYURT MESLEK LİSESİ</v>
      </c>
      <c r="F14" s="59"/>
      <c r="G14" s="239" t="str">
        <f>IF(ISTEXT(F14),0,IFERROR(VLOOKUP(SMALL(puan!$M$4:$N$112,COUNTIF(puan!$M$4:$N$112,"&lt;"&amp;F14)+1),puan!$M$4:$N$112,2,0),"    "))</f>
        <v xml:space="preserve">    </v>
      </c>
      <c r="H14" s="152"/>
      <c r="I14" s="130">
        <v>11</v>
      </c>
      <c r="J14" s="134">
        <f t="shared" si="0"/>
        <v>71</v>
      </c>
      <c r="K14" s="190" t="str">
        <f t="shared" si="1"/>
        <v>30.12.2002</v>
      </c>
      <c r="L14" s="191" t="str">
        <f t="shared" si="2"/>
        <v>SERHAN ZÜLKADİROĞLU</v>
      </c>
      <c r="M14" s="191" t="str">
        <f t="shared" si="3"/>
        <v>THE AMERİCAN COLLEGE</v>
      </c>
      <c r="N14" s="192">
        <f t="shared" si="4"/>
        <v>0</v>
      </c>
    </row>
    <row r="15" spans="1:20" ht="35.1" customHeight="1">
      <c r="A15" s="130">
        <v>10</v>
      </c>
      <c r="B15" s="134">
        <f>'yarışmaya katılan okullar'!B21</f>
        <v>35</v>
      </c>
      <c r="C15" s="135">
        <v>37526</v>
      </c>
      <c r="D15" s="136" t="s">
        <v>419</v>
      </c>
      <c r="E15" s="137" t="str">
        <f>'yarışmaya katılan okullar'!C21</f>
        <v>ANAFARTALAR LİSESİ</v>
      </c>
      <c r="F15" s="59"/>
      <c r="G15" s="239" t="str">
        <f>IF(ISTEXT(F15),0,IFERROR(VLOOKUP(SMALL(puan!$M$4:$N$112,COUNTIF(puan!$M$4:$N$112,"&lt;"&amp;F15)+1),puan!$M$4:$N$112,2,0),"    "))</f>
        <v xml:space="preserve">    </v>
      </c>
      <c r="H15" s="152"/>
      <c r="I15" s="130">
        <v>12</v>
      </c>
      <c r="J15" s="134">
        <f t="shared" si="0"/>
        <v>57</v>
      </c>
      <c r="K15" s="190" t="str">
        <f t="shared" si="1"/>
        <v>07.01.2002</v>
      </c>
      <c r="L15" s="191" t="str">
        <f t="shared" si="2"/>
        <v>GÖKDENİZ TEK</v>
      </c>
      <c r="M15" s="191" t="str">
        <f t="shared" si="3"/>
        <v>19 MAYIS TMK</v>
      </c>
      <c r="N15" s="192">
        <f t="shared" si="4"/>
        <v>0</v>
      </c>
    </row>
    <row r="16" spans="1:20" ht="35.1" customHeight="1">
      <c r="A16" s="130">
        <v>11</v>
      </c>
      <c r="B16" s="134">
        <f>'yarışmaya katılan okullar'!B22</f>
        <v>71</v>
      </c>
      <c r="C16" s="135" t="s">
        <v>420</v>
      </c>
      <c r="D16" s="136" t="s">
        <v>421</v>
      </c>
      <c r="E16" s="137" t="str">
        <f>'yarışmaya katılan okullar'!C22</f>
        <v>THE AMERİCAN COLLEGE</v>
      </c>
      <c r="F16" s="59"/>
      <c r="G16" s="239" t="str">
        <f>IF(ISTEXT(F16),0,IFERROR(VLOOKUP(SMALL(puan!$M$4:$N$112,COUNTIF(puan!$M$4:$N$112,"&lt;"&amp;F16)+1),puan!$M$4:$N$112,2,0),"    "))</f>
        <v xml:space="preserve">    </v>
      </c>
      <c r="H16" s="152"/>
      <c r="I16" s="130">
        <v>13</v>
      </c>
      <c r="J16" s="134">
        <f t="shared" si="0"/>
        <v>77</v>
      </c>
      <c r="K16" s="190">
        <f t="shared" si="1"/>
        <v>37400</v>
      </c>
      <c r="L16" s="191" t="str">
        <f t="shared" si="2"/>
        <v>MUSACAN TURGUT</v>
      </c>
      <c r="M16" s="191" t="str">
        <f t="shared" si="3"/>
        <v>BÜLENT ECEVİT ANADOLU LİSESİ</v>
      </c>
      <c r="N16" s="192">
        <f t="shared" si="4"/>
        <v>0</v>
      </c>
    </row>
    <row r="17" spans="1:14" ht="35.1" customHeight="1">
      <c r="A17" s="130">
        <v>12</v>
      </c>
      <c r="B17" s="134">
        <f>'yarışmaya katılan okullar'!B23</f>
        <v>57</v>
      </c>
      <c r="C17" s="135" t="s">
        <v>405</v>
      </c>
      <c r="D17" s="136" t="s">
        <v>406</v>
      </c>
      <c r="E17" s="137" t="str">
        <f>'yarışmaya katılan okullar'!C23</f>
        <v>19 MAYIS TMK</v>
      </c>
      <c r="F17" s="59"/>
      <c r="G17" s="239" t="str">
        <f>IF(ISTEXT(F17),0,IFERROR(VLOOKUP(SMALL(puan!$M$4:$N$112,COUNTIF(puan!$M$4:$N$112,"&lt;"&amp;F17)+1),puan!$M$4:$N$112,2,0),"    "))</f>
        <v xml:space="preserve">    </v>
      </c>
      <c r="H17" s="152"/>
      <c r="I17" s="130">
        <v>14</v>
      </c>
      <c r="J17" s="134">
        <f t="shared" si="0"/>
        <v>48</v>
      </c>
      <c r="K17" s="190">
        <f t="shared" si="1"/>
        <v>37969</v>
      </c>
      <c r="L17" s="191" t="str">
        <f t="shared" si="2"/>
        <v>BARIŞ KAYA</v>
      </c>
      <c r="M17" s="191" t="str">
        <f t="shared" si="3"/>
        <v>LEFKOŞA TÜRK LİSESİ</v>
      </c>
      <c r="N17" s="192">
        <f t="shared" si="4"/>
        <v>0</v>
      </c>
    </row>
    <row r="18" spans="1:14" ht="35.1" customHeight="1">
      <c r="A18" s="130">
        <v>13</v>
      </c>
      <c r="B18" s="134">
        <f>'yarışmaya katılan okullar'!B24</f>
        <v>77</v>
      </c>
      <c r="C18" s="135">
        <v>37400</v>
      </c>
      <c r="D18" s="136" t="s">
        <v>407</v>
      </c>
      <c r="E18" s="137" t="str">
        <f>'yarışmaya katılan okullar'!C24</f>
        <v>BÜLENT ECEVİT ANADOLU LİSESİ</v>
      </c>
      <c r="F18" s="59"/>
      <c r="G18" s="239" t="str">
        <f>IF(ISTEXT(F18),0,IFERROR(VLOOKUP(SMALL(puan!$M$4:$N$112,COUNTIF(puan!$M$4:$N$112,"&lt;"&amp;F18)+1),puan!$M$4:$N$112,2,0),"    "))</f>
        <v xml:space="preserve">    </v>
      </c>
      <c r="H18" s="152"/>
      <c r="I18" s="130">
        <v>15</v>
      </c>
      <c r="J18" s="134">
        <f t="shared" si="0"/>
        <v>40</v>
      </c>
      <c r="K18" s="190">
        <f t="shared" si="1"/>
        <v>37802</v>
      </c>
      <c r="L18" s="191" t="str">
        <f t="shared" si="2"/>
        <v>YUSUF KARAKUŞ</v>
      </c>
      <c r="M18" s="191" t="str">
        <f t="shared" si="3"/>
        <v>ERENKÖY LİSESİ</v>
      </c>
      <c r="N18" s="192">
        <f t="shared" si="4"/>
        <v>0</v>
      </c>
    </row>
    <row r="19" spans="1:14" ht="35.1" customHeight="1">
      <c r="A19" s="130">
        <v>14</v>
      </c>
      <c r="B19" s="134">
        <f>'yarışmaya katılan okullar'!B25</f>
        <v>48</v>
      </c>
      <c r="C19" s="135">
        <v>37969</v>
      </c>
      <c r="D19" s="136" t="s">
        <v>422</v>
      </c>
      <c r="E19" s="137" t="str">
        <f>'yarışmaya katılan okullar'!C25</f>
        <v>LEFKOŞA TÜRK LİSESİ</v>
      </c>
      <c r="F19" s="59"/>
      <c r="G19" s="239" t="str">
        <f>IF(ISTEXT(F19),0,IFERROR(VLOOKUP(SMALL(puan!$M$4:$N$112,COUNTIF(puan!$M$4:$N$112,"&lt;"&amp;F19)+1),puan!$M$4:$N$112,2,0),"    "))</f>
        <v xml:space="preserve">    </v>
      </c>
      <c r="H19" s="152"/>
      <c r="I19" s="130">
        <v>16</v>
      </c>
      <c r="J19" s="134">
        <f t="shared" si="0"/>
        <v>39</v>
      </c>
      <c r="K19" s="190" t="str">
        <f t="shared" si="1"/>
        <v>-</v>
      </c>
      <c r="L19" s="191" t="str">
        <f t="shared" si="2"/>
        <v>-</v>
      </c>
      <c r="M19" s="191" t="str">
        <f t="shared" si="3"/>
        <v>CENGİZ TOPEL E. M .LİSESİ</v>
      </c>
      <c r="N19" s="192">
        <f t="shared" si="4"/>
        <v>0</v>
      </c>
    </row>
    <row r="20" spans="1:14" ht="35.1" customHeight="1">
      <c r="A20" s="130">
        <v>15</v>
      </c>
      <c r="B20" s="134">
        <f>'yarışmaya katılan okullar'!B26</f>
        <v>40</v>
      </c>
      <c r="C20" s="135">
        <v>37802</v>
      </c>
      <c r="D20" s="136" t="s">
        <v>423</v>
      </c>
      <c r="E20" s="137" t="str">
        <f>'yarışmaya katılan okullar'!C26</f>
        <v>ERENKÖY LİSESİ</v>
      </c>
      <c r="F20" s="59"/>
      <c r="G20" s="239" t="str">
        <f>IF(ISTEXT(F20),0,IFERROR(VLOOKUP(SMALL(puan!$M$4:$N$112,COUNTIF(puan!$M$4:$N$112,"&lt;"&amp;F20)+1),puan!$M$4:$N$112,2,0),"    "))</f>
        <v xml:space="preserve">    </v>
      </c>
      <c r="H20" s="152"/>
      <c r="I20" s="339" t="s">
        <v>58</v>
      </c>
      <c r="J20" s="339"/>
      <c r="K20" s="194"/>
      <c r="L20" s="195"/>
      <c r="M20" s="195"/>
      <c r="N20" s="224"/>
    </row>
    <row r="21" spans="1:14" ht="35.1" customHeight="1">
      <c r="A21" s="130">
        <v>16</v>
      </c>
      <c r="B21" s="134">
        <f>'yarışmaya katılan okullar'!B27</f>
        <v>39</v>
      </c>
      <c r="C21" s="135" t="s">
        <v>237</v>
      </c>
      <c r="D21" s="136" t="s">
        <v>237</v>
      </c>
      <c r="E21" s="137" t="str">
        <f>'yarışmaya katılan okullar'!C27</f>
        <v>CENGİZ TOPEL E. M .LİSESİ</v>
      </c>
      <c r="F21" s="59"/>
      <c r="G21" s="239" t="str">
        <f>IF(ISTEXT(F21),0,IFERROR(VLOOKUP(SMALL(puan!$M$4:$N$112,COUNTIF(puan!$M$4:$N$112,"&lt;"&amp;F21)+1),puan!$M$4:$N$112,2,0),"    "))</f>
        <v xml:space="preserve">    </v>
      </c>
      <c r="H21" s="152"/>
      <c r="I21" s="42" t="s">
        <v>32</v>
      </c>
      <c r="J21" s="42" t="s">
        <v>20</v>
      </c>
      <c r="K21" s="196" t="s">
        <v>62</v>
      </c>
      <c r="L21" s="132" t="s">
        <v>55</v>
      </c>
      <c r="M21" s="132" t="s">
        <v>21</v>
      </c>
      <c r="N21" s="46" t="s">
        <v>22</v>
      </c>
    </row>
    <row r="22" spans="1:14" ht="35.1" customHeight="1">
      <c r="A22" s="130">
        <v>17</v>
      </c>
      <c r="B22" s="134">
        <f>'yarışmaya katılan okullar'!B28</f>
        <v>64</v>
      </c>
      <c r="C22" s="135">
        <v>38073</v>
      </c>
      <c r="D22" s="136" t="s">
        <v>424</v>
      </c>
      <c r="E22" s="137" t="str">
        <f>'yarışmaya katılan okullar'!C28</f>
        <v>GÜZELYURT TMK</v>
      </c>
      <c r="F22" s="59"/>
      <c r="G22" s="239" t="str">
        <f>IF(ISTEXT(F22),0,IFERROR(VLOOKUP(SMALL(puan!$M$4:$N$112,COUNTIF(puan!$M$4:$N$112,"&lt;"&amp;F22)+1),puan!$M$4:$N$112,2,0),"    "))</f>
        <v xml:space="preserve">    </v>
      </c>
      <c r="H22" s="152"/>
      <c r="I22" s="42">
        <v>1</v>
      </c>
      <c r="J22" s="191">
        <f t="shared" ref="J22:J37" si="5">B22</f>
        <v>64</v>
      </c>
      <c r="K22" s="198">
        <f t="shared" ref="K22:K37" si="6">C22</f>
        <v>38073</v>
      </c>
      <c r="L22" s="191" t="str">
        <f t="shared" ref="L22:L37" si="7">D22</f>
        <v>LİSANİ DARBAZ</v>
      </c>
      <c r="M22" s="191" t="str">
        <f t="shared" ref="M22:M37" si="8">E22</f>
        <v>GÜZELYURT TMK</v>
      </c>
      <c r="N22" s="46">
        <f t="shared" ref="N22:N37" si="9">F22</f>
        <v>0</v>
      </c>
    </row>
    <row r="23" spans="1:14" ht="35.1" customHeight="1">
      <c r="A23" s="130">
        <v>18</v>
      </c>
      <c r="B23" s="134">
        <f>'yarışmaya katılan okullar'!B29</f>
        <v>51</v>
      </c>
      <c r="C23" s="135" t="s">
        <v>425</v>
      </c>
      <c r="D23" s="136" t="s">
        <v>409</v>
      </c>
      <c r="E23" s="137" t="str">
        <f>'yarışmaya katılan okullar'!C29</f>
        <v>TÜRK MAARİF KOLEJİ</v>
      </c>
      <c r="F23" s="59"/>
      <c r="G23" s="239" t="str">
        <f>IF(ISTEXT(F23),0,IFERROR(VLOOKUP(SMALL(puan!$M$4:$N$112,COUNTIF(puan!$M$4:$N$112,"&lt;"&amp;F23)+1),puan!$M$4:$N$112,2,0),"    "))</f>
        <v xml:space="preserve">    </v>
      </c>
      <c r="H23" s="152"/>
      <c r="I23" s="130">
        <v>2</v>
      </c>
      <c r="J23" s="191">
        <f t="shared" si="5"/>
        <v>51</v>
      </c>
      <c r="K23" s="198" t="str">
        <f t="shared" si="6"/>
        <v>19.03.2002</v>
      </c>
      <c r="L23" s="191" t="str">
        <f t="shared" si="7"/>
        <v>YASİN TUNAHAN ÖZKAN</v>
      </c>
      <c r="M23" s="191" t="str">
        <f t="shared" si="8"/>
        <v>TÜRK MAARİF KOLEJİ</v>
      </c>
      <c r="N23" s="46">
        <f t="shared" si="9"/>
        <v>0</v>
      </c>
    </row>
    <row r="24" spans="1:14" ht="35.1" customHeight="1">
      <c r="A24" s="130">
        <v>19</v>
      </c>
      <c r="B24" s="134">
        <f>'yarışmaya katılan okullar'!B30</f>
        <v>47</v>
      </c>
      <c r="C24" s="135">
        <v>38086</v>
      </c>
      <c r="D24" s="136" t="s">
        <v>410</v>
      </c>
      <c r="E24" s="137" t="str">
        <f>'yarışmaya katılan okullar'!C30</f>
        <v>KURTULUŞ LİSESİ</v>
      </c>
      <c r="F24" s="59"/>
      <c r="G24" s="239" t="str">
        <f>IF(ISTEXT(F24),0,IFERROR(VLOOKUP(SMALL(puan!$M$4:$N$112,COUNTIF(puan!$M$4:$N$112,"&lt;"&amp;F24)+1),puan!$M$4:$N$112,2,0),"    "))</f>
        <v xml:space="preserve">    </v>
      </c>
      <c r="H24" s="152"/>
      <c r="I24" s="42">
        <v>3</v>
      </c>
      <c r="J24" s="134">
        <f t="shared" si="5"/>
        <v>47</v>
      </c>
      <c r="K24" s="190">
        <f t="shared" si="6"/>
        <v>38086</v>
      </c>
      <c r="L24" s="191" t="str">
        <f t="shared" si="7"/>
        <v>OSMAN KONYA</v>
      </c>
      <c r="M24" s="191" t="str">
        <f t="shared" si="8"/>
        <v>KURTULUŞ LİSESİ</v>
      </c>
      <c r="N24" s="192">
        <f t="shared" si="9"/>
        <v>0</v>
      </c>
    </row>
    <row r="25" spans="1:14" ht="35.1" customHeight="1">
      <c r="A25" s="130">
        <v>20</v>
      </c>
      <c r="B25" s="134">
        <f>'yarışmaya katılan okullar'!B31</f>
        <v>33</v>
      </c>
      <c r="C25" s="135">
        <v>37801</v>
      </c>
      <c r="D25" s="136" t="s">
        <v>426</v>
      </c>
      <c r="E25" s="137" t="str">
        <f>'yarışmaya katılan okullar'!C31</f>
        <v>DEĞİRMENLİK LİSESİ</v>
      </c>
      <c r="F25" s="59"/>
      <c r="G25" s="239" t="str">
        <f>IF(ISTEXT(F25),0,IFERROR(VLOOKUP(SMALL(puan!$M$4:$N$112,COUNTIF(puan!$M$4:$N$112,"&lt;"&amp;F25)+1),puan!$M$4:$N$112,2,0),"    "))</f>
        <v xml:space="preserve">    </v>
      </c>
      <c r="H25" s="152"/>
      <c r="I25" s="130">
        <v>4</v>
      </c>
      <c r="J25" s="134">
        <f t="shared" si="5"/>
        <v>33</v>
      </c>
      <c r="K25" s="190">
        <f t="shared" si="6"/>
        <v>37801</v>
      </c>
      <c r="L25" s="191" t="str">
        <f t="shared" si="7"/>
        <v>MEHMET FATİH PARLAK</v>
      </c>
      <c r="M25" s="191" t="str">
        <f t="shared" si="8"/>
        <v>DEĞİRMENLİK LİSESİ</v>
      </c>
      <c r="N25" s="192">
        <f t="shared" si="9"/>
        <v>0</v>
      </c>
    </row>
    <row r="26" spans="1:14" ht="35.1" customHeight="1">
      <c r="A26" s="130">
        <v>21</v>
      </c>
      <c r="B26" s="134">
        <f>'yarışmaya katılan okullar'!B32</f>
        <v>37</v>
      </c>
      <c r="C26" s="135">
        <v>37796</v>
      </c>
      <c r="D26" s="136" t="s">
        <v>411</v>
      </c>
      <c r="E26" s="137" t="str">
        <f>'yarışmaya katılan okullar'!C32</f>
        <v>BEKİRPAŞA LİSESİ</v>
      </c>
      <c r="F26" s="59"/>
      <c r="G26" s="239" t="str">
        <f>IF(ISTEXT(F26),0,IFERROR(VLOOKUP(SMALL(puan!$M$4:$N$112,COUNTIF(puan!$M$4:$N$112,"&lt;"&amp;F26)+1),puan!$M$4:$N$112,2,0),"    "))</f>
        <v xml:space="preserve">    </v>
      </c>
      <c r="H26" s="152"/>
      <c r="I26" s="42">
        <v>5</v>
      </c>
      <c r="J26" s="134">
        <f t="shared" si="5"/>
        <v>37</v>
      </c>
      <c r="K26" s="190">
        <f t="shared" si="6"/>
        <v>37796</v>
      </c>
      <c r="L26" s="191" t="str">
        <f t="shared" si="7"/>
        <v>İSMAİL UYGAR</v>
      </c>
      <c r="M26" s="191" t="str">
        <f t="shared" si="8"/>
        <v>BEKİRPAŞA LİSESİ</v>
      </c>
      <c r="N26" s="192">
        <f t="shared" si="9"/>
        <v>0</v>
      </c>
    </row>
    <row r="27" spans="1:14" ht="35.1" customHeight="1">
      <c r="A27" s="130">
        <v>22</v>
      </c>
      <c r="B27" s="134">
        <f>'yarışmaya katılan okullar'!B33</f>
        <v>27</v>
      </c>
      <c r="C27" s="135">
        <v>38035</v>
      </c>
      <c r="D27" s="136" t="s">
        <v>412</v>
      </c>
      <c r="E27" s="137" t="str">
        <f>'yarışmaya katılan okullar'!C33</f>
        <v>YAKIN DOĞU KOLEJİ</v>
      </c>
      <c r="F27" s="59"/>
      <c r="G27" s="239" t="str">
        <f>IF(ISTEXT(F27),0,IFERROR(VLOOKUP(SMALL(puan!$M$4:$N$112,COUNTIF(puan!$M$4:$N$112,"&lt;"&amp;F27)+1),puan!$M$4:$N$112,2,0),"    "))</f>
        <v xml:space="preserve">    </v>
      </c>
      <c r="H27" s="152"/>
      <c r="I27" s="130">
        <v>6</v>
      </c>
      <c r="J27" s="134">
        <f t="shared" si="5"/>
        <v>27</v>
      </c>
      <c r="K27" s="190">
        <f t="shared" si="6"/>
        <v>38035</v>
      </c>
      <c r="L27" s="191" t="str">
        <f t="shared" si="7"/>
        <v>BORA ALTUN</v>
      </c>
      <c r="M27" s="191" t="str">
        <f t="shared" si="8"/>
        <v>YAKIN DOĞU KOLEJİ</v>
      </c>
      <c r="N27" s="192">
        <f t="shared" si="9"/>
        <v>0</v>
      </c>
    </row>
    <row r="28" spans="1:14" ht="35.1" customHeight="1">
      <c r="A28" s="130">
        <v>23</v>
      </c>
      <c r="B28" s="134">
        <f>'yarışmaya katılan okullar'!B34</f>
        <v>81</v>
      </c>
      <c r="C28" s="135" t="s">
        <v>427</v>
      </c>
      <c r="D28" s="136" t="s">
        <v>428</v>
      </c>
      <c r="E28" s="137" t="str">
        <f>'yarışmaya katılan okullar'!C34</f>
        <v>THE ENGLISH SCHOOL OF KYRENIA</v>
      </c>
      <c r="F28" s="59"/>
      <c r="G28" s="239" t="str">
        <f>IF(ISTEXT(F28),0,IFERROR(VLOOKUP(SMALL(puan!$M$4:$N$112,COUNTIF(puan!$M$4:$N$112,"&lt;"&amp;F28)+1),puan!$M$4:$N$112,2,0),"    "))</f>
        <v xml:space="preserve">    </v>
      </c>
      <c r="H28" s="152"/>
      <c r="I28" s="42">
        <v>7</v>
      </c>
      <c r="J28" s="134">
        <f t="shared" si="5"/>
        <v>81</v>
      </c>
      <c r="K28" s="190" t="str">
        <f t="shared" si="6"/>
        <v>06.06.2003</v>
      </c>
      <c r="L28" s="191" t="str">
        <f t="shared" si="7"/>
        <v>DMITRIY DELIS</v>
      </c>
      <c r="M28" s="191" t="str">
        <f t="shared" si="8"/>
        <v>THE ENGLISH SCHOOL OF KYRENIA</v>
      </c>
      <c r="N28" s="192">
        <f t="shared" si="9"/>
        <v>0</v>
      </c>
    </row>
    <row r="29" spans="1:14" ht="35.1" customHeight="1">
      <c r="A29" s="130">
        <v>24</v>
      </c>
      <c r="B29" s="134">
        <f>'yarışmaya katılan okullar'!B35</f>
        <v>36</v>
      </c>
      <c r="C29" s="135">
        <v>36947</v>
      </c>
      <c r="D29" s="136" t="s">
        <v>429</v>
      </c>
      <c r="E29" s="137" t="str">
        <f>'yarışmaya katılan okullar'!C35</f>
        <v>ATATÜRK MESLEK LİSESİ</v>
      </c>
      <c r="F29" s="59"/>
      <c r="G29" s="239" t="str">
        <f>IF(ISTEXT(F29),0,IFERROR(VLOOKUP(SMALL(puan!$M$4:$N$112,COUNTIF(puan!$M$4:$N$112,"&lt;"&amp;F29)+1),puan!$M$4:$N$112,2,0),"    "))</f>
        <v xml:space="preserve">    </v>
      </c>
      <c r="H29" s="152"/>
      <c r="I29" s="130">
        <v>8</v>
      </c>
      <c r="J29" s="134">
        <f t="shared" si="5"/>
        <v>36</v>
      </c>
      <c r="K29" s="190">
        <f t="shared" si="6"/>
        <v>36947</v>
      </c>
      <c r="L29" s="191" t="str">
        <f t="shared" si="7"/>
        <v>YÜKSEL ERSİN</v>
      </c>
      <c r="M29" s="191" t="str">
        <f t="shared" si="8"/>
        <v>ATATÜRK MESLEK LİSESİ</v>
      </c>
      <c r="N29" s="192">
        <f t="shared" si="9"/>
        <v>0</v>
      </c>
    </row>
    <row r="30" spans="1:14" ht="35.1" customHeight="1">
      <c r="A30" s="130">
        <v>25</v>
      </c>
      <c r="B30" s="134">
        <f>'yarışmaya katılan okullar'!B36</f>
        <v>53</v>
      </c>
      <c r="C30" s="135">
        <v>36966</v>
      </c>
      <c r="D30" s="136" t="s">
        <v>430</v>
      </c>
      <c r="E30" s="137" t="str">
        <f>'yarışmaya katılan okullar'!C36</f>
        <v>20 TEMMUZ FEN LİSESİ</v>
      </c>
      <c r="F30" s="59"/>
      <c r="G30" s="239" t="str">
        <f>IF(ISTEXT(F30),0,IFERROR(VLOOKUP(SMALL(puan!$M$4:$N$112,COUNTIF(puan!$M$4:$N$112,"&lt;"&amp;F30)+1),puan!$M$4:$N$112,2,0),"    "))</f>
        <v xml:space="preserve">    </v>
      </c>
      <c r="H30" s="152"/>
      <c r="I30" s="42">
        <v>9</v>
      </c>
      <c r="J30" s="134">
        <f t="shared" si="5"/>
        <v>53</v>
      </c>
      <c r="K30" s="190">
        <f t="shared" si="6"/>
        <v>36966</v>
      </c>
      <c r="L30" s="191" t="str">
        <f t="shared" si="7"/>
        <v>KEMAL ÖZBEYİT</v>
      </c>
      <c r="M30" s="191" t="str">
        <f t="shared" si="8"/>
        <v>20 TEMMUZ FEN LİSESİ</v>
      </c>
      <c r="N30" s="192">
        <f t="shared" si="9"/>
        <v>0</v>
      </c>
    </row>
    <row r="31" spans="1:14" ht="35.1" customHeight="1">
      <c r="A31" s="130">
        <v>26</v>
      </c>
      <c r="B31" s="134">
        <f>'yarışmaya katılan okullar'!B37</f>
        <v>0</v>
      </c>
      <c r="C31" s="144"/>
      <c r="D31" s="136"/>
      <c r="E31" s="137" t="str">
        <f>'yarışmaya katılan okullar'!C37</f>
        <v/>
      </c>
      <c r="F31" s="59"/>
      <c r="G31" s="239" t="str">
        <f>IF(ISTEXT(F31),0,IFERROR(VLOOKUP(SMALL(puan!$M$4:$N$112,COUNTIF(puan!$M$4:$N$112,"&lt;"&amp;F31)+1),puan!$M$4:$N$112,2,0),"    "))</f>
        <v xml:space="preserve">    </v>
      </c>
      <c r="H31" s="152"/>
      <c r="I31" s="130">
        <v>10</v>
      </c>
      <c r="J31" s="134">
        <f t="shared" si="5"/>
        <v>0</v>
      </c>
      <c r="K31" s="190">
        <f t="shared" si="6"/>
        <v>0</v>
      </c>
      <c r="L31" s="191">
        <f t="shared" si="7"/>
        <v>0</v>
      </c>
      <c r="M31" s="191" t="str">
        <f t="shared" si="8"/>
        <v/>
      </c>
      <c r="N31" s="192">
        <f t="shared" si="9"/>
        <v>0</v>
      </c>
    </row>
    <row r="32" spans="1:14" ht="35.1" customHeight="1">
      <c r="A32" s="130">
        <v>27</v>
      </c>
      <c r="B32" s="134">
        <f>'yarışmaya katılan okullar'!B38</f>
        <v>0</v>
      </c>
      <c r="C32" s="144"/>
      <c r="D32" s="136"/>
      <c r="E32" s="137" t="str">
        <f>'yarışmaya katılan okullar'!C38</f>
        <v/>
      </c>
      <c r="F32" s="59"/>
      <c r="G32" s="239" t="str">
        <f>IF(ISTEXT(F32),0,IFERROR(VLOOKUP(SMALL(puan!$M$4:$N$112,COUNTIF(puan!$M$4:$N$112,"&lt;"&amp;F32)+1),puan!$M$4:$N$112,2,0),"    "))</f>
        <v xml:space="preserve">    </v>
      </c>
      <c r="H32" s="152"/>
      <c r="I32" s="42">
        <v>11</v>
      </c>
      <c r="J32" s="134">
        <f t="shared" si="5"/>
        <v>0</v>
      </c>
      <c r="K32" s="190">
        <f t="shared" si="6"/>
        <v>0</v>
      </c>
      <c r="L32" s="191">
        <f t="shared" si="7"/>
        <v>0</v>
      </c>
      <c r="M32" s="191" t="str">
        <f t="shared" si="8"/>
        <v/>
      </c>
      <c r="N32" s="192">
        <f t="shared" si="9"/>
        <v>0</v>
      </c>
    </row>
    <row r="33" spans="1:14" ht="35.1" customHeight="1">
      <c r="A33" s="130">
        <v>28</v>
      </c>
      <c r="B33" s="134">
        <f>'yarışmaya katılan okullar'!B39</f>
        <v>0</v>
      </c>
      <c r="C33" s="144"/>
      <c r="D33" s="136"/>
      <c r="E33" s="137" t="str">
        <f>'yarışmaya katılan okullar'!C39</f>
        <v/>
      </c>
      <c r="F33" s="59"/>
      <c r="G33" s="239" t="str">
        <f>IF(ISTEXT(F33),0,IFERROR(VLOOKUP(SMALL(puan!$M$4:$N$112,COUNTIF(puan!$M$4:$N$112,"&lt;"&amp;F33)+1),puan!$M$4:$N$112,2,0),"    "))</f>
        <v xml:space="preserve">    </v>
      </c>
      <c r="H33" s="152"/>
      <c r="I33" s="130">
        <v>12</v>
      </c>
      <c r="J33" s="191">
        <f t="shared" si="5"/>
        <v>0</v>
      </c>
      <c r="K33" s="198">
        <f t="shared" si="6"/>
        <v>0</v>
      </c>
      <c r="L33" s="191">
        <f t="shared" si="7"/>
        <v>0</v>
      </c>
      <c r="M33" s="191" t="str">
        <f t="shared" si="8"/>
        <v/>
      </c>
      <c r="N33" s="46">
        <f t="shared" si="9"/>
        <v>0</v>
      </c>
    </row>
    <row r="34" spans="1:14" ht="35.1" customHeight="1">
      <c r="A34" s="130">
        <v>29</v>
      </c>
      <c r="B34" s="134">
        <f>'yarışmaya katılan okullar'!B40</f>
        <v>0</v>
      </c>
      <c r="C34" s="144"/>
      <c r="D34" s="136"/>
      <c r="E34" s="137" t="str">
        <f>'yarışmaya katılan okullar'!C40</f>
        <v/>
      </c>
      <c r="F34" s="59"/>
      <c r="G34" s="239" t="str">
        <f>IF(ISTEXT(F34),0,IFERROR(VLOOKUP(SMALL(puan!$M$4:$N$112,COUNTIF(puan!$M$4:$N$112,"&lt;"&amp;F34)+1),puan!$M$4:$N$112,2,0),"    "))</f>
        <v xml:space="preserve">    </v>
      </c>
      <c r="H34" s="152"/>
      <c r="I34" s="42">
        <v>13</v>
      </c>
      <c r="J34" s="134">
        <f t="shared" si="5"/>
        <v>0</v>
      </c>
      <c r="K34" s="198">
        <f t="shared" si="6"/>
        <v>0</v>
      </c>
      <c r="L34" s="191">
        <f t="shared" si="7"/>
        <v>0</v>
      </c>
      <c r="M34" s="191" t="str">
        <f t="shared" si="8"/>
        <v/>
      </c>
      <c r="N34" s="192">
        <f t="shared" si="9"/>
        <v>0</v>
      </c>
    </row>
    <row r="35" spans="1:14" ht="35.1" customHeight="1">
      <c r="A35" s="130">
        <v>30</v>
      </c>
      <c r="B35" s="134">
        <f>'yarışmaya katılan okullar'!B41</f>
        <v>0</v>
      </c>
      <c r="C35" s="144"/>
      <c r="D35" s="136"/>
      <c r="E35" s="137" t="str">
        <f>'yarışmaya katılan okullar'!C41</f>
        <v/>
      </c>
      <c r="F35" s="59"/>
      <c r="G35" s="239" t="str">
        <f>IF(ISTEXT(F35),0,IFERROR(VLOOKUP(SMALL(puan!$M$4:$N$112,COUNTIF(puan!$M$4:$N$112,"&lt;"&amp;F35)+1),puan!$M$4:$N$112,2,0),"    "))</f>
        <v xml:space="preserve">    </v>
      </c>
      <c r="H35" s="152"/>
      <c r="I35" s="130">
        <v>14</v>
      </c>
      <c r="J35" s="134">
        <f t="shared" si="5"/>
        <v>0</v>
      </c>
      <c r="K35" s="198">
        <f t="shared" si="6"/>
        <v>0</v>
      </c>
      <c r="L35" s="191">
        <f t="shared" si="7"/>
        <v>0</v>
      </c>
      <c r="M35" s="191" t="str">
        <f t="shared" si="8"/>
        <v/>
      </c>
      <c r="N35" s="192">
        <f t="shared" si="9"/>
        <v>0</v>
      </c>
    </row>
    <row r="36" spans="1:14" ht="35.1" customHeight="1">
      <c r="A36" s="130">
        <v>31</v>
      </c>
      <c r="B36" s="134">
        <f>'yarışmaya katılan okullar'!B42</f>
        <v>0</v>
      </c>
      <c r="C36" s="144"/>
      <c r="D36" s="136"/>
      <c r="E36" s="137" t="str">
        <f>'yarışmaya katılan okullar'!C42</f>
        <v/>
      </c>
      <c r="F36" s="59"/>
      <c r="G36" s="239" t="str">
        <f>IF(ISTEXT(F36),0,IFERROR(VLOOKUP(SMALL(puan!$M$4:$N$112,COUNTIF(puan!$M$4:$N$112,"&lt;"&amp;F36)+1),puan!$M$4:$N$112,2,0),"    "))</f>
        <v xml:space="preserve">    </v>
      </c>
      <c r="H36" s="152"/>
      <c r="I36" s="42">
        <v>15</v>
      </c>
      <c r="J36" s="134">
        <f t="shared" si="5"/>
        <v>0</v>
      </c>
      <c r="K36" s="198">
        <f t="shared" si="6"/>
        <v>0</v>
      </c>
      <c r="L36" s="191">
        <f t="shared" si="7"/>
        <v>0</v>
      </c>
      <c r="M36" s="191" t="str">
        <f t="shared" si="8"/>
        <v/>
      </c>
      <c r="N36" s="192">
        <f t="shared" si="9"/>
        <v>0</v>
      </c>
    </row>
    <row r="37" spans="1:14" ht="35.1" customHeight="1">
      <c r="A37" s="130">
        <v>32</v>
      </c>
      <c r="B37" s="134">
        <f>'yarışmaya katılan okullar'!B43</f>
        <v>0</v>
      </c>
      <c r="C37" s="144"/>
      <c r="D37" s="136"/>
      <c r="E37" s="137" t="str">
        <f>'yarışmaya katılan okullar'!C43</f>
        <v/>
      </c>
      <c r="F37" s="59"/>
      <c r="G37" s="239" t="str">
        <f>IF(ISTEXT(F37),0,IFERROR(VLOOKUP(SMALL(puan!$M$4:$N$112,COUNTIF(puan!$M$4:$N$112,"&lt;"&amp;F37)+1),puan!$M$4:$N$112,2,0),"    "))</f>
        <v xml:space="preserve">    </v>
      </c>
      <c r="H37" s="152"/>
      <c r="I37" s="130">
        <v>16</v>
      </c>
      <c r="J37" s="134">
        <f t="shared" si="5"/>
        <v>0</v>
      </c>
      <c r="K37" s="198">
        <f t="shared" si="6"/>
        <v>0</v>
      </c>
      <c r="L37" s="191">
        <f t="shared" si="7"/>
        <v>0</v>
      </c>
      <c r="M37" s="191" t="str">
        <f t="shared" si="8"/>
        <v/>
      </c>
      <c r="N37" s="192">
        <f t="shared" si="9"/>
        <v>0</v>
      </c>
    </row>
    <row r="38" spans="1:14" ht="35.1" customHeight="1">
      <c r="A38" s="199"/>
      <c r="B38" s="211"/>
      <c r="C38" s="212"/>
      <c r="D38" s="213"/>
      <c r="E38" s="147"/>
      <c r="F38" s="214"/>
      <c r="G38" s="215"/>
      <c r="H38" s="152"/>
      <c r="I38" s="126"/>
      <c r="J38" s="128"/>
      <c r="K38" s="225"/>
      <c r="L38" s="129"/>
      <c r="M38" s="129"/>
      <c r="N38" s="226"/>
    </row>
    <row r="39" spans="1:14" s="91" customFormat="1" ht="35.1" customHeight="1">
      <c r="A39" s="349" t="s">
        <v>24</v>
      </c>
      <c r="B39" s="349"/>
      <c r="C39" s="349" t="s">
        <v>33</v>
      </c>
      <c r="D39" s="349"/>
      <c r="E39" s="91" t="s">
        <v>34</v>
      </c>
      <c r="H39" s="40"/>
      <c r="I39" s="349" t="s">
        <v>25</v>
      </c>
      <c r="J39" s="349"/>
      <c r="K39" s="349"/>
      <c r="L39" s="129"/>
      <c r="M39" s="40" t="s">
        <v>25</v>
      </c>
      <c r="N39" s="201"/>
    </row>
    <row r="40" spans="1:14" ht="35.1" customHeight="1">
      <c r="F40" s="152"/>
      <c r="G40" s="152"/>
      <c r="H40" s="152"/>
      <c r="J40" s="128"/>
      <c r="K40" s="128"/>
      <c r="L40" s="129"/>
      <c r="M40" s="129"/>
      <c r="N40" s="201"/>
    </row>
    <row r="41" spans="1:14" ht="35.1" customHeight="1">
      <c r="F41" s="152"/>
      <c r="G41" s="152"/>
      <c r="H41" s="152"/>
    </row>
    <row r="42" spans="1:14" ht="35.1" customHeight="1">
      <c r="F42" s="152"/>
      <c r="G42" s="152"/>
      <c r="H42" s="152"/>
    </row>
    <row r="43" spans="1:14" ht="35.1" customHeight="1">
      <c r="F43" s="152"/>
      <c r="G43" s="152"/>
      <c r="H43" s="152"/>
    </row>
    <row r="44" spans="1:14" ht="35.1" customHeight="1">
      <c r="F44" s="152"/>
      <c r="G44" s="152"/>
      <c r="H44" s="152"/>
    </row>
    <row r="45" spans="1:14" ht="35.1" customHeight="1">
      <c r="F45" s="152"/>
      <c r="G45" s="152"/>
      <c r="H45" s="152"/>
    </row>
    <row r="46" spans="1:14" ht="35.1" customHeight="1">
      <c r="F46" s="152"/>
      <c r="G46" s="152"/>
      <c r="H46" s="152"/>
    </row>
    <row r="47" spans="1:14" ht="35.1" customHeight="1">
      <c r="F47" s="152"/>
      <c r="G47" s="152"/>
      <c r="H47" s="152"/>
    </row>
    <row r="48" spans="1:14" ht="35.1" customHeight="1">
      <c r="F48" s="152"/>
      <c r="G48" s="152"/>
      <c r="H48" s="152"/>
    </row>
    <row r="49" spans="6:8" ht="35.1" customHeight="1">
      <c r="F49" s="152"/>
      <c r="G49" s="152"/>
      <c r="H49" s="152"/>
    </row>
    <row r="50" spans="6:8" ht="35.1" customHeight="1">
      <c r="F50" s="152"/>
      <c r="G50" s="152"/>
      <c r="H50" s="152"/>
    </row>
  </sheetData>
  <mergeCells count="12">
    <mergeCell ref="I2:J2"/>
    <mergeCell ref="I39:K39"/>
    <mergeCell ref="I20:J20"/>
    <mergeCell ref="F1:H1"/>
    <mergeCell ref="A1:C1"/>
    <mergeCell ref="A2:C2"/>
    <mergeCell ref="A3:C3"/>
    <mergeCell ref="A39:B39"/>
    <mergeCell ref="C39:D39"/>
    <mergeCell ref="A4:G4"/>
    <mergeCell ref="F2:H2"/>
    <mergeCell ref="F3:H3"/>
  </mergeCells>
  <phoneticPr fontId="1" type="noConversion"/>
  <conditionalFormatting sqref="N40:N65536 J40:M40 B6:E13 B30:E37 B29 E29 B20:E28 B18:D19 E14:E19 C16:D17 B14:B17">
    <cfRule type="cellIs" dxfId="163" priority="17" stopIfTrue="1" operator="equal">
      <formula>0</formula>
    </cfRule>
  </conditionalFormatting>
  <conditionalFormatting sqref="C9:D9">
    <cfRule type="cellIs" dxfId="162" priority="16" stopIfTrue="1" operator="equal">
      <formula>0</formula>
    </cfRule>
  </conditionalFormatting>
  <conditionalFormatting sqref="C8:D8">
    <cfRule type="cellIs" dxfId="161" priority="15" stopIfTrue="1" operator="equal">
      <formula>0</formula>
    </cfRule>
  </conditionalFormatting>
  <conditionalFormatting sqref="C7:D7">
    <cfRule type="cellIs" dxfId="160" priority="14" stopIfTrue="1" operator="equal">
      <formula>0</formula>
    </cfRule>
  </conditionalFormatting>
  <conditionalFormatting sqref="F3:H3">
    <cfRule type="cellIs" dxfId="159" priority="11" stopIfTrue="1" operator="equal">
      <formula>0</formula>
    </cfRule>
  </conditionalFormatting>
  <conditionalFormatting sqref="F6:F37">
    <cfRule type="cellIs" dxfId="158" priority="10" stopIfTrue="1" operator="between">
      <formula>40540</formula>
      <formula>35000</formula>
    </cfRule>
  </conditionalFormatting>
  <conditionalFormatting sqref="C29:D29">
    <cfRule type="cellIs" dxfId="157" priority="9" stopIfTrue="1" operator="equal">
      <formula>0</formula>
    </cfRule>
  </conditionalFormatting>
  <conditionalFormatting sqref="C14:D14">
    <cfRule type="cellIs" dxfId="156" priority="7" stopIfTrue="1" operator="equal">
      <formula>0</formula>
    </cfRule>
  </conditionalFormatting>
  <conditionalFormatting sqref="C15:D15">
    <cfRule type="cellIs" dxfId="155" priority="6" stopIfTrue="1" operator="equal">
      <formula>0</formula>
    </cfRule>
  </conditionalFormatting>
  <conditionalFormatting sqref="B38:F38">
    <cfRule type="cellIs" dxfId="154" priority="5" stopIfTrue="1" operator="equal">
      <formula>0</formula>
    </cfRule>
  </conditionalFormatting>
  <conditionalFormatting sqref="J4:M19 J22:N38 N1 N3:N19">
    <cfRule type="cellIs" dxfId="153" priority="4" stopIfTrue="1" operator="equal">
      <formula>0</formula>
    </cfRule>
  </conditionalFormatting>
  <conditionalFormatting sqref="K20:N20">
    <cfRule type="cellIs" dxfId="152" priority="3" stopIfTrue="1" operator="equal">
      <formula>0</formula>
    </cfRule>
  </conditionalFormatting>
  <conditionalFormatting sqref="N21">
    <cfRule type="cellIs" dxfId="151" priority="2" stopIfTrue="1" operator="equal">
      <formula>0</formula>
    </cfRule>
  </conditionalFormatting>
  <conditionalFormatting sqref="N39 L39">
    <cfRule type="cellIs" dxfId="15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5" orientation="portrait" horizontalDpi="200" verticalDpi="200" r:id="rId1"/>
  <headerFooter alignWithMargins="0"/>
  <rowBreaks count="1" manualBreakCount="1">
    <brk id="39" max="1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100" workbookViewId="0">
      <selection activeCell="I1" sqref="I1:I7"/>
    </sheetView>
  </sheetViews>
  <sheetFormatPr defaultColWidth="9.140625" defaultRowHeight="24.95" customHeight="1"/>
  <cols>
    <col min="1" max="1" width="5.7109375" style="40" customWidth="1"/>
    <col min="2" max="2" width="10.7109375" style="40" customWidth="1"/>
    <col min="3" max="3" width="11.85546875" style="40" customWidth="1"/>
    <col min="4" max="4" width="30.7109375" style="40" customWidth="1"/>
    <col min="5" max="5" width="40.7109375" style="40" customWidth="1"/>
    <col min="6" max="8" width="11.7109375" style="40" customWidth="1"/>
    <col min="9" max="16384" width="9.140625" style="40"/>
  </cols>
  <sheetData>
    <row r="1" spans="1:8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</row>
    <row r="2" spans="1:8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</row>
    <row r="3" spans="1:8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</row>
    <row r="4" spans="1:8" s="24" customFormat="1" ht="24.95" customHeight="1"/>
    <row r="5" spans="1:8" s="24" customFormat="1" ht="24.95" customHeight="1">
      <c r="C5" s="25" t="s">
        <v>16</v>
      </c>
      <c r="D5" s="26" t="s">
        <v>10</v>
      </c>
      <c r="E5" s="25" t="s">
        <v>17</v>
      </c>
      <c r="F5" s="351" t="str">
        <f>'genel bilgi girişi'!B5</f>
        <v>ATATÜRK STADYUMU</v>
      </c>
      <c r="G5" s="351"/>
    </row>
    <row r="6" spans="1:8" s="24" customFormat="1" ht="24.95" customHeight="1">
      <c r="C6" s="25" t="s">
        <v>19</v>
      </c>
      <c r="D6" s="27" t="str">
        <f>'1500m V'!$D$2</f>
        <v>1500 m</v>
      </c>
      <c r="E6" s="25" t="s">
        <v>18</v>
      </c>
      <c r="F6" s="352" t="str">
        <f>'genel bilgi girişi'!B6</f>
        <v>11-12 MART 2019</v>
      </c>
      <c r="G6" s="353"/>
    </row>
    <row r="7" spans="1:8" s="24" customFormat="1" ht="24.95" customHeight="1"/>
    <row r="8" spans="1:8" s="38" customFormat="1" ht="37.9" customHeight="1">
      <c r="A8" s="28" t="s">
        <v>32</v>
      </c>
      <c r="B8" s="28" t="s">
        <v>46</v>
      </c>
      <c r="C8" s="216" t="s">
        <v>62</v>
      </c>
      <c r="D8" s="29" t="s">
        <v>55</v>
      </c>
      <c r="E8" s="28" t="s">
        <v>21</v>
      </c>
      <c r="F8" s="28" t="s">
        <v>22</v>
      </c>
      <c r="G8" s="28" t="s">
        <v>23</v>
      </c>
      <c r="H8" s="28" t="s">
        <v>20</v>
      </c>
    </row>
    <row r="9" spans="1:8" s="24" customFormat="1" ht="24.95" customHeight="1">
      <c r="A9" s="30">
        <v>1</v>
      </c>
      <c r="B9" s="31" t="e">
        <f>IF(G9="","",RANK(G9,$G$9:$G$40)+COUNTIF(G$9:G9,G9)-1)</f>
        <v>#VALUE!</v>
      </c>
      <c r="C9" s="220">
        <f>'1500m V'!C6</f>
        <v>37863</v>
      </c>
      <c r="D9" s="32" t="str">
        <f>'1500m V'!D6</f>
        <v>TAMAY GÖRGÜN FENERCİOĞLU</v>
      </c>
      <c r="E9" s="32" t="str">
        <f>'1500m V'!E6</f>
        <v>Dr. FAZIL KÜÇÜK E.M.L</v>
      </c>
      <c r="F9" s="46">
        <f>'1500m V'!F6</f>
        <v>0</v>
      </c>
      <c r="G9" s="45" t="str">
        <f>'1500m V'!G6</f>
        <v xml:space="preserve">    </v>
      </c>
      <c r="H9" s="35">
        <f>'yarışmaya katılan okullar'!B12</f>
        <v>41</v>
      </c>
    </row>
    <row r="10" spans="1:8" s="24" customFormat="1" ht="24.95" customHeight="1">
      <c r="A10" s="30">
        <v>2</v>
      </c>
      <c r="B10" s="31" t="e">
        <f>IF(G10="","",RANK(G10,$G$9:$G$40)+COUNTIF(G$9:G10,G10)-1)</f>
        <v>#VALUE!</v>
      </c>
      <c r="C10" s="220">
        <f>'1500m V'!C7</f>
        <v>37469</v>
      </c>
      <c r="D10" s="32" t="str">
        <f>'1500m V'!D7</f>
        <v>MUHAMMED KURT</v>
      </c>
      <c r="E10" s="32" t="str">
        <f>'1500m V'!E7</f>
        <v>LEFKE GAZİ LİSESİ</v>
      </c>
      <c r="F10" s="46">
        <f>'1500m V'!F7</f>
        <v>0</v>
      </c>
      <c r="G10" s="45" t="str">
        <f>'1500m V'!G7</f>
        <v xml:space="preserve">    </v>
      </c>
      <c r="H10" s="35">
        <f>'yarışmaya katılan okullar'!B13</f>
        <v>44</v>
      </c>
    </row>
    <row r="11" spans="1:8" s="24" customFormat="1" ht="24.95" customHeight="1">
      <c r="A11" s="30">
        <v>3</v>
      </c>
      <c r="B11" s="31" t="e">
        <f>IF(G11="","",RANK(G11,$G$9:$G$40)+COUNTIF(G$9:G11,G11)-1)</f>
        <v>#VALUE!</v>
      </c>
      <c r="C11" s="220">
        <f>'1500m V'!C8</f>
        <v>37904</v>
      </c>
      <c r="D11" s="32" t="str">
        <f>'1500m V'!D8</f>
        <v>İLYAS BUCAK</v>
      </c>
      <c r="E11" s="32" t="str">
        <f>'1500m V'!E8</f>
        <v>SEDAT SİMAVİ E.M.LİSESİ</v>
      </c>
      <c r="F11" s="46">
        <f>'1500m V'!F8</f>
        <v>0</v>
      </c>
      <c r="G11" s="45" t="str">
        <f>'1500m V'!G8</f>
        <v xml:space="preserve">    </v>
      </c>
      <c r="H11" s="35">
        <f>'yarışmaya katılan okullar'!B14</f>
        <v>50</v>
      </c>
    </row>
    <row r="12" spans="1:8" s="24" customFormat="1" ht="24.95" customHeight="1">
      <c r="A12" s="30">
        <v>4</v>
      </c>
      <c r="B12" s="31" t="e">
        <f>IF(G12="","",RANK(G12,$G$9:$G$40)+COUNTIF(G$9:G12,G12)-1)</f>
        <v>#VALUE!</v>
      </c>
      <c r="C12" s="220">
        <f>'1500m V'!C9</f>
        <v>37686</v>
      </c>
      <c r="D12" s="32" t="str">
        <f>'1500m V'!D9</f>
        <v>TAYLAN AĞIRTAŞ</v>
      </c>
      <c r="E12" s="32" t="str">
        <f>'1500m V'!E9</f>
        <v>LAPTA YAVUZLAR LİSESİ</v>
      </c>
      <c r="F12" s="46">
        <f>'1500m V'!F9</f>
        <v>0</v>
      </c>
      <c r="G12" s="45" t="str">
        <f>'1500m V'!G9</f>
        <v xml:space="preserve">    </v>
      </c>
      <c r="H12" s="35">
        <f>'yarışmaya katılan okullar'!B15</f>
        <v>52</v>
      </c>
    </row>
    <row r="13" spans="1:8" s="24" customFormat="1" ht="24.95" customHeight="1">
      <c r="A13" s="30">
        <v>5</v>
      </c>
      <c r="B13" s="31" t="e">
        <f>IF(G13="","",RANK(G13,$G$9:$G$40)+COUNTIF(G$9:G13,G13)-1)</f>
        <v>#VALUE!</v>
      </c>
      <c r="C13" s="220">
        <f>'1500m V'!C10</f>
        <v>37899</v>
      </c>
      <c r="D13" s="32" t="str">
        <f>'1500m V'!D10</f>
        <v xml:space="preserve">ÖMER GÖK </v>
      </c>
      <c r="E13" s="32" t="str">
        <f>'1500m V'!E10</f>
        <v>CUMHURİYET LİSESİ</v>
      </c>
      <c r="F13" s="46">
        <f>'1500m V'!F10</f>
        <v>0</v>
      </c>
      <c r="G13" s="45" t="str">
        <f>'1500m V'!G10</f>
        <v xml:space="preserve">    </v>
      </c>
      <c r="H13" s="35">
        <f>'yarışmaya katılan okullar'!B16</f>
        <v>16</v>
      </c>
    </row>
    <row r="14" spans="1:8" s="24" customFormat="1" ht="24.95" customHeight="1">
      <c r="A14" s="30">
        <v>6</v>
      </c>
      <c r="B14" s="31" t="e">
        <f>IF(G14="","",RANK(G14,$G$9:$G$40)+COUNTIF(G$9:G14,G14)-1)</f>
        <v>#VALUE!</v>
      </c>
      <c r="C14" s="220">
        <f>'1500m V'!C11</f>
        <v>37513</v>
      </c>
      <c r="D14" s="32" t="str">
        <f>'1500m V'!D11</f>
        <v>EMRE MENEKŞE</v>
      </c>
      <c r="E14" s="32" t="str">
        <f>'1500m V'!E11</f>
        <v>KARPAZ MESLEK LİSESİ</v>
      </c>
      <c r="F14" s="46">
        <f>'1500m V'!F11</f>
        <v>0</v>
      </c>
      <c r="G14" s="45" t="str">
        <f>'1500m V'!G11</f>
        <v xml:space="preserve">    </v>
      </c>
      <c r="H14" s="35">
        <f>'yarışmaya katılan okullar'!B17</f>
        <v>60</v>
      </c>
    </row>
    <row r="15" spans="1:8" s="24" customFormat="1" ht="24.95" customHeight="1">
      <c r="A15" s="30">
        <v>7</v>
      </c>
      <c r="B15" s="31" t="e">
        <f>IF(G15="","",RANK(G15,$G$9:$G$40)+COUNTIF(G$9:G15,G15)-1)</f>
        <v>#VALUE!</v>
      </c>
      <c r="C15" s="220">
        <f>'1500m V'!C12</f>
        <v>37644</v>
      </c>
      <c r="D15" s="32" t="str">
        <f>'1500m V'!D12</f>
        <v>İBRAHİM SAFA</v>
      </c>
      <c r="E15" s="32" t="str">
        <f>'1500m V'!E12</f>
        <v>HALA SULTAN İLAHİYAT KOLEJİ</v>
      </c>
      <c r="F15" s="46">
        <f>'1500m V'!F12</f>
        <v>0</v>
      </c>
      <c r="G15" s="45" t="str">
        <f>'1500m V'!G12</f>
        <v xml:space="preserve">    </v>
      </c>
      <c r="H15" s="35">
        <f>'yarışmaya katılan okullar'!B18</f>
        <v>30</v>
      </c>
    </row>
    <row r="16" spans="1:8" s="24" customFormat="1" ht="24.95" customHeight="1">
      <c r="A16" s="30">
        <v>8</v>
      </c>
      <c r="B16" s="31" t="e">
        <f>IF(G16="","",RANK(G16,$G$9:$G$40)+COUNTIF(G$9:G16,G16)-1)</f>
        <v>#VALUE!</v>
      </c>
      <c r="C16" s="220">
        <f>'1500m V'!C13</f>
        <v>37039</v>
      </c>
      <c r="D16" s="32" t="str">
        <f>'1500m V'!D13</f>
        <v>CEVDET HASDAĞ</v>
      </c>
      <c r="E16" s="32" t="str">
        <f>'1500m V'!E13</f>
        <v>POLATPAŞA LİSESİ</v>
      </c>
      <c r="F16" s="46">
        <f>'1500m V'!F13</f>
        <v>0</v>
      </c>
      <c r="G16" s="45" t="str">
        <f>'1500m V'!G13</f>
        <v xml:space="preserve">    </v>
      </c>
      <c r="H16" s="35">
        <f>'yarışmaya katılan okullar'!B19</f>
        <v>59</v>
      </c>
    </row>
    <row r="17" spans="1:8" s="24" customFormat="1" ht="24.95" customHeight="1">
      <c r="A17" s="30">
        <v>9</v>
      </c>
      <c r="B17" s="31" t="e">
        <f>IF(G17="","",RANK(G17,$G$9:$G$40)+COUNTIF(G$9:G17,G17)-1)</f>
        <v>#VALUE!</v>
      </c>
      <c r="C17" s="220">
        <f>'1500m V'!C14</f>
        <v>36919</v>
      </c>
      <c r="D17" s="32" t="str">
        <f>'1500m V'!D14</f>
        <v>FERDİ GÜZEL</v>
      </c>
      <c r="E17" s="32" t="str">
        <f>'1500m V'!E14</f>
        <v>GÜZELYURT MESLEK LİSESİ</v>
      </c>
      <c r="F17" s="46">
        <f>'1500m V'!F14</f>
        <v>0</v>
      </c>
      <c r="G17" s="45" t="str">
        <f>'1500m V'!G14</f>
        <v xml:space="preserve">    </v>
      </c>
      <c r="H17" s="35">
        <f>'yarışmaya katılan okullar'!B20</f>
        <v>45</v>
      </c>
    </row>
    <row r="18" spans="1:8" s="24" customFormat="1" ht="24.95" customHeight="1">
      <c r="A18" s="30">
        <v>10</v>
      </c>
      <c r="B18" s="31" t="e">
        <f>IF(G18="","",RANK(G18,$G$9:$G$40)+COUNTIF(G$9:G18,G18)-1)</f>
        <v>#VALUE!</v>
      </c>
      <c r="C18" s="220">
        <f>'1500m V'!C15</f>
        <v>37526</v>
      </c>
      <c r="D18" s="32" t="str">
        <f>'1500m V'!D15</f>
        <v>MEHMET ALİ TANIR</v>
      </c>
      <c r="E18" s="32" t="str">
        <f>'1500m V'!E15</f>
        <v>ANAFARTALAR LİSESİ</v>
      </c>
      <c r="F18" s="46">
        <f>'1500m V'!F15</f>
        <v>0</v>
      </c>
      <c r="G18" s="45" t="str">
        <f>'1500m V'!G15</f>
        <v xml:space="preserve">    </v>
      </c>
      <c r="H18" s="35">
        <f>'yarışmaya katılan okullar'!B21</f>
        <v>35</v>
      </c>
    </row>
    <row r="19" spans="1:8" s="24" customFormat="1" ht="24.95" customHeight="1">
      <c r="A19" s="30">
        <v>11</v>
      </c>
      <c r="B19" s="31" t="e">
        <f>IF(G19="","",RANK(G19,$G$9:$G$40)+COUNTIF(G$9:G19,G19)-1)</f>
        <v>#VALUE!</v>
      </c>
      <c r="C19" s="220" t="str">
        <f>'1500m V'!C16</f>
        <v>30.12.2002</v>
      </c>
      <c r="D19" s="32" t="str">
        <f>'1500m V'!D16</f>
        <v>SERHAN ZÜLKADİROĞLU</v>
      </c>
      <c r="E19" s="32" t="str">
        <f>'1500m V'!E16</f>
        <v>THE AMERİCAN COLLEGE</v>
      </c>
      <c r="F19" s="46">
        <f>'1500m V'!F16</f>
        <v>0</v>
      </c>
      <c r="G19" s="45" t="str">
        <f>'1500m V'!G16</f>
        <v xml:space="preserve">    </v>
      </c>
      <c r="H19" s="35">
        <f>'yarışmaya katılan okullar'!B22</f>
        <v>71</v>
      </c>
    </row>
    <row r="20" spans="1:8" s="24" customFormat="1" ht="24.95" customHeight="1">
      <c r="A20" s="30">
        <v>12</v>
      </c>
      <c r="B20" s="31" t="e">
        <f>IF(G20="","",RANK(G20,$G$9:$G$40)+COUNTIF(G$9:G20,G20)-1)</f>
        <v>#VALUE!</v>
      </c>
      <c r="C20" s="220" t="str">
        <f>'1500m V'!C17</f>
        <v>07.01.2002</v>
      </c>
      <c r="D20" s="32" t="str">
        <f>'1500m V'!D17</f>
        <v>GÖKDENİZ TEK</v>
      </c>
      <c r="E20" s="32" t="str">
        <f>'1500m V'!E17</f>
        <v>19 MAYIS TMK</v>
      </c>
      <c r="F20" s="46">
        <f>'1500m V'!F17</f>
        <v>0</v>
      </c>
      <c r="G20" s="45" t="str">
        <f>'1500m V'!G17</f>
        <v xml:space="preserve">    </v>
      </c>
      <c r="H20" s="35">
        <f>'yarışmaya katılan okullar'!B23</f>
        <v>57</v>
      </c>
    </row>
    <row r="21" spans="1:8" s="24" customFormat="1" ht="24.95" customHeight="1">
      <c r="A21" s="30">
        <v>13</v>
      </c>
      <c r="B21" s="31" t="e">
        <f>IF(G21="","",RANK(G21,$G$9:$G$40)+COUNTIF(G$9:G21,G21)-1)</f>
        <v>#VALUE!</v>
      </c>
      <c r="C21" s="220">
        <f>'1500m V'!C18</f>
        <v>37400</v>
      </c>
      <c r="D21" s="32" t="str">
        <f>'1500m V'!D18</f>
        <v>MUSACAN TURGUT</v>
      </c>
      <c r="E21" s="32" t="str">
        <f>'1500m V'!E18</f>
        <v>BÜLENT ECEVİT ANADOLU LİSESİ</v>
      </c>
      <c r="F21" s="46">
        <f>'1500m V'!F18</f>
        <v>0</v>
      </c>
      <c r="G21" s="45" t="str">
        <f>'1500m V'!G18</f>
        <v xml:space="preserve">    </v>
      </c>
      <c r="H21" s="35">
        <f>'yarışmaya katılan okullar'!B24</f>
        <v>77</v>
      </c>
    </row>
    <row r="22" spans="1:8" s="24" customFormat="1" ht="24.95" customHeight="1">
      <c r="A22" s="30">
        <v>14</v>
      </c>
      <c r="B22" s="31" t="e">
        <f>IF(G22="","",RANK(G22,$G$9:$G$40)+COUNTIF(G$9:G22,G22)-1)</f>
        <v>#VALUE!</v>
      </c>
      <c r="C22" s="220">
        <f>'1500m V'!C19</f>
        <v>37969</v>
      </c>
      <c r="D22" s="32" t="str">
        <f>'1500m V'!D19</f>
        <v>BARIŞ KAYA</v>
      </c>
      <c r="E22" s="32" t="str">
        <f>'1500m V'!E19</f>
        <v>LEFKOŞA TÜRK LİSESİ</v>
      </c>
      <c r="F22" s="46">
        <f>'1500m V'!F19</f>
        <v>0</v>
      </c>
      <c r="G22" s="45" t="str">
        <f>'1500m V'!G19</f>
        <v xml:space="preserve">    </v>
      </c>
      <c r="H22" s="35">
        <f>'yarışmaya katılan okullar'!B25</f>
        <v>48</v>
      </c>
    </row>
    <row r="23" spans="1:8" s="24" customFormat="1" ht="24.95" customHeight="1">
      <c r="A23" s="30">
        <v>15</v>
      </c>
      <c r="B23" s="31" t="e">
        <f>IF(G23="","",RANK(G23,$G$9:$G$40)+COUNTIF(G$9:G23,G23)-1)</f>
        <v>#VALUE!</v>
      </c>
      <c r="C23" s="220">
        <f>'1500m V'!C20</f>
        <v>37802</v>
      </c>
      <c r="D23" s="32" t="str">
        <f>'1500m V'!D20</f>
        <v>YUSUF KARAKUŞ</v>
      </c>
      <c r="E23" s="32" t="str">
        <f>'1500m V'!E20</f>
        <v>ERENKÖY LİSESİ</v>
      </c>
      <c r="F23" s="46">
        <f>'1500m V'!F20</f>
        <v>0</v>
      </c>
      <c r="G23" s="45" t="str">
        <f>'1500m V'!G20</f>
        <v xml:space="preserve">    </v>
      </c>
      <c r="H23" s="35">
        <f>'yarışmaya katılan okullar'!B26</f>
        <v>40</v>
      </c>
    </row>
    <row r="24" spans="1:8" s="24" customFormat="1" ht="24.95" customHeight="1">
      <c r="A24" s="30">
        <v>16</v>
      </c>
      <c r="B24" s="31" t="e">
        <f>IF(G24="","",RANK(G24,$G$9:$G$40)+COUNTIF(G$9:G24,G24)-1)</f>
        <v>#VALUE!</v>
      </c>
      <c r="C24" s="220" t="str">
        <f>'1500m V'!C21</f>
        <v>-</v>
      </c>
      <c r="D24" s="32" t="str">
        <f>'1500m V'!D21</f>
        <v>-</v>
      </c>
      <c r="E24" s="32" t="str">
        <f>'1500m V'!E21</f>
        <v>CENGİZ TOPEL E. M .LİSESİ</v>
      </c>
      <c r="F24" s="46">
        <f>'1500m V'!F21</f>
        <v>0</v>
      </c>
      <c r="G24" s="45" t="str">
        <f>'1500m V'!G21</f>
        <v xml:space="preserve">    </v>
      </c>
      <c r="H24" s="35">
        <f>'yarışmaya katılan okullar'!B27</f>
        <v>39</v>
      </c>
    </row>
    <row r="25" spans="1:8" s="24" customFormat="1" ht="24.95" customHeight="1">
      <c r="A25" s="30">
        <v>17</v>
      </c>
      <c r="B25" s="31" t="e">
        <f>IF(G25="","",RANK(G25,$G$9:$G$40)+COUNTIF(G$9:G25,G25)-1)</f>
        <v>#VALUE!</v>
      </c>
      <c r="C25" s="220">
        <f>'1500m V'!C22</f>
        <v>38073</v>
      </c>
      <c r="D25" s="32" t="str">
        <f>'1500m V'!D22</f>
        <v>LİSANİ DARBAZ</v>
      </c>
      <c r="E25" s="32" t="str">
        <f>'1500m V'!E22</f>
        <v>GÜZELYURT TMK</v>
      </c>
      <c r="F25" s="46">
        <f>'1500m V'!F22</f>
        <v>0</v>
      </c>
      <c r="G25" s="45" t="str">
        <f>'1500m V'!G22</f>
        <v xml:space="preserve">    </v>
      </c>
      <c r="H25" s="35">
        <f>'yarışmaya katılan okullar'!B28</f>
        <v>64</v>
      </c>
    </row>
    <row r="26" spans="1:8" s="24" customFormat="1" ht="24.95" customHeight="1">
      <c r="A26" s="30">
        <v>18</v>
      </c>
      <c r="B26" s="31" t="e">
        <f>IF(G26="","",RANK(G26,$G$9:$G$40)+COUNTIF(G$9:G26,G26)-1)</f>
        <v>#VALUE!</v>
      </c>
      <c r="C26" s="220" t="str">
        <f>'1500m V'!C23</f>
        <v>19.03.2002</v>
      </c>
      <c r="D26" s="32" t="str">
        <f>'1500m V'!D23</f>
        <v>YASİN TUNAHAN ÖZKAN</v>
      </c>
      <c r="E26" s="32" t="str">
        <f>'1500m V'!E23</f>
        <v>TÜRK MAARİF KOLEJİ</v>
      </c>
      <c r="F26" s="46">
        <f>'1500m V'!F23</f>
        <v>0</v>
      </c>
      <c r="G26" s="45" t="str">
        <f>'1500m V'!G23</f>
        <v xml:space="preserve">    </v>
      </c>
      <c r="H26" s="35">
        <f>'yarışmaya katılan okullar'!B29</f>
        <v>51</v>
      </c>
    </row>
    <row r="27" spans="1:8" s="24" customFormat="1" ht="24.95" customHeight="1">
      <c r="A27" s="30">
        <v>19</v>
      </c>
      <c r="B27" s="31" t="e">
        <f>IF(G27="","",RANK(G27,$G$9:$G$40)+COUNTIF(G$9:G27,G27)-1)</f>
        <v>#VALUE!</v>
      </c>
      <c r="C27" s="220">
        <f>'1500m V'!C24</f>
        <v>38086</v>
      </c>
      <c r="D27" s="32" t="str">
        <f>'1500m V'!D24</f>
        <v>OSMAN KONYA</v>
      </c>
      <c r="E27" s="32" t="str">
        <f>'1500m V'!E24</f>
        <v>KURTULUŞ LİSESİ</v>
      </c>
      <c r="F27" s="46">
        <f>'1500m V'!F24</f>
        <v>0</v>
      </c>
      <c r="G27" s="45" t="str">
        <f>'1500m V'!G24</f>
        <v xml:space="preserve">    </v>
      </c>
      <c r="H27" s="35">
        <f>'yarışmaya katılan okullar'!B30</f>
        <v>47</v>
      </c>
    </row>
    <row r="28" spans="1:8" s="24" customFormat="1" ht="24.95" customHeight="1">
      <c r="A28" s="30">
        <v>20</v>
      </c>
      <c r="B28" s="31" t="e">
        <f>IF(G28="","",RANK(G28,$G$9:$G$40)+COUNTIF(G$9:G28,G28)-1)</f>
        <v>#VALUE!</v>
      </c>
      <c r="C28" s="220">
        <f>'1500m V'!C25</f>
        <v>37801</v>
      </c>
      <c r="D28" s="32" t="str">
        <f>'1500m V'!D25</f>
        <v>MEHMET FATİH PARLAK</v>
      </c>
      <c r="E28" s="32" t="str">
        <f>'1500m V'!E25</f>
        <v>DEĞİRMENLİK LİSESİ</v>
      </c>
      <c r="F28" s="46">
        <f>'1500m V'!F25</f>
        <v>0</v>
      </c>
      <c r="G28" s="45" t="str">
        <f>'1500m V'!G25</f>
        <v xml:space="preserve">    </v>
      </c>
      <c r="H28" s="35">
        <f>'yarışmaya katılan okullar'!B31</f>
        <v>33</v>
      </c>
    </row>
    <row r="29" spans="1:8" s="24" customFormat="1" ht="24.95" customHeight="1">
      <c r="A29" s="30">
        <v>21</v>
      </c>
      <c r="B29" s="31" t="e">
        <f>IF(G29="","",RANK(G29,$G$9:$G$40)+COUNTIF(G$9:G29,G29)-1)</f>
        <v>#VALUE!</v>
      </c>
      <c r="C29" s="220">
        <f>'1500m V'!C26</f>
        <v>37796</v>
      </c>
      <c r="D29" s="32" t="str">
        <f>'1500m V'!D26</f>
        <v>İSMAİL UYGAR</v>
      </c>
      <c r="E29" s="32" t="str">
        <f>'1500m V'!E26</f>
        <v>BEKİRPAŞA LİSESİ</v>
      </c>
      <c r="F29" s="46">
        <f>'1500m V'!F26</f>
        <v>0</v>
      </c>
      <c r="G29" s="45" t="str">
        <f>'1500m V'!G26</f>
        <v xml:space="preserve">    </v>
      </c>
      <c r="H29" s="35">
        <f>'yarışmaya katılan okullar'!B32</f>
        <v>37</v>
      </c>
    </row>
    <row r="30" spans="1:8" s="24" customFormat="1" ht="24.95" customHeight="1">
      <c r="A30" s="30">
        <v>22</v>
      </c>
      <c r="B30" s="31" t="e">
        <f>IF(G30="","",RANK(G30,$G$9:$G$40)+COUNTIF(G$9:G30,G30)-1)</f>
        <v>#VALUE!</v>
      </c>
      <c r="C30" s="220">
        <f>'1500m V'!C27</f>
        <v>38035</v>
      </c>
      <c r="D30" s="32" t="str">
        <f>'1500m V'!D27</f>
        <v>BORA ALTUN</v>
      </c>
      <c r="E30" s="32" t="str">
        <f>'1500m V'!E27</f>
        <v>YAKIN DOĞU KOLEJİ</v>
      </c>
      <c r="F30" s="46">
        <f>'1500m V'!F27</f>
        <v>0</v>
      </c>
      <c r="G30" s="45" t="str">
        <f>'1500m V'!G27</f>
        <v xml:space="preserve">    </v>
      </c>
      <c r="H30" s="35">
        <f>'yarışmaya katılan okullar'!B33</f>
        <v>27</v>
      </c>
    </row>
    <row r="31" spans="1:8" s="24" customFormat="1" ht="24.95" customHeight="1">
      <c r="A31" s="30">
        <v>23</v>
      </c>
      <c r="B31" s="31" t="e">
        <f>IF(G31="","",RANK(G31,$G$9:$G$40)+COUNTIF(G$9:G31,G31)-1)</f>
        <v>#VALUE!</v>
      </c>
      <c r="C31" s="220" t="str">
        <f>'1500m V'!C28</f>
        <v>06.06.2003</v>
      </c>
      <c r="D31" s="32" t="str">
        <f>'1500m V'!D28</f>
        <v>DMITRIY DELIS</v>
      </c>
      <c r="E31" s="32" t="str">
        <f>'1500m V'!E28</f>
        <v>THE ENGLISH SCHOOL OF KYRENIA</v>
      </c>
      <c r="F31" s="46">
        <f>'1500m V'!F28</f>
        <v>0</v>
      </c>
      <c r="G31" s="45" t="str">
        <f>'1500m V'!G28</f>
        <v xml:space="preserve">    </v>
      </c>
      <c r="H31" s="35">
        <f>'yarışmaya katılan okullar'!B34</f>
        <v>81</v>
      </c>
    </row>
    <row r="32" spans="1:8" s="24" customFormat="1" ht="24.95" customHeight="1">
      <c r="A32" s="30">
        <v>24</v>
      </c>
      <c r="B32" s="31" t="e">
        <f>IF(G32="","",RANK(G32,$G$9:$G$40)+COUNTIF(G$9:G32,G32)-1)</f>
        <v>#VALUE!</v>
      </c>
      <c r="C32" s="220">
        <f>'1500m V'!C29</f>
        <v>36947</v>
      </c>
      <c r="D32" s="32" t="str">
        <f>'1500m V'!D29</f>
        <v>YÜKSEL ERSİN</v>
      </c>
      <c r="E32" s="32" t="str">
        <f>'1500m V'!E29</f>
        <v>ATATÜRK MESLEK LİSESİ</v>
      </c>
      <c r="F32" s="46">
        <f>'1500m V'!F29</f>
        <v>0</v>
      </c>
      <c r="G32" s="45" t="str">
        <f>'1500m V'!G29</f>
        <v xml:space="preserve">    </v>
      </c>
      <c r="H32" s="35">
        <f>'yarışmaya katılan okullar'!B35</f>
        <v>36</v>
      </c>
    </row>
    <row r="33" spans="1:8" s="24" customFormat="1" ht="24.95" customHeight="1">
      <c r="A33" s="30">
        <v>25</v>
      </c>
      <c r="B33" s="31" t="e">
        <f>IF(G33="","",RANK(G33,$G$9:$G$40)+COUNTIF(G$9:G33,G33)-1)</f>
        <v>#VALUE!</v>
      </c>
      <c r="C33" s="220">
        <f>'1500m V'!C30</f>
        <v>36966</v>
      </c>
      <c r="D33" s="32" t="str">
        <f>'1500m V'!D30</f>
        <v>KEMAL ÖZBEYİT</v>
      </c>
      <c r="E33" s="32" t="str">
        <f>'1500m V'!E30</f>
        <v>20 TEMMUZ FEN LİSESİ</v>
      </c>
      <c r="F33" s="46">
        <f>'1500m V'!F30</f>
        <v>0</v>
      </c>
      <c r="G33" s="45" t="str">
        <f>'1500m V'!G30</f>
        <v xml:space="preserve">    </v>
      </c>
      <c r="H33" s="35">
        <f>'yarışmaya katılan okullar'!B36</f>
        <v>53</v>
      </c>
    </row>
    <row r="34" spans="1:8" s="24" customFormat="1" ht="24.95" customHeight="1">
      <c r="A34" s="30">
        <v>26</v>
      </c>
      <c r="B34" s="31" t="e">
        <f>IF(G34="","",RANK(G34,$G$9:$G$40)+COUNTIF(G$9:G34,G34)-1)</f>
        <v>#VALUE!</v>
      </c>
      <c r="C34" s="220">
        <f>'1500m V'!C31</f>
        <v>0</v>
      </c>
      <c r="D34" s="32">
        <f>'1500m V'!D31</f>
        <v>0</v>
      </c>
      <c r="E34" s="32" t="str">
        <f>'1500m V'!E31</f>
        <v/>
      </c>
      <c r="F34" s="46">
        <f>'1500m V'!F31</f>
        <v>0</v>
      </c>
      <c r="G34" s="45" t="str">
        <f>'1500m V'!G31</f>
        <v xml:space="preserve">    </v>
      </c>
      <c r="H34" s="35">
        <f>'yarışmaya katılan okullar'!B37</f>
        <v>0</v>
      </c>
    </row>
    <row r="35" spans="1:8" s="24" customFormat="1" ht="24.95" customHeight="1">
      <c r="A35" s="30">
        <v>27</v>
      </c>
      <c r="B35" s="31" t="e">
        <f>IF(G35="","",RANK(G35,$G$9:$G$40)+COUNTIF(G$9:G35,G35)-1)</f>
        <v>#VALUE!</v>
      </c>
      <c r="C35" s="220">
        <f>'1500m V'!C32</f>
        <v>0</v>
      </c>
      <c r="D35" s="32">
        <f>'1500m V'!D32</f>
        <v>0</v>
      </c>
      <c r="E35" s="32" t="str">
        <f>'1500m V'!E32</f>
        <v/>
      </c>
      <c r="F35" s="46">
        <f>'1500m V'!F32</f>
        <v>0</v>
      </c>
      <c r="G35" s="45" t="str">
        <f>'1500m V'!G32</f>
        <v xml:space="preserve">    </v>
      </c>
      <c r="H35" s="35">
        <f>'yarışmaya katılan okullar'!B38</f>
        <v>0</v>
      </c>
    </row>
    <row r="36" spans="1:8" s="24" customFormat="1" ht="24.95" customHeight="1">
      <c r="A36" s="30">
        <v>28</v>
      </c>
      <c r="B36" s="31" t="e">
        <f>IF(G36="","",RANK(G36,$G$9:$G$40)+COUNTIF(G$9:G36,G36)-1)</f>
        <v>#VALUE!</v>
      </c>
      <c r="C36" s="220">
        <f>'1500m V'!C33</f>
        <v>0</v>
      </c>
      <c r="D36" s="32">
        <f>'1500m V'!D33</f>
        <v>0</v>
      </c>
      <c r="E36" s="32" t="str">
        <f>'1500m V'!E33</f>
        <v/>
      </c>
      <c r="F36" s="46">
        <f>'1500m V'!F33</f>
        <v>0</v>
      </c>
      <c r="G36" s="45" t="str">
        <f>'1500m V'!G33</f>
        <v xml:space="preserve">    </v>
      </c>
      <c r="H36" s="35">
        <f>'yarışmaya katılan okullar'!B39</f>
        <v>0</v>
      </c>
    </row>
    <row r="37" spans="1:8" s="24" customFormat="1" ht="24.95" customHeight="1">
      <c r="A37" s="30">
        <v>29</v>
      </c>
      <c r="B37" s="31" t="e">
        <f>IF(G37="","",RANK(G37,$G$9:$G$40)+COUNTIF(G$9:G37,G37)-1)</f>
        <v>#VALUE!</v>
      </c>
      <c r="C37" s="220">
        <f>'1500m V'!C34</f>
        <v>0</v>
      </c>
      <c r="D37" s="32">
        <f>'1500m V'!D34</f>
        <v>0</v>
      </c>
      <c r="E37" s="32" t="str">
        <f>'1500m V'!E34</f>
        <v/>
      </c>
      <c r="F37" s="46">
        <f>'1500m V'!F34</f>
        <v>0</v>
      </c>
      <c r="G37" s="45" t="str">
        <f>'1500m V'!G34</f>
        <v xml:space="preserve">    </v>
      </c>
      <c r="H37" s="35">
        <f>'yarışmaya katılan okullar'!B40</f>
        <v>0</v>
      </c>
    </row>
    <row r="38" spans="1:8" s="24" customFormat="1" ht="24.95" customHeight="1">
      <c r="A38" s="30">
        <v>30</v>
      </c>
      <c r="B38" s="31" t="e">
        <f>IF(G38="","",RANK(G38,$G$9:$G$40)+COUNTIF(G$9:G38,G38)-1)</f>
        <v>#VALUE!</v>
      </c>
      <c r="C38" s="220">
        <f>'1500m V'!C35</f>
        <v>0</v>
      </c>
      <c r="D38" s="32">
        <f>'1500m V'!D35</f>
        <v>0</v>
      </c>
      <c r="E38" s="32" t="str">
        <f>'1500m V'!E35</f>
        <v/>
      </c>
      <c r="F38" s="46">
        <f>'1500m V'!F35</f>
        <v>0</v>
      </c>
      <c r="G38" s="45" t="str">
        <f>'1500m V'!G35</f>
        <v xml:space="preserve">    </v>
      </c>
      <c r="H38" s="35">
        <f>'yarışmaya katılan okullar'!B41</f>
        <v>0</v>
      </c>
    </row>
    <row r="39" spans="1:8" s="24" customFormat="1" ht="24.95" customHeight="1">
      <c r="A39" s="30">
        <v>31</v>
      </c>
      <c r="B39" s="31" t="e">
        <f>IF(G39="","",RANK(G39,$G$9:$G$40)+COUNTIF(G$9:G39,G39)-1)</f>
        <v>#VALUE!</v>
      </c>
      <c r="C39" s="220">
        <f>'1500m V'!C36</f>
        <v>0</v>
      </c>
      <c r="D39" s="32">
        <f>'1500m V'!D36</f>
        <v>0</v>
      </c>
      <c r="E39" s="32" t="str">
        <f>'1500m V'!E36</f>
        <v/>
      </c>
      <c r="F39" s="46">
        <f>'1500m V'!F36</f>
        <v>0</v>
      </c>
      <c r="G39" s="45" t="str">
        <f>'1500m V'!G36</f>
        <v xml:space="preserve">    </v>
      </c>
      <c r="H39" s="35">
        <f>'yarışmaya katılan okullar'!B42</f>
        <v>0</v>
      </c>
    </row>
    <row r="40" spans="1:8" s="24" customFormat="1" ht="24.95" customHeight="1">
      <c r="A40" s="30">
        <v>32</v>
      </c>
      <c r="B40" s="31" t="e">
        <f>IF(G40="","",RANK(G40,$G$9:$G$40)+COUNTIF(G$9:G40,G40)-1)</f>
        <v>#VALUE!</v>
      </c>
      <c r="C40" s="220">
        <f>'1500m V'!C37</f>
        <v>0</v>
      </c>
      <c r="D40" s="32">
        <f>'1500m V'!D37</f>
        <v>0</v>
      </c>
      <c r="E40" s="32" t="str">
        <f>'1500m V'!E37</f>
        <v/>
      </c>
      <c r="F40" s="46">
        <f>'1500m V'!F37</f>
        <v>0</v>
      </c>
      <c r="G40" s="45" t="str">
        <f>'1500m V'!G37</f>
        <v xml:space="preserve">    </v>
      </c>
      <c r="H40" s="35">
        <f>'yarışmaya katılan okullar'!B43</f>
        <v>0</v>
      </c>
    </row>
    <row r="41" spans="1:8" s="24" customFormat="1" ht="24.95" customHeight="1">
      <c r="C41" s="220">
        <f>'1500m V'!C38</f>
        <v>0</v>
      </c>
    </row>
    <row r="42" spans="1:8" s="24" customFormat="1" ht="24.95" customHeight="1"/>
    <row r="43" spans="1:8" s="24" customFormat="1" ht="24.95" customHeight="1"/>
    <row r="44" spans="1:8" s="24" customFormat="1" ht="24.95" customHeight="1"/>
    <row r="45" spans="1:8" s="24" customFormat="1" ht="24.95" customHeight="1"/>
    <row r="46" spans="1:8" s="24" customFormat="1" ht="24.95" customHeight="1"/>
    <row r="47" spans="1:8" s="24" customFormat="1" ht="24.95" customHeight="1"/>
    <row r="48" spans="1:8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="24" customFormat="1" ht="24.95" customHeight="1"/>
    <row r="66" s="24" customFormat="1" ht="24.95" customHeight="1"/>
    <row r="67" s="24" customFormat="1" ht="24.95" customHeight="1"/>
    <row r="68" s="24" customFormat="1" ht="24.95" customHeight="1"/>
    <row r="69" s="24" customFormat="1" ht="24.95" customHeight="1"/>
    <row r="70" s="24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H40">
    <cfRule type="cellIs" dxfId="149" priority="2" stopIfTrue="1" operator="equal">
      <formula>0</formula>
    </cfRule>
  </conditionalFormatting>
  <conditionalFormatting sqref="C9:C41">
    <cfRule type="cellIs" dxfId="148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0000"/>
  </sheetPr>
  <dimension ref="A1:J71"/>
  <sheetViews>
    <sheetView view="pageBreakPreview" topLeftCell="A25" zoomScale="60" zoomScaleNormal="80" workbookViewId="0">
      <selection activeCell="E6" sqref="E6:F6"/>
    </sheetView>
  </sheetViews>
  <sheetFormatPr defaultColWidth="9.140625" defaultRowHeight="24.95" customHeight="1"/>
  <cols>
    <col min="1" max="1" width="5.7109375" style="40" customWidth="1"/>
    <col min="2" max="2" width="9.7109375" style="40" customWidth="1"/>
    <col min="3" max="3" width="13.42578125" style="40" customWidth="1"/>
    <col min="4" max="4" width="36.7109375" style="40" customWidth="1"/>
    <col min="5" max="5" width="40.7109375" style="40" customWidth="1"/>
    <col min="6" max="6" width="11" style="40" customWidth="1"/>
    <col min="7" max="7" width="8.85546875" style="40" customWidth="1"/>
    <col min="8" max="8" width="11.7109375" style="40" customWidth="1"/>
    <col min="9" max="9" width="12.28515625" style="40" customWidth="1"/>
    <col min="10" max="16384" width="9.140625" style="40"/>
  </cols>
  <sheetData>
    <row r="1" spans="1:10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  <c r="I1" s="354" t="s">
        <v>302</v>
      </c>
    </row>
    <row r="2" spans="1:10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  <c r="I2" s="354"/>
    </row>
    <row r="3" spans="1:10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  <c r="I3" s="354"/>
    </row>
    <row r="4" spans="1:10" s="24" customFormat="1" ht="24.95" customHeight="1">
      <c r="C4" s="38"/>
      <c r="I4" s="354"/>
    </row>
    <row r="5" spans="1:10" s="24" customFormat="1" ht="24.95" customHeight="1">
      <c r="C5" s="25" t="s">
        <v>16</v>
      </c>
      <c r="D5" s="26" t="s">
        <v>10</v>
      </c>
      <c r="E5" s="25" t="s">
        <v>17</v>
      </c>
      <c r="F5" s="92" t="str">
        <f>'genel bilgi girişi'!B5</f>
        <v>ATATÜRK STADYUMU</v>
      </c>
      <c r="G5" s="92"/>
      <c r="H5" s="38"/>
      <c r="I5" s="354"/>
    </row>
    <row r="6" spans="1:10" s="24" customFormat="1" ht="24.95" customHeight="1">
      <c r="C6" s="25" t="s">
        <v>19</v>
      </c>
      <c r="D6" s="27" t="str">
        <f>'1500m'!$D$6</f>
        <v>1500 m</v>
      </c>
      <c r="E6" s="25" t="s">
        <v>18</v>
      </c>
      <c r="F6" s="227" t="str">
        <f>'genel bilgi girişi'!B6</f>
        <v>11-12 MART 2019</v>
      </c>
      <c r="G6" s="228"/>
      <c r="H6" s="219"/>
      <c r="I6" s="354"/>
    </row>
    <row r="7" spans="1:10" s="24" customFormat="1" ht="24.95" customHeight="1">
      <c r="I7" s="354"/>
    </row>
    <row r="8" spans="1:10" s="218" customFormat="1" ht="38.450000000000003" customHeight="1">
      <c r="A8" s="216" t="s">
        <v>32</v>
      </c>
      <c r="B8" s="216" t="s">
        <v>20</v>
      </c>
      <c r="C8" s="216" t="s">
        <v>62</v>
      </c>
      <c r="D8" s="217" t="s">
        <v>55</v>
      </c>
      <c r="E8" s="216" t="s">
        <v>21</v>
      </c>
      <c r="F8" s="216" t="s">
        <v>22</v>
      </c>
      <c r="G8" s="216" t="s">
        <v>23</v>
      </c>
      <c r="H8" s="217" t="s">
        <v>304</v>
      </c>
      <c r="I8" s="216" t="s">
        <v>303</v>
      </c>
    </row>
    <row r="9" spans="1:10" s="24" customFormat="1" ht="24.95" customHeight="1">
      <c r="A9" s="28">
        <v>1</v>
      </c>
      <c r="B9" s="42">
        <f>IF(ISERROR(VLOOKUP(I9,'1500m'!$B$9:$H$40,7,FALSE)),0,(VLOOKUP(I9,'1500m'!$B$9:$H$40,7,FALSE)))</f>
        <v>0</v>
      </c>
      <c r="C9" s="220">
        <f>IF(ISERROR(VLOOKUP(I9,'1500m'!$B$9:$H$40,2,FALSE)),0,(VLOOKUP(I9,'1500m'!$B$9:$H$40,2,FALSE)))</f>
        <v>0</v>
      </c>
      <c r="D9" s="229">
        <f>IF(ISERROR(VLOOKUP(I9,'1500m'!$B$9:$H$40,3,FALSE)),0,(VLOOKUP(I9,'1500m'!$B$9:$H$40,3,FALSE)))</f>
        <v>0</v>
      </c>
      <c r="E9" s="229">
        <f>IF(ISERROR(VLOOKUP(I9,'1500m'!$B$9:$H$40,4,FALSE)),0,(VLOOKUP(I9,'1500m'!$B$9:$H$40,4,FALSE)))</f>
        <v>0</v>
      </c>
      <c r="F9" s="46">
        <f>IF(ISERROR(VLOOKUP(I9,'1500m'!$B$9:$H$40,5,FALSE)),0,(VLOOKUP(I9,'1500m'!$B$9:$H$40,5,FALSE)))</f>
        <v>0</v>
      </c>
      <c r="G9" s="43">
        <f>IF(ISERROR(VLOOKUP(I9,'1500m'!$B$9:$H$40,6,FALSE)),0,(VLOOKUP(I9,'1500m'!$B$9:$H$40,6,FALSE)))</f>
        <v>0</v>
      </c>
      <c r="H9" s="222"/>
      <c r="I9" s="30">
        <v>1</v>
      </c>
      <c r="J9" s="44"/>
    </row>
    <row r="10" spans="1:10" s="24" customFormat="1" ht="24.95" customHeight="1">
      <c r="A10" s="28">
        <v>2</v>
      </c>
      <c r="B10" s="42">
        <f>IF(ISERROR(VLOOKUP(I10,'1500m'!$B$9:$H$40,7,FALSE)),0,(VLOOKUP(I10,'1500m'!$B$9:$H$40,7,FALSE)))</f>
        <v>0</v>
      </c>
      <c r="C10" s="220">
        <f>IF(ISERROR(VLOOKUP(I10,'1500m'!$B$9:$H$40,2,FALSE)),0,(VLOOKUP(I10,'1500m'!$B$9:$H$40,2,FALSE)))</f>
        <v>0</v>
      </c>
      <c r="D10" s="229">
        <f>IF(ISERROR(VLOOKUP(I10,'1500m'!$B$9:$H$40,3,FALSE)),0,(VLOOKUP(I10,'1500m'!$B$9:$H$40,3,FALSE)))</f>
        <v>0</v>
      </c>
      <c r="E10" s="229">
        <f>IF(ISERROR(VLOOKUP(I10,'1500m'!$B$9:$H$40,4,FALSE)),0,(VLOOKUP(I10,'1500m'!$B$9:$H$40,4,FALSE)))</f>
        <v>0</v>
      </c>
      <c r="F10" s="46">
        <f>IF(ISERROR(VLOOKUP(I10,'1500m'!$B$9:$H$40,5,FALSE)),0,(VLOOKUP(I10,'1500m'!$B$9:$H$40,5,FALSE)))</f>
        <v>0</v>
      </c>
      <c r="G10" s="43">
        <f>IF(ISERROR(VLOOKUP(I10,'1500m'!$B$9:$H$40,6,FALSE)),0,(VLOOKUP(I10,'1500m'!$B$9:$H$40,6,FALSE)))</f>
        <v>0</v>
      </c>
      <c r="H10" s="222"/>
      <c r="I10" s="30">
        <v>2</v>
      </c>
      <c r="J10" s="44"/>
    </row>
    <row r="11" spans="1:10" s="24" customFormat="1" ht="24.95" customHeight="1">
      <c r="A11" s="28">
        <v>3</v>
      </c>
      <c r="B11" s="42">
        <f>IF(ISERROR(VLOOKUP(I11,'1500m'!$B$9:$H$40,7,FALSE)),0,(VLOOKUP(I11,'1500m'!$B$9:$H$40,7,FALSE)))</f>
        <v>0</v>
      </c>
      <c r="C11" s="220">
        <f>IF(ISERROR(VLOOKUP(I11,'1500m'!$B$9:$H$40,2,FALSE)),0,(VLOOKUP(I11,'1500m'!$B$9:$H$40,2,FALSE)))</f>
        <v>0</v>
      </c>
      <c r="D11" s="229">
        <f>IF(ISERROR(VLOOKUP(I11,'1500m'!$B$9:$H$40,3,FALSE)),0,(VLOOKUP(I11,'1500m'!$B$9:$H$40,3,FALSE)))</f>
        <v>0</v>
      </c>
      <c r="E11" s="229">
        <f>IF(ISERROR(VLOOKUP(I11,'1500m'!$B$9:$H$40,4,FALSE)),0,(VLOOKUP(I11,'1500m'!$B$9:$H$40,4,FALSE)))</f>
        <v>0</v>
      </c>
      <c r="F11" s="46">
        <f>IF(ISERROR(VLOOKUP(I11,'1500m'!$B$9:$H$40,5,FALSE)),0,(VLOOKUP(I11,'1500m'!$B$9:$H$40,5,FALSE)))</f>
        <v>0</v>
      </c>
      <c r="G11" s="43">
        <f>IF(ISERROR(VLOOKUP(I11,'1500m'!$B$9:$H$40,6,FALSE)),0,(VLOOKUP(I11,'1500m'!$B$9:$H$40,6,FALSE)))</f>
        <v>0</v>
      </c>
      <c r="H11" s="222"/>
      <c r="I11" s="30">
        <v>3</v>
      </c>
      <c r="J11" s="44"/>
    </row>
    <row r="12" spans="1:10" s="24" customFormat="1" ht="24.95" customHeight="1">
      <c r="A12" s="28">
        <v>4</v>
      </c>
      <c r="B12" s="42">
        <f>IF(ISERROR(VLOOKUP(I12,'1500m'!$B$9:$H$40,7,FALSE)),0,(VLOOKUP(I12,'1500m'!$B$9:$H$40,7,FALSE)))</f>
        <v>0</v>
      </c>
      <c r="C12" s="220">
        <f>IF(ISERROR(VLOOKUP(I12,'1500m'!$B$9:$H$40,2,FALSE)),0,(VLOOKUP(I12,'1500m'!$B$9:$H$40,2,FALSE)))</f>
        <v>0</v>
      </c>
      <c r="D12" s="229">
        <f>IF(ISERROR(VLOOKUP(I12,'1500m'!$B$9:$H$40,3,FALSE)),0,(VLOOKUP(I12,'1500m'!$B$9:$H$40,3,FALSE)))</f>
        <v>0</v>
      </c>
      <c r="E12" s="229">
        <f>IF(ISERROR(VLOOKUP(I12,'1500m'!$B$9:$H$40,4,FALSE)),0,(VLOOKUP(I12,'1500m'!$B$9:$H$40,4,FALSE)))</f>
        <v>0</v>
      </c>
      <c r="F12" s="46">
        <f>IF(ISERROR(VLOOKUP(I12,'1500m'!$B$9:$H$40,5,FALSE)),0,(VLOOKUP(I12,'1500m'!$B$9:$H$40,5,FALSE)))</f>
        <v>0</v>
      </c>
      <c r="G12" s="43">
        <f>IF(ISERROR(VLOOKUP(I12,'1500m'!$B$9:$H$40,6,FALSE)),0,(VLOOKUP(I12,'1500m'!$B$9:$H$40,6,FALSE)))</f>
        <v>0</v>
      </c>
      <c r="H12" s="222"/>
      <c r="I12" s="30">
        <v>4</v>
      </c>
      <c r="J12" s="44"/>
    </row>
    <row r="13" spans="1:10" s="24" customFormat="1" ht="24.95" customHeight="1">
      <c r="A13" s="28">
        <v>5</v>
      </c>
      <c r="B13" s="42">
        <f>IF(ISERROR(VLOOKUP(I13,'1500m'!$B$9:$H$40,7,FALSE)),0,(VLOOKUP(I13,'1500m'!$B$9:$H$40,7,FALSE)))</f>
        <v>0</v>
      </c>
      <c r="C13" s="220">
        <f>IF(ISERROR(VLOOKUP(I13,'1500m'!$B$9:$H$40,2,FALSE)),0,(VLOOKUP(I13,'1500m'!$B$9:$H$40,2,FALSE)))</f>
        <v>0</v>
      </c>
      <c r="D13" s="229">
        <f>IF(ISERROR(VLOOKUP(I13,'1500m'!$B$9:$H$40,3,FALSE)),0,(VLOOKUP(I13,'1500m'!$B$9:$H$40,3,FALSE)))</f>
        <v>0</v>
      </c>
      <c r="E13" s="229">
        <f>IF(ISERROR(VLOOKUP(I13,'1500m'!$B$9:$H$40,4,FALSE)),0,(VLOOKUP(I13,'1500m'!$B$9:$H$40,4,FALSE)))</f>
        <v>0</v>
      </c>
      <c r="F13" s="46">
        <f>IF(ISERROR(VLOOKUP(I13,'1500m'!$B$9:$H$40,5,FALSE)),0,(VLOOKUP(I13,'1500m'!$B$9:$H$40,5,FALSE)))</f>
        <v>0</v>
      </c>
      <c r="G13" s="43">
        <f>IF(ISERROR(VLOOKUP(I13,'1500m'!$B$9:$H$40,6,FALSE)),0,(VLOOKUP(I13,'1500m'!$B$9:$H$40,6,FALSE)))</f>
        <v>0</v>
      </c>
      <c r="H13" s="222"/>
      <c r="I13" s="30">
        <v>5</v>
      </c>
      <c r="J13" s="44"/>
    </row>
    <row r="14" spans="1:10" s="24" customFormat="1" ht="24.95" customHeight="1">
      <c r="A14" s="28">
        <v>6</v>
      </c>
      <c r="B14" s="42">
        <f>IF(ISERROR(VLOOKUP(I14,'1500m'!$B$9:$H$40,7,FALSE)),0,(VLOOKUP(I14,'1500m'!$B$9:$H$40,7,FALSE)))</f>
        <v>0</v>
      </c>
      <c r="C14" s="220">
        <f>IF(ISERROR(VLOOKUP(I14,'1500m'!$B$9:$H$40,2,FALSE)),0,(VLOOKUP(I14,'1500m'!$B$9:$H$40,2,FALSE)))</f>
        <v>0</v>
      </c>
      <c r="D14" s="229">
        <f>IF(ISERROR(VLOOKUP(I14,'1500m'!$B$9:$H$40,3,FALSE)),0,(VLOOKUP(I14,'1500m'!$B$9:$H$40,3,FALSE)))</f>
        <v>0</v>
      </c>
      <c r="E14" s="229">
        <f>IF(ISERROR(VLOOKUP(I14,'1500m'!$B$9:$H$40,4,FALSE)),0,(VLOOKUP(I14,'1500m'!$B$9:$H$40,4,FALSE)))</f>
        <v>0</v>
      </c>
      <c r="F14" s="46">
        <f>IF(ISERROR(VLOOKUP(I14,'1500m'!$B$9:$H$40,5,FALSE)),0,(VLOOKUP(I14,'1500m'!$B$9:$H$40,5,FALSE)))</f>
        <v>0</v>
      </c>
      <c r="G14" s="43">
        <f>IF(ISERROR(VLOOKUP(I14,'1500m'!$B$9:$H$40,6,FALSE)),0,(VLOOKUP(I14,'1500m'!$B$9:$H$40,6,FALSE)))</f>
        <v>0</v>
      </c>
      <c r="H14" s="222"/>
      <c r="I14" s="30">
        <v>6</v>
      </c>
      <c r="J14" s="44"/>
    </row>
    <row r="15" spans="1:10" s="24" customFormat="1" ht="24.95" customHeight="1">
      <c r="A15" s="28">
        <v>7</v>
      </c>
      <c r="B15" s="42">
        <f>IF(ISERROR(VLOOKUP(I15,'1500m'!$B$9:$H$40,7,FALSE)),0,(VLOOKUP(I15,'1500m'!$B$9:$H$40,7,FALSE)))</f>
        <v>0</v>
      </c>
      <c r="C15" s="220">
        <f>IF(ISERROR(VLOOKUP(I15,'1500m'!$B$9:$H$40,2,FALSE)),0,(VLOOKUP(I15,'1500m'!$B$9:$H$40,2,FALSE)))</f>
        <v>0</v>
      </c>
      <c r="D15" s="229">
        <f>IF(ISERROR(VLOOKUP(I15,'1500m'!$B$9:$H$40,3,FALSE)),0,(VLOOKUP(I15,'1500m'!$B$9:$H$40,3,FALSE)))</f>
        <v>0</v>
      </c>
      <c r="E15" s="229">
        <f>IF(ISERROR(VLOOKUP(I15,'1500m'!$B$9:$H$40,4,FALSE)),0,(VLOOKUP(I15,'1500m'!$B$9:$H$40,4,FALSE)))</f>
        <v>0</v>
      </c>
      <c r="F15" s="46">
        <f>IF(ISERROR(VLOOKUP(I15,'1500m'!$B$9:$H$40,5,FALSE)),0,(VLOOKUP(I15,'1500m'!$B$9:$H$40,5,FALSE)))</f>
        <v>0</v>
      </c>
      <c r="G15" s="43">
        <f>IF(ISERROR(VLOOKUP(I15,'1500m'!$B$9:$H$40,6,FALSE)),0,(VLOOKUP(I15,'1500m'!$B$9:$H$40,6,FALSE)))</f>
        <v>0</v>
      </c>
      <c r="H15" s="222"/>
      <c r="I15" s="30">
        <v>7</v>
      </c>
      <c r="J15" s="44"/>
    </row>
    <row r="16" spans="1:10" s="24" customFormat="1" ht="24.95" customHeight="1">
      <c r="A16" s="28">
        <v>8</v>
      </c>
      <c r="B16" s="42">
        <f>IF(ISERROR(VLOOKUP(I16,'1500m'!$B$9:$H$40,7,FALSE)),0,(VLOOKUP(I16,'1500m'!$B$9:$H$40,7,FALSE)))</f>
        <v>0</v>
      </c>
      <c r="C16" s="220">
        <f>IF(ISERROR(VLOOKUP(I16,'1500m'!$B$9:$H$40,2,FALSE)),0,(VLOOKUP(I16,'1500m'!$B$9:$H$40,2,FALSE)))</f>
        <v>0</v>
      </c>
      <c r="D16" s="229">
        <f>IF(ISERROR(VLOOKUP(I16,'1500m'!$B$9:$H$40,3,FALSE)),0,(VLOOKUP(I16,'1500m'!$B$9:$H$40,3,FALSE)))</f>
        <v>0</v>
      </c>
      <c r="E16" s="229">
        <f>IF(ISERROR(VLOOKUP(I16,'1500m'!$B$9:$H$40,4,FALSE)),0,(VLOOKUP(I16,'1500m'!$B$9:$H$40,4,FALSE)))</f>
        <v>0</v>
      </c>
      <c r="F16" s="46">
        <f>IF(ISERROR(VLOOKUP(I16,'1500m'!$B$9:$H$40,5,FALSE)),0,(VLOOKUP(I16,'1500m'!$B$9:$H$40,5,FALSE)))</f>
        <v>0</v>
      </c>
      <c r="G16" s="43">
        <f>IF(ISERROR(VLOOKUP(I16,'1500m'!$B$9:$H$40,6,FALSE)),0,(VLOOKUP(I16,'1500m'!$B$9:$H$40,6,FALSE)))</f>
        <v>0</v>
      </c>
      <c r="H16" s="222"/>
      <c r="I16" s="30">
        <v>8</v>
      </c>
      <c r="J16" s="44"/>
    </row>
    <row r="17" spans="1:10" s="24" customFormat="1" ht="24.95" customHeight="1">
      <c r="A17" s="28">
        <v>9</v>
      </c>
      <c r="B17" s="42">
        <f>IF(ISERROR(VLOOKUP(I17,'1500m'!$B$9:$H$40,7,FALSE)),0,(VLOOKUP(I17,'1500m'!$B$9:$H$40,7,FALSE)))</f>
        <v>0</v>
      </c>
      <c r="C17" s="220">
        <f>IF(ISERROR(VLOOKUP(I17,'1500m'!$B$9:$H$40,2,FALSE)),0,(VLOOKUP(I17,'1500m'!$B$9:$H$40,2,FALSE)))</f>
        <v>0</v>
      </c>
      <c r="D17" s="229">
        <f>IF(ISERROR(VLOOKUP(I17,'1500m'!$B$9:$H$40,3,FALSE)),0,(VLOOKUP(I17,'1500m'!$B$9:$H$40,3,FALSE)))</f>
        <v>0</v>
      </c>
      <c r="E17" s="229">
        <f>IF(ISERROR(VLOOKUP(I17,'1500m'!$B$9:$H$40,4,FALSE)),0,(VLOOKUP(I17,'1500m'!$B$9:$H$40,4,FALSE)))</f>
        <v>0</v>
      </c>
      <c r="F17" s="46">
        <f>IF(ISERROR(VLOOKUP(I17,'1500m'!$B$9:$H$40,5,FALSE)),0,(VLOOKUP(I17,'1500m'!$B$9:$H$40,5,FALSE)))</f>
        <v>0</v>
      </c>
      <c r="G17" s="43">
        <f>IF(ISERROR(VLOOKUP(I17,'1500m'!$B$9:$H$40,6,FALSE)),0,(VLOOKUP(I17,'1500m'!$B$9:$H$40,6,FALSE)))</f>
        <v>0</v>
      </c>
      <c r="H17" s="222"/>
      <c r="I17" s="30">
        <v>9</v>
      </c>
      <c r="J17" s="44"/>
    </row>
    <row r="18" spans="1:10" s="24" customFormat="1" ht="24.95" customHeight="1">
      <c r="A18" s="28">
        <v>10</v>
      </c>
      <c r="B18" s="42">
        <f>IF(ISERROR(VLOOKUP(I18,'1500m'!$B$9:$H$40,7,FALSE)),0,(VLOOKUP(I18,'1500m'!$B$9:$H$40,7,FALSE)))</f>
        <v>0</v>
      </c>
      <c r="C18" s="220">
        <f>IF(ISERROR(VLOOKUP(I18,'1500m'!$B$9:$H$40,2,FALSE)),0,(VLOOKUP(I18,'1500m'!$B$9:$H$40,2,FALSE)))</f>
        <v>0</v>
      </c>
      <c r="D18" s="229">
        <f>IF(ISERROR(VLOOKUP(I18,'1500m'!$B$9:$H$40,3,FALSE)),0,(VLOOKUP(I18,'1500m'!$B$9:$H$40,3,FALSE)))</f>
        <v>0</v>
      </c>
      <c r="E18" s="229">
        <f>IF(ISERROR(VLOOKUP(I18,'1500m'!$B$9:$H$40,4,FALSE)),0,(VLOOKUP(I18,'1500m'!$B$9:$H$40,4,FALSE)))</f>
        <v>0</v>
      </c>
      <c r="F18" s="46">
        <f>IF(ISERROR(VLOOKUP(I18,'1500m'!$B$9:$H$40,5,FALSE)),0,(VLOOKUP(I18,'1500m'!$B$9:$H$40,5,FALSE)))</f>
        <v>0</v>
      </c>
      <c r="G18" s="43">
        <f>IF(ISERROR(VLOOKUP(I18,'1500m'!$B$9:$H$40,6,FALSE)),0,(VLOOKUP(I18,'1500m'!$B$9:$H$40,6,FALSE)))</f>
        <v>0</v>
      </c>
      <c r="H18" s="222"/>
      <c r="I18" s="30">
        <v>10</v>
      </c>
      <c r="J18" s="44"/>
    </row>
    <row r="19" spans="1:10" s="24" customFormat="1" ht="24.95" customHeight="1">
      <c r="A19" s="28">
        <v>11</v>
      </c>
      <c r="B19" s="42">
        <f>IF(ISERROR(VLOOKUP(I19,'1500m'!$B$9:$H$40,7,FALSE)),0,(VLOOKUP(I19,'1500m'!$B$9:$H$40,7,FALSE)))</f>
        <v>0</v>
      </c>
      <c r="C19" s="220">
        <f>IF(ISERROR(VLOOKUP(I19,'1500m'!$B$9:$H$40,2,FALSE)),0,(VLOOKUP(I19,'1500m'!$B$9:$H$40,2,FALSE)))</f>
        <v>0</v>
      </c>
      <c r="D19" s="229">
        <f>IF(ISERROR(VLOOKUP(I19,'1500m'!$B$9:$H$40,3,FALSE)),0,(VLOOKUP(I19,'1500m'!$B$9:$H$40,3,FALSE)))</f>
        <v>0</v>
      </c>
      <c r="E19" s="229">
        <f>IF(ISERROR(VLOOKUP(I19,'1500m'!$B$9:$H$40,4,FALSE)),0,(VLOOKUP(I19,'1500m'!$B$9:$H$40,4,FALSE)))</f>
        <v>0</v>
      </c>
      <c r="F19" s="46">
        <f>IF(ISERROR(VLOOKUP(I19,'1500m'!$B$9:$H$40,5,FALSE)),0,(VLOOKUP(I19,'1500m'!$B$9:$H$40,5,FALSE)))</f>
        <v>0</v>
      </c>
      <c r="G19" s="43">
        <f>IF(ISERROR(VLOOKUP(I19,'1500m'!$B$9:$H$40,6,FALSE)),0,(VLOOKUP(I19,'1500m'!$B$9:$H$40,6,FALSE)))</f>
        <v>0</v>
      </c>
      <c r="H19" s="222"/>
      <c r="I19" s="30">
        <v>11</v>
      </c>
      <c r="J19" s="44"/>
    </row>
    <row r="20" spans="1:10" s="24" customFormat="1" ht="24.95" customHeight="1">
      <c r="A20" s="28">
        <v>12</v>
      </c>
      <c r="B20" s="42">
        <f>IF(ISERROR(VLOOKUP(I20,'1500m'!$B$9:$H$40,7,FALSE)),0,(VLOOKUP(I20,'1500m'!$B$9:$H$40,7,FALSE)))</f>
        <v>0</v>
      </c>
      <c r="C20" s="220">
        <f>IF(ISERROR(VLOOKUP(I20,'1500m'!$B$9:$H$40,2,FALSE)),0,(VLOOKUP(I20,'1500m'!$B$9:$H$40,2,FALSE)))</f>
        <v>0</v>
      </c>
      <c r="D20" s="229">
        <f>IF(ISERROR(VLOOKUP(I20,'1500m'!$B$9:$H$40,3,FALSE)),0,(VLOOKUP(I20,'1500m'!$B$9:$H$40,3,FALSE)))</f>
        <v>0</v>
      </c>
      <c r="E20" s="229">
        <f>IF(ISERROR(VLOOKUP(I20,'1500m'!$B$9:$H$40,4,FALSE)),0,(VLOOKUP(I20,'1500m'!$B$9:$H$40,4,FALSE)))</f>
        <v>0</v>
      </c>
      <c r="F20" s="46">
        <f>IF(ISERROR(VLOOKUP(I20,'1500m'!$B$9:$H$40,5,FALSE)),0,(VLOOKUP(I20,'1500m'!$B$9:$H$40,5,FALSE)))</f>
        <v>0</v>
      </c>
      <c r="G20" s="43">
        <f>IF(ISERROR(VLOOKUP(I20,'1500m'!$B$9:$H$40,6,FALSE)),0,(VLOOKUP(I20,'1500m'!$B$9:$H$40,6,FALSE)))</f>
        <v>0</v>
      </c>
      <c r="H20" s="222"/>
      <c r="I20" s="30">
        <v>12</v>
      </c>
      <c r="J20" s="44"/>
    </row>
    <row r="21" spans="1:10" s="24" customFormat="1" ht="24.95" customHeight="1">
      <c r="A21" s="28">
        <v>13</v>
      </c>
      <c r="B21" s="42">
        <f>IF(ISERROR(VLOOKUP(I21,'1500m'!$B$9:$H$40,7,FALSE)),0,(VLOOKUP(I21,'1500m'!$B$9:$H$40,7,FALSE)))</f>
        <v>0</v>
      </c>
      <c r="C21" s="220">
        <f>IF(ISERROR(VLOOKUP(I21,'1500m'!$B$9:$H$40,2,FALSE)),0,(VLOOKUP(I21,'1500m'!$B$9:$H$40,2,FALSE)))</f>
        <v>0</v>
      </c>
      <c r="D21" s="229">
        <f>IF(ISERROR(VLOOKUP(I21,'1500m'!$B$9:$H$40,3,FALSE)),0,(VLOOKUP(I21,'1500m'!$B$9:$H$40,3,FALSE)))</f>
        <v>0</v>
      </c>
      <c r="E21" s="229">
        <f>IF(ISERROR(VLOOKUP(I21,'1500m'!$B$9:$H$40,4,FALSE)),0,(VLOOKUP(I21,'1500m'!$B$9:$H$40,4,FALSE)))</f>
        <v>0</v>
      </c>
      <c r="F21" s="46">
        <f>IF(ISERROR(VLOOKUP(I21,'1500m'!$B$9:$H$40,5,FALSE)),0,(VLOOKUP(I21,'1500m'!$B$9:$H$40,5,FALSE)))</f>
        <v>0</v>
      </c>
      <c r="G21" s="43">
        <f>IF(ISERROR(VLOOKUP(I21,'1500m'!$B$9:$H$40,6,FALSE)),0,(VLOOKUP(I21,'1500m'!$B$9:$H$40,6,FALSE)))</f>
        <v>0</v>
      </c>
      <c r="H21" s="222"/>
      <c r="I21" s="30">
        <v>13</v>
      </c>
      <c r="J21" s="44"/>
    </row>
    <row r="22" spans="1:10" s="24" customFormat="1" ht="24.95" customHeight="1">
      <c r="A22" s="28">
        <v>14</v>
      </c>
      <c r="B22" s="42">
        <f>IF(ISERROR(VLOOKUP(I22,'1500m'!$B$9:$H$40,7,FALSE)),0,(VLOOKUP(I22,'1500m'!$B$9:$H$40,7,FALSE)))</f>
        <v>0</v>
      </c>
      <c r="C22" s="220">
        <f>IF(ISERROR(VLOOKUP(I22,'1500m'!$B$9:$H$40,2,FALSE)),0,(VLOOKUP(I22,'1500m'!$B$9:$H$40,2,FALSE)))</f>
        <v>0</v>
      </c>
      <c r="D22" s="229">
        <f>IF(ISERROR(VLOOKUP(I22,'1500m'!$B$9:$H$40,3,FALSE)),0,(VLOOKUP(I22,'1500m'!$B$9:$H$40,3,FALSE)))</f>
        <v>0</v>
      </c>
      <c r="E22" s="229">
        <f>IF(ISERROR(VLOOKUP(I22,'1500m'!$B$9:$H$40,4,FALSE)),0,(VLOOKUP(I22,'1500m'!$B$9:$H$40,4,FALSE)))</f>
        <v>0</v>
      </c>
      <c r="F22" s="46">
        <f>IF(ISERROR(VLOOKUP(I22,'1500m'!$B$9:$H$40,5,FALSE)),0,(VLOOKUP(I22,'1500m'!$B$9:$H$40,5,FALSE)))</f>
        <v>0</v>
      </c>
      <c r="G22" s="43">
        <f>IF(ISERROR(VLOOKUP(I22,'1500m'!$B$9:$H$40,6,FALSE)),0,(VLOOKUP(I22,'1500m'!$B$9:$H$40,6,FALSE)))</f>
        <v>0</v>
      </c>
      <c r="H22" s="222"/>
      <c r="I22" s="30">
        <v>14</v>
      </c>
      <c r="J22" s="44"/>
    </row>
    <row r="23" spans="1:10" s="24" customFormat="1" ht="24.95" customHeight="1">
      <c r="A23" s="28">
        <v>15</v>
      </c>
      <c r="B23" s="42">
        <f>IF(ISERROR(VLOOKUP(I23,'1500m'!$B$9:$H$40,7,FALSE)),0,(VLOOKUP(I23,'1500m'!$B$9:$H$40,7,FALSE)))</f>
        <v>0</v>
      </c>
      <c r="C23" s="220">
        <f>IF(ISERROR(VLOOKUP(I23,'1500m'!$B$9:$H$40,2,FALSE)),0,(VLOOKUP(I23,'1500m'!$B$9:$H$40,2,FALSE)))</f>
        <v>0</v>
      </c>
      <c r="D23" s="229">
        <f>IF(ISERROR(VLOOKUP(I23,'1500m'!$B$9:$H$40,3,FALSE)),0,(VLOOKUP(I23,'1500m'!$B$9:$H$40,3,FALSE)))</f>
        <v>0</v>
      </c>
      <c r="E23" s="229">
        <f>IF(ISERROR(VLOOKUP(I23,'1500m'!$B$9:$H$40,4,FALSE)),0,(VLOOKUP(I23,'1500m'!$B$9:$H$40,4,FALSE)))</f>
        <v>0</v>
      </c>
      <c r="F23" s="46">
        <f>IF(ISERROR(VLOOKUP(I23,'1500m'!$B$9:$H$40,5,FALSE)),0,(VLOOKUP(I23,'1500m'!$B$9:$H$40,5,FALSE)))</f>
        <v>0</v>
      </c>
      <c r="G23" s="43">
        <f>IF(ISERROR(VLOOKUP(I23,'1500m'!$B$9:$H$40,6,FALSE)),0,(VLOOKUP(I23,'1500m'!$B$9:$H$40,6,FALSE)))</f>
        <v>0</v>
      </c>
      <c r="H23" s="222"/>
      <c r="I23" s="30">
        <v>15</v>
      </c>
      <c r="J23" s="44"/>
    </row>
    <row r="24" spans="1:10" s="24" customFormat="1" ht="24.95" customHeight="1">
      <c r="A24" s="28">
        <v>16</v>
      </c>
      <c r="B24" s="42">
        <f>IF(ISERROR(VLOOKUP(I24,'1500m'!$B$9:$H$40,7,FALSE)),0,(VLOOKUP(I24,'1500m'!$B$9:$H$40,7,FALSE)))</f>
        <v>0</v>
      </c>
      <c r="C24" s="220">
        <f>IF(ISERROR(VLOOKUP(I24,'1500m'!$B$9:$H$40,2,FALSE)),0,(VLOOKUP(I24,'1500m'!$B$9:$H$40,2,FALSE)))</f>
        <v>0</v>
      </c>
      <c r="D24" s="229">
        <f>IF(ISERROR(VLOOKUP(I24,'1500m'!$B$9:$H$40,3,FALSE)),0,(VLOOKUP(I24,'1500m'!$B$9:$H$40,3,FALSE)))</f>
        <v>0</v>
      </c>
      <c r="E24" s="229">
        <f>IF(ISERROR(VLOOKUP(I24,'1500m'!$B$9:$H$40,4,FALSE)),0,(VLOOKUP(I24,'1500m'!$B$9:$H$40,4,FALSE)))</f>
        <v>0</v>
      </c>
      <c r="F24" s="46">
        <f>IF(ISERROR(VLOOKUP(I24,'1500m'!$B$9:$H$40,5,FALSE)),0,(VLOOKUP(I24,'1500m'!$B$9:$H$40,5,FALSE)))</f>
        <v>0</v>
      </c>
      <c r="G24" s="43">
        <f>IF(ISERROR(VLOOKUP(I24,'1500m'!$B$9:$H$40,6,FALSE)),0,(VLOOKUP(I24,'1500m'!$B$9:$H$40,6,FALSE)))</f>
        <v>0</v>
      </c>
      <c r="H24" s="222"/>
      <c r="I24" s="30">
        <v>16</v>
      </c>
      <c r="J24" s="44"/>
    </row>
    <row r="25" spans="1:10" s="24" customFormat="1" ht="24.95" customHeight="1">
      <c r="A25" s="28">
        <v>17</v>
      </c>
      <c r="B25" s="42">
        <f>IF(ISERROR(VLOOKUP(I25,'1500m'!$B$9:$H$40,7,FALSE)),0,(VLOOKUP(I25,'1500m'!$B$9:$H$40,7,FALSE)))</f>
        <v>0</v>
      </c>
      <c r="C25" s="220">
        <f>IF(ISERROR(VLOOKUP(I25,'1500m'!$B$9:$H$40,2,FALSE)),0,(VLOOKUP(I25,'1500m'!$B$9:$H$40,2,FALSE)))</f>
        <v>0</v>
      </c>
      <c r="D25" s="229">
        <f>IF(ISERROR(VLOOKUP(I25,'1500m'!$B$9:$H$40,3,FALSE)),0,(VLOOKUP(I25,'1500m'!$B$9:$H$40,3,FALSE)))</f>
        <v>0</v>
      </c>
      <c r="E25" s="229">
        <f>IF(ISERROR(VLOOKUP(I25,'1500m'!$B$9:$H$40,4,FALSE)),0,(VLOOKUP(I25,'1500m'!$B$9:$H$40,4,FALSE)))</f>
        <v>0</v>
      </c>
      <c r="F25" s="46">
        <f>IF(ISERROR(VLOOKUP(I25,'1500m'!$B$9:$H$40,5,FALSE)),0,(VLOOKUP(I25,'1500m'!$B$9:$H$40,5,FALSE)))</f>
        <v>0</v>
      </c>
      <c r="G25" s="43">
        <f>IF(ISERROR(VLOOKUP(I25,'1500m'!$B$9:$H$40,6,FALSE)),0,(VLOOKUP(I25,'1500m'!$B$9:$H$40,6,FALSE)))</f>
        <v>0</v>
      </c>
      <c r="H25" s="222"/>
      <c r="I25" s="30">
        <v>17</v>
      </c>
      <c r="J25" s="44"/>
    </row>
    <row r="26" spans="1:10" s="24" customFormat="1" ht="24.95" customHeight="1">
      <c r="A26" s="28">
        <v>18</v>
      </c>
      <c r="B26" s="42">
        <f>IF(ISERROR(VLOOKUP(I26,'1500m'!$B$9:$H$40,7,FALSE)),0,(VLOOKUP(I26,'1500m'!$B$9:$H$40,7,FALSE)))</f>
        <v>0</v>
      </c>
      <c r="C26" s="220">
        <f>IF(ISERROR(VLOOKUP(I26,'1500m'!$B$9:$H$40,2,FALSE)),0,(VLOOKUP(I26,'1500m'!$B$9:$H$40,2,FALSE)))</f>
        <v>0</v>
      </c>
      <c r="D26" s="229">
        <f>IF(ISERROR(VLOOKUP(I26,'1500m'!$B$9:$H$40,3,FALSE)),0,(VLOOKUP(I26,'1500m'!$B$9:$H$40,3,FALSE)))</f>
        <v>0</v>
      </c>
      <c r="E26" s="229">
        <f>IF(ISERROR(VLOOKUP(I26,'1500m'!$B$9:$H$40,4,FALSE)),0,(VLOOKUP(I26,'1500m'!$B$9:$H$40,4,FALSE)))</f>
        <v>0</v>
      </c>
      <c r="F26" s="46">
        <f>IF(ISERROR(VLOOKUP(I26,'1500m'!$B$9:$H$40,5,FALSE)),0,(VLOOKUP(I26,'1500m'!$B$9:$H$40,5,FALSE)))</f>
        <v>0</v>
      </c>
      <c r="G26" s="43">
        <f>IF(ISERROR(VLOOKUP(I26,'1500m'!$B$9:$H$40,6,FALSE)),0,(VLOOKUP(I26,'1500m'!$B$9:$H$40,6,FALSE)))</f>
        <v>0</v>
      </c>
      <c r="H26" s="222"/>
      <c r="I26" s="30">
        <v>18</v>
      </c>
      <c r="J26" s="44"/>
    </row>
    <row r="27" spans="1:10" s="24" customFormat="1" ht="24.95" customHeight="1">
      <c r="A27" s="28">
        <v>19</v>
      </c>
      <c r="B27" s="42">
        <f>IF(ISERROR(VLOOKUP(I27,'1500m'!$B$9:$H$40,7,FALSE)),0,(VLOOKUP(I27,'1500m'!$B$9:$H$40,7,FALSE)))</f>
        <v>0</v>
      </c>
      <c r="C27" s="220">
        <f>IF(ISERROR(VLOOKUP(I27,'1500m'!$B$9:$H$40,2,FALSE)),0,(VLOOKUP(I27,'1500m'!$B$9:$H$40,2,FALSE)))</f>
        <v>0</v>
      </c>
      <c r="D27" s="229">
        <f>IF(ISERROR(VLOOKUP(I27,'1500m'!$B$9:$H$40,3,FALSE)),0,(VLOOKUP(I27,'1500m'!$B$9:$H$40,3,FALSE)))</f>
        <v>0</v>
      </c>
      <c r="E27" s="229">
        <f>IF(ISERROR(VLOOKUP(I27,'1500m'!$B$9:$H$40,4,FALSE)),0,(VLOOKUP(I27,'1500m'!$B$9:$H$40,4,FALSE)))</f>
        <v>0</v>
      </c>
      <c r="F27" s="46">
        <f>IF(ISERROR(VLOOKUP(I27,'1500m'!$B$9:$H$40,5,FALSE)),0,(VLOOKUP(I27,'1500m'!$B$9:$H$40,5,FALSE)))</f>
        <v>0</v>
      </c>
      <c r="G27" s="43">
        <f>IF(ISERROR(VLOOKUP(I27,'1500m'!$B$9:$H$40,6,FALSE)),0,(VLOOKUP(I27,'1500m'!$B$9:$H$40,6,FALSE)))</f>
        <v>0</v>
      </c>
      <c r="H27" s="222"/>
      <c r="I27" s="30">
        <v>19</v>
      </c>
      <c r="J27" s="44"/>
    </row>
    <row r="28" spans="1:10" s="24" customFormat="1" ht="24.95" customHeight="1">
      <c r="A28" s="28">
        <v>20</v>
      </c>
      <c r="B28" s="42">
        <f>IF(ISERROR(VLOOKUP(I28,'1500m'!$B$9:$H$40,7,FALSE)),0,(VLOOKUP(I28,'1500m'!$B$9:$H$40,7,FALSE)))</f>
        <v>0</v>
      </c>
      <c r="C28" s="220">
        <f>IF(ISERROR(VLOOKUP(I28,'1500m'!$B$9:$H$40,2,FALSE)),0,(VLOOKUP(I28,'1500m'!$B$9:$H$40,2,FALSE)))</f>
        <v>0</v>
      </c>
      <c r="D28" s="229">
        <f>IF(ISERROR(VLOOKUP(I28,'1500m'!$B$9:$H$40,3,FALSE)),0,(VLOOKUP(I28,'1500m'!$B$9:$H$40,3,FALSE)))</f>
        <v>0</v>
      </c>
      <c r="E28" s="229">
        <f>IF(ISERROR(VLOOKUP(I28,'1500m'!$B$9:$H$40,4,FALSE)),0,(VLOOKUP(I28,'1500m'!$B$9:$H$40,4,FALSE)))</f>
        <v>0</v>
      </c>
      <c r="F28" s="46">
        <f>IF(ISERROR(VLOOKUP(I28,'1500m'!$B$9:$H$40,5,FALSE)),0,(VLOOKUP(I28,'1500m'!$B$9:$H$40,5,FALSE)))</f>
        <v>0</v>
      </c>
      <c r="G28" s="43">
        <f>IF(ISERROR(VLOOKUP(I28,'1500m'!$B$9:$H$40,6,FALSE)),0,(VLOOKUP(I28,'1500m'!$B$9:$H$40,6,FALSE)))</f>
        <v>0</v>
      </c>
      <c r="H28" s="222"/>
      <c r="I28" s="30">
        <v>20</v>
      </c>
      <c r="J28" s="44"/>
    </row>
    <row r="29" spans="1:10" s="24" customFormat="1" ht="24.95" customHeight="1">
      <c r="A29" s="28">
        <v>21</v>
      </c>
      <c r="B29" s="42">
        <f>IF(ISERROR(VLOOKUP(I29,'1500m'!$B$9:$H$40,7,FALSE)),0,(VLOOKUP(I29,'1500m'!$B$9:$H$40,7,FALSE)))</f>
        <v>0</v>
      </c>
      <c r="C29" s="220">
        <f>IF(ISERROR(VLOOKUP(I29,'1500m'!$B$9:$H$40,2,FALSE)),0,(VLOOKUP(I29,'1500m'!$B$9:$H$40,2,FALSE)))</f>
        <v>0</v>
      </c>
      <c r="D29" s="229">
        <f>IF(ISERROR(VLOOKUP(I29,'1500m'!$B$9:$H$40,3,FALSE)),0,(VLOOKUP(I29,'1500m'!$B$9:$H$40,3,FALSE)))</f>
        <v>0</v>
      </c>
      <c r="E29" s="229">
        <f>IF(ISERROR(VLOOKUP(I29,'1500m'!$B$9:$H$40,4,FALSE)),0,(VLOOKUP(I29,'1500m'!$B$9:$H$40,4,FALSE)))</f>
        <v>0</v>
      </c>
      <c r="F29" s="46">
        <f>IF(ISERROR(VLOOKUP(I29,'1500m'!$B$9:$H$40,5,FALSE)),0,(VLOOKUP(I29,'1500m'!$B$9:$H$40,5,FALSE)))</f>
        <v>0</v>
      </c>
      <c r="G29" s="43">
        <f>IF(ISERROR(VLOOKUP(I29,'1500m'!$B$9:$H$40,6,FALSE)),0,(VLOOKUP(I29,'1500m'!$B$9:$H$40,6,FALSE)))</f>
        <v>0</v>
      </c>
      <c r="H29" s="222"/>
      <c r="I29" s="30">
        <v>21</v>
      </c>
      <c r="J29" s="44"/>
    </row>
    <row r="30" spans="1:10" s="24" customFormat="1" ht="24.95" customHeight="1">
      <c r="A30" s="28">
        <v>22</v>
      </c>
      <c r="B30" s="42">
        <f>IF(ISERROR(VLOOKUP(I30,'1500m'!$B$9:$H$40,7,FALSE)),0,(VLOOKUP(I30,'1500m'!$B$9:$H$40,7,FALSE)))</f>
        <v>0</v>
      </c>
      <c r="C30" s="220">
        <f>IF(ISERROR(VLOOKUP(I30,'1500m'!$B$9:$H$40,2,FALSE)),0,(VLOOKUP(I30,'1500m'!$B$9:$H$40,2,FALSE)))</f>
        <v>0</v>
      </c>
      <c r="D30" s="229">
        <f>IF(ISERROR(VLOOKUP(I30,'1500m'!$B$9:$H$40,3,FALSE)),0,(VLOOKUP(I30,'1500m'!$B$9:$H$40,3,FALSE)))</f>
        <v>0</v>
      </c>
      <c r="E30" s="229">
        <f>IF(ISERROR(VLOOKUP(I30,'1500m'!$B$9:$H$40,4,FALSE)),0,(VLOOKUP(I30,'1500m'!$B$9:$H$40,4,FALSE)))</f>
        <v>0</v>
      </c>
      <c r="F30" s="46">
        <f>IF(ISERROR(VLOOKUP(I30,'1500m'!$B$9:$H$40,5,FALSE)),0,(VLOOKUP(I30,'1500m'!$B$9:$H$40,5,FALSE)))</f>
        <v>0</v>
      </c>
      <c r="G30" s="43">
        <f>IF(ISERROR(VLOOKUP(I30,'1500m'!$B$9:$H$40,6,FALSE)),0,(VLOOKUP(I30,'1500m'!$B$9:$H$40,6,FALSE)))</f>
        <v>0</v>
      </c>
      <c r="H30" s="222"/>
      <c r="I30" s="30">
        <v>22</v>
      </c>
      <c r="J30" s="44"/>
    </row>
    <row r="31" spans="1:10" s="24" customFormat="1" ht="24.95" customHeight="1">
      <c r="A31" s="28">
        <v>23</v>
      </c>
      <c r="B31" s="42">
        <f>IF(ISERROR(VLOOKUP(I31,'1500m'!$B$9:$H$40,7,FALSE)),0,(VLOOKUP(I31,'1500m'!$B$9:$H$40,7,FALSE)))</f>
        <v>0</v>
      </c>
      <c r="C31" s="220">
        <f>IF(ISERROR(VLOOKUP(I31,'1500m'!$B$9:$H$40,2,FALSE)),0,(VLOOKUP(I31,'1500m'!$B$9:$H$40,2,FALSE)))</f>
        <v>0</v>
      </c>
      <c r="D31" s="229">
        <f>IF(ISERROR(VLOOKUP(I31,'1500m'!$B$9:$H$40,3,FALSE)),0,(VLOOKUP(I31,'1500m'!$B$9:$H$40,3,FALSE)))</f>
        <v>0</v>
      </c>
      <c r="E31" s="229">
        <f>IF(ISERROR(VLOOKUP(I31,'1500m'!$B$9:$H$40,4,FALSE)),0,(VLOOKUP(I31,'1500m'!$B$9:$H$40,4,FALSE)))</f>
        <v>0</v>
      </c>
      <c r="F31" s="46">
        <f>IF(ISERROR(VLOOKUP(I31,'1500m'!$B$9:$H$40,5,FALSE)),0,(VLOOKUP(I31,'1500m'!$B$9:$H$40,5,FALSE)))</f>
        <v>0</v>
      </c>
      <c r="G31" s="43">
        <f>IF(ISERROR(VLOOKUP(I31,'1500m'!$B$9:$H$40,6,FALSE)),0,(VLOOKUP(I31,'1500m'!$B$9:$H$40,6,FALSE)))</f>
        <v>0</v>
      </c>
      <c r="H31" s="222"/>
      <c r="I31" s="30">
        <v>23</v>
      </c>
      <c r="J31" s="44"/>
    </row>
    <row r="32" spans="1:10" s="24" customFormat="1" ht="24.95" customHeight="1">
      <c r="A32" s="28">
        <v>24</v>
      </c>
      <c r="B32" s="42">
        <f>IF(ISERROR(VLOOKUP(I32,'1500m'!$B$9:$H$40,7,FALSE)),0,(VLOOKUP(I32,'1500m'!$B$9:$H$40,7,FALSE)))</f>
        <v>0</v>
      </c>
      <c r="C32" s="220">
        <f>IF(ISERROR(VLOOKUP(I32,'1500m'!$B$9:$H$40,2,FALSE)),0,(VLOOKUP(I32,'1500m'!$B$9:$H$40,2,FALSE)))</f>
        <v>0</v>
      </c>
      <c r="D32" s="229">
        <f>IF(ISERROR(VLOOKUP(I32,'1500m'!$B$9:$H$40,3,FALSE)),0,(VLOOKUP(I32,'1500m'!$B$9:$H$40,3,FALSE)))</f>
        <v>0</v>
      </c>
      <c r="E32" s="229">
        <f>IF(ISERROR(VLOOKUP(I32,'1500m'!$B$9:$H$40,4,FALSE)),0,(VLOOKUP(I32,'1500m'!$B$9:$H$40,4,FALSE)))</f>
        <v>0</v>
      </c>
      <c r="F32" s="46">
        <f>IF(ISERROR(VLOOKUP(I32,'1500m'!$B$9:$H$40,5,FALSE)),0,(VLOOKUP(I32,'1500m'!$B$9:$H$40,5,FALSE)))</f>
        <v>0</v>
      </c>
      <c r="G32" s="43">
        <f>IF(ISERROR(VLOOKUP(I32,'1500m'!$B$9:$H$40,6,FALSE)),0,(VLOOKUP(I32,'1500m'!$B$9:$H$40,6,FALSE)))</f>
        <v>0</v>
      </c>
      <c r="H32" s="222"/>
      <c r="I32" s="30">
        <v>24</v>
      </c>
      <c r="J32" s="44"/>
    </row>
    <row r="33" spans="1:10" s="24" customFormat="1" ht="24.95" customHeight="1">
      <c r="A33" s="28">
        <v>25</v>
      </c>
      <c r="B33" s="42">
        <f>IF(ISERROR(VLOOKUP(I33,'1500m'!$B$9:$H$40,7,FALSE)),0,(VLOOKUP(I33,'1500m'!$B$9:$H$40,7,FALSE)))</f>
        <v>0</v>
      </c>
      <c r="C33" s="220">
        <f>IF(ISERROR(VLOOKUP(I33,'1500m'!$B$9:$H$40,2,FALSE)),0,(VLOOKUP(I33,'1500m'!$B$9:$H$40,2,FALSE)))</f>
        <v>0</v>
      </c>
      <c r="D33" s="229">
        <f>IF(ISERROR(VLOOKUP(I33,'1500m'!$B$9:$H$40,3,FALSE)),0,(VLOOKUP(I33,'1500m'!$B$9:$H$40,3,FALSE)))</f>
        <v>0</v>
      </c>
      <c r="E33" s="229">
        <f>IF(ISERROR(VLOOKUP(I33,'1500m'!$B$9:$H$40,4,FALSE)),0,(VLOOKUP(I33,'1500m'!$B$9:$H$40,4,FALSE)))</f>
        <v>0</v>
      </c>
      <c r="F33" s="46">
        <f>IF(ISERROR(VLOOKUP(I33,'1500m'!$B$9:$H$40,5,FALSE)),0,(VLOOKUP(I33,'1500m'!$B$9:$H$40,5,FALSE)))</f>
        <v>0</v>
      </c>
      <c r="G33" s="43">
        <f>IF(ISERROR(VLOOKUP(I33,'1500m'!$B$9:$H$40,6,FALSE)),0,(VLOOKUP(I33,'1500m'!$B$9:$H$40,6,FALSE)))</f>
        <v>0</v>
      </c>
      <c r="H33" s="222"/>
      <c r="I33" s="30">
        <v>25</v>
      </c>
      <c r="J33" s="44"/>
    </row>
    <row r="34" spans="1:10" s="24" customFormat="1" ht="24.95" customHeight="1">
      <c r="A34" s="28">
        <v>26</v>
      </c>
      <c r="B34" s="42">
        <f>IF(ISERROR(VLOOKUP(I34,'1500m'!$B$9:$H$40,7,FALSE)),0,(VLOOKUP(I34,'1500m'!$B$9:$H$40,7,FALSE)))</f>
        <v>0</v>
      </c>
      <c r="C34" s="220">
        <f>IF(ISERROR(VLOOKUP(I34,'1500m'!$B$9:$H$40,2,FALSE)),0,(VLOOKUP(I34,'1500m'!$B$9:$H$40,2,FALSE)))</f>
        <v>0</v>
      </c>
      <c r="D34" s="229">
        <f>IF(ISERROR(VLOOKUP(I34,'1500m'!$B$9:$H$40,3,FALSE)),0,(VLOOKUP(I34,'1500m'!$B$9:$H$40,3,FALSE)))</f>
        <v>0</v>
      </c>
      <c r="E34" s="229">
        <f>IF(ISERROR(VLOOKUP(I34,'1500m'!$B$9:$H$40,4,FALSE)),0,(VLOOKUP(I34,'1500m'!$B$9:$H$40,4,FALSE)))</f>
        <v>0</v>
      </c>
      <c r="F34" s="46">
        <f>IF(ISERROR(VLOOKUP(I34,'1500m'!$B$9:$H$40,5,FALSE)),0,(VLOOKUP(I34,'1500m'!$B$9:$H$40,5,FALSE)))</f>
        <v>0</v>
      </c>
      <c r="G34" s="43">
        <f>IF(ISERROR(VLOOKUP(I34,'1500m'!$B$9:$H$40,6,FALSE)),0,(VLOOKUP(I34,'1500m'!$B$9:$H$40,6,FALSE)))</f>
        <v>0</v>
      </c>
      <c r="H34" s="222"/>
      <c r="I34" s="30">
        <v>26</v>
      </c>
      <c r="J34" s="44"/>
    </row>
    <row r="35" spans="1:10" s="24" customFormat="1" ht="24.95" customHeight="1">
      <c r="A35" s="28">
        <v>27</v>
      </c>
      <c r="B35" s="42">
        <f>IF(ISERROR(VLOOKUP(I35,'1500m'!$B$9:$H$40,7,FALSE)),0,(VLOOKUP(I35,'1500m'!$B$9:$H$40,7,FALSE)))</f>
        <v>0</v>
      </c>
      <c r="C35" s="220">
        <f>IF(ISERROR(VLOOKUP(I35,'1500m'!$B$9:$H$40,2,FALSE)),0,(VLOOKUP(I35,'1500m'!$B$9:$H$40,2,FALSE)))</f>
        <v>0</v>
      </c>
      <c r="D35" s="229">
        <f>IF(ISERROR(VLOOKUP(I35,'1500m'!$B$9:$H$40,3,FALSE)),0,(VLOOKUP(I35,'1500m'!$B$9:$H$40,3,FALSE)))</f>
        <v>0</v>
      </c>
      <c r="E35" s="229">
        <f>IF(ISERROR(VLOOKUP(I35,'1500m'!$B$9:$H$40,4,FALSE)),0,(VLOOKUP(I35,'1500m'!$B$9:$H$40,4,FALSE)))</f>
        <v>0</v>
      </c>
      <c r="F35" s="46">
        <f>IF(ISERROR(VLOOKUP(I35,'1500m'!$B$9:$H$40,5,FALSE)),0,(VLOOKUP(I35,'1500m'!$B$9:$H$40,5,FALSE)))</f>
        <v>0</v>
      </c>
      <c r="G35" s="43">
        <f>IF(ISERROR(VLOOKUP(I35,'1500m'!$B$9:$H$40,6,FALSE)),0,(VLOOKUP(I35,'1500m'!$B$9:$H$40,6,FALSE)))</f>
        <v>0</v>
      </c>
      <c r="H35" s="222"/>
      <c r="I35" s="30">
        <v>27</v>
      </c>
      <c r="J35" s="44"/>
    </row>
    <row r="36" spans="1:10" s="24" customFormat="1" ht="24.95" customHeight="1">
      <c r="A36" s="28">
        <v>28</v>
      </c>
      <c r="B36" s="42">
        <f>IF(ISERROR(VLOOKUP(I36,'1500m'!$B$9:$H$40,7,FALSE)),0,(VLOOKUP(I36,'1500m'!$B$9:$H$40,7,FALSE)))</f>
        <v>0</v>
      </c>
      <c r="C36" s="220">
        <f>IF(ISERROR(VLOOKUP(I36,'1500m'!$B$9:$H$40,2,FALSE)),0,(VLOOKUP(I36,'1500m'!$B$9:$H$40,2,FALSE)))</f>
        <v>0</v>
      </c>
      <c r="D36" s="229">
        <f>IF(ISERROR(VLOOKUP(I36,'1500m'!$B$9:$H$40,3,FALSE)),0,(VLOOKUP(I36,'1500m'!$B$9:$H$40,3,FALSE)))</f>
        <v>0</v>
      </c>
      <c r="E36" s="229">
        <f>IF(ISERROR(VLOOKUP(I36,'1500m'!$B$9:$H$40,4,FALSE)),0,(VLOOKUP(I36,'1500m'!$B$9:$H$40,4,FALSE)))</f>
        <v>0</v>
      </c>
      <c r="F36" s="46">
        <f>IF(ISERROR(VLOOKUP(I36,'1500m'!$B$9:$H$40,5,FALSE)),0,(VLOOKUP(I36,'1500m'!$B$9:$H$40,5,FALSE)))</f>
        <v>0</v>
      </c>
      <c r="G36" s="43">
        <f>IF(ISERROR(VLOOKUP(I36,'1500m'!$B$9:$H$40,6,FALSE)),0,(VLOOKUP(I36,'1500m'!$B$9:$H$40,6,FALSE)))</f>
        <v>0</v>
      </c>
      <c r="H36" s="222"/>
      <c r="I36" s="30">
        <v>28</v>
      </c>
      <c r="J36" s="44"/>
    </row>
    <row r="37" spans="1:10" s="24" customFormat="1" ht="24.95" customHeight="1">
      <c r="A37" s="28">
        <v>29</v>
      </c>
      <c r="B37" s="42">
        <f>IF(ISERROR(VLOOKUP(I37,'1500m'!$B$9:$H$40,7,FALSE)),0,(VLOOKUP(I37,'1500m'!$B$9:$H$40,7,FALSE)))</f>
        <v>0</v>
      </c>
      <c r="C37" s="220">
        <f>IF(ISERROR(VLOOKUP(I37,'1500m'!$B$9:$H$40,2,FALSE)),0,(VLOOKUP(I37,'1500m'!$B$9:$H$40,2,FALSE)))</f>
        <v>0</v>
      </c>
      <c r="D37" s="229">
        <f>IF(ISERROR(VLOOKUP(I37,'1500m'!$B$9:$H$40,3,FALSE)),0,(VLOOKUP(I37,'1500m'!$B$9:$H$40,3,FALSE)))</f>
        <v>0</v>
      </c>
      <c r="E37" s="229">
        <f>IF(ISERROR(VLOOKUP(I37,'1500m'!$B$9:$H$40,4,FALSE)),0,(VLOOKUP(I37,'1500m'!$B$9:$H$40,4,FALSE)))</f>
        <v>0</v>
      </c>
      <c r="F37" s="46">
        <f>IF(ISERROR(VLOOKUP(I37,'1500m'!$B$9:$H$40,5,FALSE)),0,(VLOOKUP(I37,'1500m'!$B$9:$H$40,5,FALSE)))</f>
        <v>0</v>
      </c>
      <c r="G37" s="43">
        <f>IF(ISERROR(VLOOKUP(I37,'1500m'!$B$9:$H$40,6,FALSE)),0,(VLOOKUP(I37,'1500m'!$B$9:$H$40,6,FALSE)))</f>
        <v>0</v>
      </c>
      <c r="H37" s="222"/>
      <c r="I37" s="30">
        <v>29</v>
      </c>
      <c r="J37" s="44"/>
    </row>
    <row r="38" spans="1:10" s="24" customFormat="1" ht="24.95" customHeight="1">
      <c r="A38" s="28">
        <v>30</v>
      </c>
      <c r="B38" s="42">
        <f>IF(ISERROR(VLOOKUP(I38,'1500m'!$B$9:$H$40,7,FALSE)),0,(VLOOKUP(I38,'1500m'!$B$9:$H$40,7,FALSE)))</f>
        <v>0</v>
      </c>
      <c r="C38" s="220">
        <f>IF(ISERROR(VLOOKUP(I38,'1500m'!$B$9:$H$40,2,FALSE)),0,(VLOOKUP(I38,'1500m'!$B$9:$H$40,2,FALSE)))</f>
        <v>0</v>
      </c>
      <c r="D38" s="229">
        <f>IF(ISERROR(VLOOKUP(I38,'1500m'!$B$9:$H$40,3,FALSE)),0,(VLOOKUP(I38,'1500m'!$B$9:$H$40,3,FALSE)))</f>
        <v>0</v>
      </c>
      <c r="E38" s="229">
        <f>IF(ISERROR(VLOOKUP(I38,'1500m'!$B$9:$H$40,4,FALSE)),0,(VLOOKUP(I38,'1500m'!$B$9:$H$40,4,FALSE)))</f>
        <v>0</v>
      </c>
      <c r="F38" s="46">
        <f>IF(ISERROR(VLOOKUP(I38,'1500m'!$B$9:$H$40,5,FALSE)),0,(VLOOKUP(I38,'1500m'!$B$9:$H$40,5,FALSE)))</f>
        <v>0</v>
      </c>
      <c r="G38" s="43">
        <f>IF(ISERROR(VLOOKUP(I38,'1500m'!$B$9:$H$40,6,FALSE)),0,(VLOOKUP(I38,'1500m'!$B$9:$H$40,6,FALSE)))</f>
        <v>0</v>
      </c>
      <c r="H38" s="222"/>
      <c r="I38" s="30">
        <v>30</v>
      </c>
      <c r="J38" s="44"/>
    </row>
    <row r="39" spans="1:10" s="24" customFormat="1" ht="24.95" customHeight="1">
      <c r="A39" s="28">
        <v>31</v>
      </c>
      <c r="B39" s="42">
        <f>IF(ISERROR(VLOOKUP(I39,'1500m'!$B$9:$H$40,7,FALSE)),0,(VLOOKUP(I39,'1500m'!$B$9:$H$40,7,FALSE)))</f>
        <v>0</v>
      </c>
      <c r="C39" s="220">
        <f>IF(ISERROR(VLOOKUP(I39,'1500m'!$B$9:$H$40,2,FALSE)),0,(VLOOKUP(I39,'1500m'!$B$9:$H$40,2,FALSE)))</f>
        <v>0</v>
      </c>
      <c r="D39" s="229">
        <f>IF(ISERROR(VLOOKUP(I39,'1500m'!$B$9:$H$40,3,FALSE)),0,(VLOOKUP(I39,'1500m'!$B$9:$H$40,3,FALSE)))</f>
        <v>0</v>
      </c>
      <c r="E39" s="229">
        <f>IF(ISERROR(VLOOKUP(I39,'1500m'!$B$9:$H$40,4,FALSE)),0,(VLOOKUP(I39,'1500m'!$B$9:$H$40,4,FALSE)))</f>
        <v>0</v>
      </c>
      <c r="F39" s="46">
        <f>IF(ISERROR(VLOOKUP(I39,'1500m'!$B$9:$H$40,5,FALSE)),0,(VLOOKUP(I39,'1500m'!$B$9:$H$40,5,FALSE)))</f>
        <v>0</v>
      </c>
      <c r="G39" s="43">
        <f>IF(ISERROR(VLOOKUP(I39,'1500m'!$B$9:$H$40,6,FALSE)),0,(VLOOKUP(I39,'1500m'!$B$9:$H$40,6,FALSE)))</f>
        <v>0</v>
      </c>
      <c r="H39" s="222"/>
      <c r="I39" s="30">
        <v>31</v>
      </c>
      <c r="J39" s="44"/>
    </row>
    <row r="40" spans="1:10" s="24" customFormat="1" ht="24.95" customHeight="1">
      <c r="A40" s="28">
        <v>32</v>
      </c>
      <c r="B40" s="42">
        <f>IF(ISERROR(VLOOKUP(I40,'1500m'!$B$9:$H$40,7,FALSE)),0,(VLOOKUP(I40,'1500m'!$B$9:$H$40,7,FALSE)))</f>
        <v>0</v>
      </c>
      <c r="C40" s="220">
        <f>IF(ISERROR(VLOOKUP(I40,'1500m'!$B$9:$H$40,2,FALSE)),0,(VLOOKUP(I40,'1500m'!$B$9:$H$40,2,FALSE)))</f>
        <v>0</v>
      </c>
      <c r="D40" s="229">
        <f>IF(ISERROR(VLOOKUP(I40,'1500m'!$B$9:$H$40,3,FALSE)),0,(VLOOKUP(I40,'1500m'!$B$9:$H$40,3,FALSE)))</f>
        <v>0</v>
      </c>
      <c r="E40" s="229">
        <f>IF(ISERROR(VLOOKUP(I40,'1500m'!$B$9:$H$40,4,FALSE)),0,(VLOOKUP(I40,'1500m'!$B$9:$H$40,4,FALSE)))</f>
        <v>0</v>
      </c>
      <c r="F40" s="46">
        <f>IF(ISERROR(VLOOKUP(I40,'1500m'!$B$9:$H$40,5,FALSE)),0,(VLOOKUP(I40,'1500m'!$B$9:$H$40,5,FALSE)))</f>
        <v>0</v>
      </c>
      <c r="G40" s="43">
        <f>IF(ISERROR(VLOOKUP(I40,'1500m'!$B$9:$H$40,6,FALSE)),0,(VLOOKUP(I40,'1500m'!$B$9:$H$40,6,FALSE)))</f>
        <v>0</v>
      </c>
      <c r="H40" s="222"/>
      <c r="I40" s="30">
        <v>32</v>
      </c>
      <c r="J40" s="44"/>
    </row>
    <row r="41" spans="1:10" s="38" customFormat="1" ht="24.95" customHeight="1">
      <c r="A41" s="324" t="s">
        <v>24</v>
      </c>
      <c r="B41" s="324"/>
      <c r="C41" s="38" t="s">
        <v>33</v>
      </c>
      <c r="D41" s="38" t="s">
        <v>34</v>
      </c>
      <c r="E41" s="39" t="s">
        <v>25</v>
      </c>
      <c r="F41" s="25" t="s">
        <v>25</v>
      </c>
    </row>
    <row r="42" spans="1:10" s="24" customFormat="1" ht="24.95" customHeight="1"/>
    <row r="43" spans="1:10" s="24" customFormat="1" ht="24.95" customHeight="1"/>
    <row r="44" spans="1:10" s="24" customFormat="1" ht="24.95" customHeight="1"/>
    <row r="45" spans="1:10" s="24" customFormat="1" ht="24.95" customHeight="1"/>
    <row r="46" spans="1:10" s="24" customFormat="1" ht="24.95" customHeight="1"/>
    <row r="47" spans="1:10" s="24" customFormat="1" ht="24.95" customHeight="1"/>
    <row r="48" spans="1:10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pans="9:9" s="24" customFormat="1" ht="24.95" customHeight="1"/>
    <row r="66" spans="9:9" s="24" customFormat="1" ht="24.95" customHeight="1"/>
    <row r="67" spans="9:9" s="24" customFormat="1" ht="24.95" customHeight="1"/>
    <row r="68" spans="9:9" s="24" customFormat="1" ht="24.95" customHeight="1"/>
    <row r="69" spans="9:9" s="24" customFormat="1" ht="24.95" customHeight="1"/>
    <row r="70" spans="9:9" s="24" customFormat="1" ht="24.95" customHeight="1"/>
    <row r="71" spans="9:9" s="24" customFormat="1" ht="24.95" customHeight="1">
      <c r="I71" s="40"/>
    </row>
  </sheetData>
  <mergeCells count="5">
    <mergeCell ref="I1:I7"/>
    <mergeCell ref="A41:B41"/>
    <mergeCell ref="A1:H1"/>
    <mergeCell ref="A2:H2"/>
    <mergeCell ref="A3:H3"/>
  </mergeCells>
  <conditionalFormatting sqref="B9:H40">
    <cfRule type="cellIs" dxfId="147" priority="1" stopIfTrue="1" operator="equal">
      <formula>0</formula>
    </cfRule>
  </conditionalFormatting>
  <conditionalFormatting sqref="A7">
    <cfRule type="cellIs" dxfId="146" priority="2" stopIfTrue="1" operator="equal">
      <formula>1</formula>
    </cfRule>
  </conditionalFormatting>
  <pageMargins left="0.7" right="0.7" top="0.75" bottom="0.75" header="0.3" footer="0.3"/>
  <pageSetup paperSize="9" scale="64" orientation="portrait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indexed="13"/>
  </sheetPr>
  <dimension ref="A1:N50"/>
  <sheetViews>
    <sheetView view="pageBreakPreview" topLeftCell="A7" zoomScale="60" zoomScaleNormal="75" workbookViewId="0">
      <selection activeCell="D3" sqref="D3"/>
    </sheetView>
  </sheetViews>
  <sheetFormatPr defaultColWidth="9.140625" defaultRowHeight="35.1" customHeight="1"/>
  <cols>
    <col min="1" max="1" width="4.42578125" style="40" bestFit="1" customWidth="1"/>
    <col min="2" max="2" width="6.7109375" style="40" customWidth="1"/>
    <col min="3" max="3" width="13" style="40" customWidth="1"/>
    <col min="4" max="4" width="25.7109375" style="91" customWidth="1"/>
    <col min="5" max="5" width="23.7109375" style="91" customWidth="1"/>
    <col min="6" max="6" width="9.28515625" style="40" bestFit="1" customWidth="1"/>
    <col min="7" max="7" width="8.7109375" style="40" customWidth="1"/>
    <col min="8" max="8" width="2.5703125" style="40" customWidth="1"/>
    <col min="9" max="9" width="4.42578125" style="91" customWidth="1"/>
    <col min="10" max="10" width="6.7109375" style="91" customWidth="1"/>
    <col min="11" max="11" width="12.28515625" style="91" customWidth="1"/>
    <col min="12" max="12" width="25.7109375" style="91" customWidth="1"/>
    <col min="13" max="13" width="23.7109375" style="91" customWidth="1"/>
    <col min="14" max="14" width="10" style="91" customWidth="1"/>
    <col min="15" max="16384" width="9.140625" style="40"/>
  </cols>
  <sheetData>
    <row r="1" spans="1:14" ht="35.1" customHeight="1">
      <c r="A1" s="348" t="s">
        <v>16</v>
      </c>
      <c r="B1" s="348"/>
      <c r="C1" s="348"/>
      <c r="D1" s="124" t="str">
        <f>'genel bilgi girişi'!$B$4</f>
        <v>GENÇ ERKEK</v>
      </c>
      <c r="E1" s="123" t="s">
        <v>17</v>
      </c>
      <c r="F1" s="340" t="str">
        <f>'genel bilgi girişi'!B5</f>
        <v>ATATÜRK STADYUMU</v>
      </c>
      <c r="G1" s="340"/>
      <c r="H1" s="340"/>
    </row>
    <row r="2" spans="1:14" ht="35.1" customHeight="1">
      <c r="A2" s="348" t="s">
        <v>19</v>
      </c>
      <c r="B2" s="348"/>
      <c r="C2" s="348"/>
      <c r="D2" s="125" t="s">
        <v>28</v>
      </c>
      <c r="E2" s="123" t="s">
        <v>18</v>
      </c>
      <c r="F2" s="341" t="str">
        <f>'genel bilgi girişi'!B6</f>
        <v>11-12 MART 2019</v>
      </c>
      <c r="G2" s="341"/>
      <c r="H2" s="342"/>
      <c r="I2" s="345" t="s">
        <v>59</v>
      </c>
      <c r="J2" s="345"/>
    </row>
    <row r="3" spans="1:14" ht="35.1" customHeight="1">
      <c r="A3" s="348" t="s">
        <v>60</v>
      </c>
      <c r="B3" s="348"/>
      <c r="C3" s="348"/>
      <c r="D3" s="271" t="str">
        <f>rekorlar!$H$14</f>
        <v>SALİH KEMANECİLER 9:08.2 sn</v>
      </c>
      <c r="E3" s="123" t="s">
        <v>61</v>
      </c>
      <c r="F3" s="343" t="str">
        <f>'yarışma programı'!$E$14</f>
        <v>2. Gün-13:40</v>
      </c>
      <c r="G3" s="343"/>
      <c r="H3" s="344"/>
      <c r="I3" s="223" t="s">
        <v>32</v>
      </c>
      <c r="J3" s="223" t="s">
        <v>20</v>
      </c>
      <c r="K3" s="132" t="s">
        <v>62</v>
      </c>
      <c r="L3" s="132" t="s">
        <v>55</v>
      </c>
      <c r="M3" s="132" t="s">
        <v>21</v>
      </c>
      <c r="N3" s="42" t="s">
        <v>22</v>
      </c>
    </row>
    <row r="4" spans="1:14" ht="35.1" customHeight="1">
      <c r="A4" s="350" t="str">
        <f>'genel bilgi girişi'!$B$8</f>
        <v>MİLLİ EĞİTİM ve KÜLTÜR BAKANLIĞI 2018-2019 ÖĞRETİM YILI GENÇLER ATLETİZM  ELEME YARIŞMALARI</v>
      </c>
      <c r="B4" s="350"/>
      <c r="C4" s="350"/>
      <c r="D4" s="350"/>
      <c r="E4" s="350"/>
      <c r="F4" s="350"/>
      <c r="G4" s="350"/>
      <c r="I4" s="130">
        <v>1</v>
      </c>
      <c r="J4" s="134">
        <f t="shared" ref="J4:J19" si="0">B6</f>
        <v>41</v>
      </c>
      <c r="K4" s="190">
        <f t="shared" ref="K4:K19" si="1">C6</f>
        <v>38063</v>
      </c>
      <c r="L4" s="191" t="str">
        <f t="shared" ref="L4:L19" si="2">D6</f>
        <v>MEHMET ALKIŞ</v>
      </c>
      <c r="M4" s="191" t="str">
        <f t="shared" ref="M4:M19" si="3">E6</f>
        <v>Dr. FAZIL KÜÇÜK E.M.L</v>
      </c>
      <c r="N4" s="192">
        <f t="shared" ref="N4:N19" si="4">F6</f>
        <v>0</v>
      </c>
    </row>
    <row r="5" spans="1:14" s="126" customFormat="1" ht="35.1" customHeight="1">
      <c r="A5" s="42" t="s">
        <v>32</v>
      </c>
      <c r="B5" s="42" t="s">
        <v>20</v>
      </c>
      <c r="C5" s="132" t="s">
        <v>62</v>
      </c>
      <c r="D5" s="132" t="s">
        <v>55</v>
      </c>
      <c r="E5" s="132" t="s">
        <v>21</v>
      </c>
      <c r="F5" s="193" t="s">
        <v>22</v>
      </c>
      <c r="G5" s="193" t="s">
        <v>23</v>
      </c>
      <c r="H5" s="53"/>
      <c r="I5" s="130">
        <v>2</v>
      </c>
      <c r="J5" s="134">
        <f t="shared" si="0"/>
        <v>44</v>
      </c>
      <c r="K5" s="190">
        <f t="shared" si="1"/>
        <v>38315</v>
      </c>
      <c r="L5" s="191" t="str">
        <f t="shared" si="2"/>
        <v>UĞUR BİLİN</v>
      </c>
      <c r="M5" s="191" t="str">
        <f t="shared" si="3"/>
        <v>LEFKE GAZİ LİSESİ</v>
      </c>
      <c r="N5" s="192">
        <f t="shared" si="4"/>
        <v>0</v>
      </c>
    </row>
    <row r="6" spans="1:14" ht="35.1" customHeight="1">
      <c r="A6" s="130">
        <v>1</v>
      </c>
      <c r="B6" s="134">
        <f>'yarışmaya katılan okullar'!B12</f>
        <v>41</v>
      </c>
      <c r="C6" s="135">
        <v>38063</v>
      </c>
      <c r="D6" s="136" t="s">
        <v>431</v>
      </c>
      <c r="E6" s="137" t="str">
        <f>'yarışmaya katılan okullar'!C12</f>
        <v>Dr. FAZIL KÜÇÜK E.M.L</v>
      </c>
      <c r="F6" s="59"/>
      <c r="G6" s="239" t="str">
        <f>IF(ISTEXT(F6),0,IFERROR(VLOOKUP(SMALL(puan!$O$4:$P$112,COUNTIF(puan!$O$4:$P$112,"&lt;"&amp;F6)+1),puan!$O$4:$P$112,2,0),"    "))</f>
        <v xml:space="preserve">    </v>
      </c>
      <c r="H6" s="152"/>
      <c r="I6" s="42">
        <v>3</v>
      </c>
      <c r="J6" s="134">
        <f t="shared" si="0"/>
        <v>50</v>
      </c>
      <c r="K6" s="190">
        <f t="shared" si="1"/>
        <v>37904</v>
      </c>
      <c r="L6" s="191" t="str">
        <f t="shared" si="2"/>
        <v>İLYAS BUCAK</v>
      </c>
      <c r="M6" s="191" t="str">
        <f t="shared" si="3"/>
        <v>SEDAT SİMAVİ E.M.LİSESİ</v>
      </c>
      <c r="N6" s="46">
        <f t="shared" si="4"/>
        <v>0</v>
      </c>
    </row>
    <row r="7" spans="1:14" ht="35.1" customHeight="1">
      <c r="A7" s="130">
        <v>2</v>
      </c>
      <c r="B7" s="134">
        <f>'yarışmaya katılan okullar'!B13</f>
        <v>44</v>
      </c>
      <c r="C7" s="135">
        <v>38315</v>
      </c>
      <c r="D7" s="136" t="s">
        <v>432</v>
      </c>
      <c r="E7" s="137" t="str">
        <f>'yarışmaya katılan okullar'!C13</f>
        <v>LEFKE GAZİ LİSESİ</v>
      </c>
      <c r="F7" s="59"/>
      <c r="G7" s="239" t="str">
        <f>IF(ISTEXT(F7),0,IFERROR(VLOOKUP(SMALL(puan!$O$4:$P$112,COUNTIF(puan!$O$4:$P$112,"&lt;"&amp;F7)+1),puan!$O$4:$P$112,2,0),"    "))</f>
        <v xml:space="preserve">    </v>
      </c>
      <c r="H7" s="152"/>
      <c r="I7" s="130">
        <v>4</v>
      </c>
      <c r="J7" s="134">
        <f t="shared" si="0"/>
        <v>52</v>
      </c>
      <c r="K7" s="190">
        <f t="shared" si="1"/>
        <v>38215</v>
      </c>
      <c r="L7" s="191" t="str">
        <f t="shared" si="2"/>
        <v>REŞAT SAVAŞ YAVUZ</v>
      </c>
      <c r="M7" s="191" t="str">
        <f t="shared" si="3"/>
        <v>LAPTA YAVUZLAR LİSESİ</v>
      </c>
      <c r="N7" s="192">
        <f t="shared" si="4"/>
        <v>0</v>
      </c>
    </row>
    <row r="8" spans="1:14" ht="35.1" customHeight="1">
      <c r="A8" s="130">
        <v>3</v>
      </c>
      <c r="B8" s="134">
        <f>'yarışmaya katılan okullar'!B14</f>
        <v>50</v>
      </c>
      <c r="C8" s="135">
        <v>37904</v>
      </c>
      <c r="D8" s="136" t="s">
        <v>415</v>
      </c>
      <c r="E8" s="137" t="str">
        <f>'yarışmaya katılan okullar'!C14</f>
        <v>SEDAT SİMAVİ E.M.LİSESİ</v>
      </c>
      <c r="F8" s="59"/>
      <c r="G8" s="239" t="str">
        <f>IF(ISTEXT(F8),0,IFERROR(VLOOKUP(SMALL(puan!$O$4:$P$112,COUNTIF(puan!$O$4:$P$112,"&lt;"&amp;F8)+1),puan!$O$4:$P$112,2,0),"    "))</f>
        <v xml:space="preserve">    </v>
      </c>
      <c r="H8" s="152"/>
      <c r="I8" s="130">
        <v>5</v>
      </c>
      <c r="J8" s="134">
        <f t="shared" si="0"/>
        <v>16</v>
      </c>
      <c r="K8" s="190">
        <f t="shared" si="1"/>
        <v>37290</v>
      </c>
      <c r="L8" s="191" t="str">
        <f t="shared" si="2"/>
        <v>MURAT TEKGÖZ</v>
      </c>
      <c r="M8" s="191" t="str">
        <f t="shared" si="3"/>
        <v>CUMHURİYET LİSESİ</v>
      </c>
      <c r="N8" s="192">
        <f t="shared" si="4"/>
        <v>0</v>
      </c>
    </row>
    <row r="9" spans="1:14" ht="35.1" customHeight="1">
      <c r="A9" s="130">
        <v>4</v>
      </c>
      <c r="B9" s="134">
        <f>'yarışmaya katılan okullar'!B15</f>
        <v>52</v>
      </c>
      <c r="C9" s="135">
        <v>38215</v>
      </c>
      <c r="D9" s="136" t="s">
        <v>433</v>
      </c>
      <c r="E9" s="137" t="str">
        <f>'yarışmaya katılan okullar'!C15</f>
        <v>LAPTA YAVUZLAR LİSESİ</v>
      </c>
      <c r="F9" s="59"/>
      <c r="G9" s="239" t="str">
        <f>IF(ISTEXT(F9),0,IFERROR(VLOOKUP(SMALL(puan!$O$4:$P$112,COUNTIF(puan!$O$4:$P$112,"&lt;"&amp;F9)+1),puan!$O$4:$P$112,2,0),"    "))</f>
        <v xml:space="preserve">    </v>
      </c>
      <c r="H9" s="152"/>
      <c r="I9" s="130">
        <v>6</v>
      </c>
      <c r="J9" s="134">
        <f t="shared" si="0"/>
        <v>60</v>
      </c>
      <c r="K9" s="190" t="str">
        <f t="shared" si="1"/>
        <v>-</v>
      </c>
      <c r="L9" s="191" t="str">
        <f t="shared" si="2"/>
        <v>-</v>
      </c>
      <c r="M9" s="191" t="str">
        <f t="shared" si="3"/>
        <v>KARPAZ MESLEK LİSESİ</v>
      </c>
      <c r="N9" s="192">
        <f t="shared" si="4"/>
        <v>0</v>
      </c>
    </row>
    <row r="10" spans="1:14" ht="35.1" customHeight="1">
      <c r="A10" s="130">
        <v>5</v>
      </c>
      <c r="B10" s="134">
        <f>'yarışmaya katılan okullar'!B16</f>
        <v>16</v>
      </c>
      <c r="C10" s="135">
        <v>37290</v>
      </c>
      <c r="D10" s="136" t="s">
        <v>434</v>
      </c>
      <c r="E10" s="137" t="str">
        <f>'yarışmaya katılan okullar'!C16</f>
        <v>CUMHURİYET LİSESİ</v>
      </c>
      <c r="F10" s="59"/>
      <c r="G10" s="239" t="str">
        <f>IF(ISTEXT(F10),0,IFERROR(VLOOKUP(SMALL(puan!$O$4:$P$112,COUNTIF(puan!$O$4:$P$112,"&lt;"&amp;F10)+1),puan!$O$4:$P$112,2,0),"    "))</f>
        <v xml:space="preserve">    </v>
      </c>
      <c r="H10" s="152"/>
      <c r="I10" s="130">
        <v>7</v>
      </c>
      <c r="J10" s="134">
        <f t="shared" si="0"/>
        <v>30</v>
      </c>
      <c r="K10" s="190">
        <f t="shared" si="1"/>
        <v>37043</v>
      </c>
      <c r="L10" s="191" t="str">
        <f t="shared" si="2"/>
        <v>CASİM HEKİMOĞLU</v>
      </c>
      <c r="M10" s="191" t="str">
        <f t="shared" si="3"/>
        <v>HALA SULTAN İLAHİYAT KOLEJİ</v>
      </c>
      <c r="N10" s="192">
        <f t="shared" si="4"/>
        <v>0</v>
      </c>
    </row>
    <row r="11" spans="1:14" ht="35.1" customHeight="1">
      <c r="A11" s="130">
        <v>6</v>
      </c>
      <c r="B11" s="134">
        <f>'yarışmaya katılan okullar'!B17</f>
        <v>60</v>
      </c>
      <c r="C11" s="135" t="s">
        <v>237</v>
      </c>
      <c r="D11" s="136" t="s">
        <v>237</v>
      </c>
      <c r="E11" s="137" t="str">
        <f>'yarışmaya katılan okullar'!C17</f>
        <v>KARPAZ MESLEK LİSESİ</v>
      </c>
      <c r="F11" s="59"/>
      <c r="G11" s="239" t="str">
        <f>IF(ISTEXT(F11),0,IFERROR(VLOOKUP(SMALL(puan!$O$4:$P$112,COUNTIF(puan!$O$4:$P$112,"&lt;"&amp;F11)+1),puan!$O$4:$P$112,2,0),"    "))</f>
        <v xml:space="preserve">    </v>
      </c>
      <c r="H11" s="152"/>
      <c r="I11" s="130">
        <v>8</v>
      </c>
      <c r="J11" s="134">
        <f t="shared" si="0"/>
        <v>59</v>
      </c>
      <c r="K11" s="190">
        <f t="shared" si="1"/>
        <v>37039</v>
      </c>
      <c r="L11" s="191" t="str">
        <f t="shared" si="2"/>
        <v>CEVDET HASDAĞ</v>
      </c>
      <c r="M11" s="191" t="str">
        <f t="shared" si="3"/>
        <v>POLATPAŞA LİSESİ</v>
      </c>
      <c r="N11" s="192">
        <f t="shared" si="4"/>
        <v>0</v>
      </c>
    </row>
    <row r="12" spans="1:14" ht="35.1" customHeight="1">
      <c r="A12" s="130">
        <v>7</v>
      </c>
      <c r="B12" s="134">
        <f>'yarışmaya katılan okullar'!B18</f>
        <v>30</v>
      </c>
      <c r="C12" s="135">
        <v>37043</v>
      </c>
      <c r="D12" s="136" t="s">
        <v>382</v>
      </c>
      <c r="E12" s="137" t="str">
        <f>'yarışmaya katılan okullar'!C18</f>
        <v>HALA SULTAN İLAHİYAT KOLEJİ</v>
      </c>
      <c r="F12" s="59"/>
      <c r="G12" s="239" t="str">
        <f>IF(ISTEXT(F12),0,IFERROR(VLOOKUP(SMALL(puan!$O$4:$P$112,COUNTIF(puan!$O$4:$P$112,"&lt;"&amp;F12)+1),puan!$O$4:$P$112,2,0),"    "))</f>
        <v xml:space="preserve">    </v>
      </c>
      <c r="H12" s="152"/>
      <c r="I12" s="130">
        <v>9</v>
      </c>
      <c r="J12" s="134">
        <f t="shared" si="0"/>
        <v>45</v>
      </c>
      <c r="K12" s="190">
        <f t="shared" si="1"/>
        <v>38260</v>
      </c>
      <c r="L12" s="191" t="str">
        <f t="shared" si="2"/>
        <v>MUSTAFA ATİKOĞLU</v>
      </c>
      <c r="M12" s="191" t="str">
        <f t="shared" si="3"/>
        <v>GÜZELYURT MESLEK LİSESİ</v>
      </c>
      <c r="N12" s="192">
        <f t="shared" si="4"/>
        <v>0</v>
      </c>
    </row>
    <row r="13" spans="1:14" ht="35.1" customHeight="1">
      <c r="A13" s="130">
        <v>8</v>
      </c>
      <c r="B13" s="134">
        <f>'yarışmaya katılan okullar'!B19</f>
        <v>59</v>
      </c>
      <c r="C13" s="135">
        <v>37039</v>
      </c>
      <c r="D13" s="136" t="s">
        <v>435</v>
      </c>
      <c r="E13" s="137" t="str">
        <f>'yarışmaya katılan okullar'!C19</f>
        <v>POLATPAŞA LİSESİ</v>
      </c>
      <c r="F13" s="59"/>
      <c r="G13" s="239" t="str">
        <f>IF(ISTEXT(F13),0,IFERROR(VLOOKUP(SMALL(puan!$O$4:$P$112,COUNTIF(puan!$O$4:$P$112,"&lt;"&amp;F13)+1),puan!$O$4:$P$112,2,0),"    "))</f>
        <v xml:space="preserve">    </v>
      </c>
      <c r="H13" s="152"/>
      <c r="I13" s="130">
        <v>10</v>
      </c>
      <c r="J13" s="134">
        <f t="shared" si="0"/>
        <v>35</v>
      </c>
      <c r="K13" s="190">
        <f t="shared" si="1"/>
        <v>37526</v>
      </c>
      <c r="L13" s="191" t="str">
        <f t="shared" si="2"/>
        <v>MEHMET ALİ TANIR</v>
      </c>
      <c r="M13" s="191" t="str">
        <f t="shared" si="3"/>
        <v>ANAFARTALAR LİSESİ</v>
      </c>
      <c r="N13" s="46">
        <f t="shared" si="4"/>
        <v>0</v>
      </c>
    </row>
    <row r="14" spans="1:14" ht="35.1" customHeight="1">
      <c r="A14" s="130">
        <v>9</v>
      </c>
      <c r="B14" s="134">
        <f>'yarışmaya katılan okullar'!B20</f>
        <v>45</v>
      </c>
      <c r="C14" s="135">
        <v>38260</v>
      </c>
      <c r="D14" s="136" t="s">
        <v>383</v>
      </c>
      <c r="E14" s="137" t="str">
        <f>'yarışmaya katılan okullar'!C20</f>
        <v>GÜZELYURT MESLEK LİSESİ</v>
      </c>
      <c r="F14" s="59"/>
      <c r="G14" s="239" t="str">
        <f>IF(ISTEXT(F14),0,IFERROR(VLOOKUP(SMALL(puan!$O$4:$P$112,COUNTIF(puan!$O$4:$P$112,"&lt;"&amp;F14)+1),puan!$O$4:$P$112,2,0),"    "))</f>
        <v xml:space="preserve">    </v>
      </c>
      <c r="H14" s="152"/>
      <c r="I14" s="130">
        <v>11</v>
      </c>
      <c r="J14" s="134">
        <f t="shared" si="0"/>
        <v>71</v>
      </c>
      <c r="K14" s="190" t="str">
        <f t="shared" si="1"/>
        <v>30.12.2002</v>
      </c>
      <c r="L14" s="191" t="str">
        <f t="shared" si="2"/>
        <v>SERHAN ZÜLKADİROĞLU</v>
      </c>
      <c r="M14" s="191" t="str">
        <f t="shared" si="3"/>
        <v>THE AMERİCAN COLLEGE</v>
      </c>
      <c r="N14" s="192">
        <f t="shared" si="4"/>
        <v>0</v>
      </c>
    </row>
    <row r="15" spans="1:14" ht="35.1" customHeight="1">
      <c r="A15" s="130">
        <v>10</v>
      </c>
      <c r="B15" s="134">
        <f>'yarışmaya katılan okullar'!B21</f>
        <v>35</v>
      </c>
      <c r="C15" s="135">
        <v>37526</v>
      </c>
      <c r="D15" s="136" t="s">
        <v>419</v>
      </c>
      <c r="E15" s="137" t="str">
        <f>'yarışmaya katılan okullar'!C21</f>
        <v>ANAFARTALAR LİSESİ</v>
      </c>
      <c r="F15" s="59"/>
      <c r="G15" s="239" t="str">
        <f>IF(ISTEXT(F15),0,IFERROR(VLOOKUP(SMALL(puan!$O$4:$P$112,COUNTIF(puan!$O$4:$P$112,"&lt;"&amp;F15)+1),puan!$O$4:$P$112,2,0),"    "))</f>
        <v xml:space="preserve">    </v>
      </c>
      <c r="H15" s="152"/>
      <c r="I15" s="130">
        <v>12</v>
      </c>
      <c r="J15" s="134">
        <f t="shared" si="0"/>
        <v>57</v>
      </c>
      <c r="K15" s="190" t="str">
        <f t="shared" si="1"/>
        <v>-</v>
      </c>
      <c r="L15" s="191" t="str">
        <f t="shared" si="2"/>
        <v>-</v>
      </c>
      <c r="M15" s="191" t="str">
        <f t="shared" si="3"/>
        <v>19 MAYIS TMK</v>
      </c>
      <c r="N15" s="192">
        <f t="shared" si="4"/>
        <v>0</v>
      </c>
    </row>
    <row r="16" spans="1:14" ht="35.1" customHeight="1">
      <c r="A16" s="130">
        <v>11</v>
      </c>
      <c r="B16" s="134">
        <f>'yarışmaya katılan okullar'!B22</f>
        <v>71</v>
      </c>
      <c r="C16" s="135" t="s">
        <v>420</v>
      </c>
      <c r="D16" s="136" t="s">
        <v>421</v>
      </c>
      <c r="E16" s="137" t="str">
        <f>'yarışmaya katılan okullar'!C22</f>
        <v>THE AMERİCAN COLLEGE</v>
      </c>
      <c r="F16" s="59"/>
      <c r="G16" s="239" t="str">
        <f>IF(ISTEXT(F16),0,IFERROR(VLOOKUP(SMALL(puan!$O$4:$P$112,COUNTIF(puan!$O$4:$P$112,"&lt;"&amp;F16)+1),puan!$O$4:$P$112,2,0),"    "))</f>
        <v xml:space="preserve">    </v>
      </c>
      <c r="H16" s="152"/>
      <c r="I16" s="130">
        <v>13</v>
      </c>
      <c r="J16" s="134">
        <f t="shared" si="0"/>
        <v>77</v>
      </c>
      <c r="K16" s="190">
        <f t="shared" si="1"/>
        <v>37270</v>
      </c>
      <c r="L16" s="191" t="str">
        <f t="shared" si="2"/>
        <v>ÖMER ÖZYILDIRIMLAR</v>
      </c>
      <c r="M16" s="191" t="str">
        <f t="shared" si="3"/>
        <v>BÜLENT ECEVİT ANADOLU LİSESİ</v>
      </c>
      <c r="N16" s="192">
        <f t="shared" si="4"/>
        <v>0</v>
      </c>
    </row>
    <row r="17" spans="1:14" ht="35.1" customHeight="1">
      <c r="A17" s="130">
        <v>12</v>
      </c>
      <c r="B17" s="134">
        <f>'yarışmaya katılan okullar'!B23</f>
        <v>57</v>
      </c>
      <c r="C17" s="135" t="s">
        <v>237</v>
      </c>
      <c r="D17" s="136" t="s">
        <v>237</v>
      </c>
      <c r="E17" s="137" t="str">
        <f>'yarışmaya katılan okullar'!C23</f>
        <v>19 MAYIS TMK</v>
      </c>
      <c r="F17" s="59"/>
      <c r="G17" s="239" t="str">
        <f>IF(ISTEXT(F17),0,IFERROR(VLOOKUP(SMALL(puan!$O$4:$P$112,COUNTIF(puan!$O$4:$P$112,"&lt;"&amp;F17)+1),puan!$O$4:$P$112,2,0),"    "))</f>
        <v xml:space="preserve">    </v>
      </c>
      <c r="H17" s="152"/>
      <c r="I17" s="130">
        <v>14</v>
      </c>
      <c r="J17" s="134">
        <f t="shared" si="0"/>
        <v>48</v>
      </c>
      <c r="K17" s="190">
        <f t="shared" si="1"/>
        <v>37159</v>
      </c>
      <c r="L17" s="191" t="str">
        <f t="shared" si="2"/>
        <v>MUHAMMED HASAN ÇİRKİN</v>
      </c>
      <c r="M17" s="191" t="str">
        <f t="shared" si="3"/>
        <v>LEFKOŞA TÜRK LİSESİ</v>
      </c>
      <c r="N17" s="192">
        <f t="shared" si="4"/>
        <v>0</v>
      </c>
    </row>
    <row r="18" spans="1:14" ht="35.1" customHeight="1">
      <c r="A18" s="130">
        <v>13</v>
      </c>
      <c r="B18" s="134">
        <f>'yarışmaya katılan okullar'!B24</f>
        <v>77</v>
      </c>
      <c r="C18" s="135">
        <v>37270</v>
      </c>
      <c r="D18" s="136" t="s">
        <v>436</v>
      </c>
      <c r="E18" s="137" t="str">
        <f>'yarışmaya katılan okullar'!C24</f>
        <v>BÜLENT ECEVİT ANADOLU LİSESİ</v>
      </c>
      <c r="F18" s="59"/>
      <c r="G18" s="239" t="str">
        <f>IF(ISTEXT(F18),0,IFERROR(VLOOKUP(SMALL(puan!$O$4:$P$112,COUNTIF(puan!$O$4:$P$112,"&lt;"&amp;F18)+1),puan!$O$4:$P$112,2,0),"    "))</f>
        <v xml:space="preserve">    </v>
      </c>
      <c r="H18" s="152"/>
      <c r="I18" s="130">
        <v>15</v>
      </c>
      <c r="J18" s="134">
        <f t="shared" si="0"/>
        <v>40</v>
      </c>
      <c r="K18" s="190">
        <f t="shared" si="1"/>
        <v>37085</v>
      </c>
      <c r="L18" s="191" t="str">
        <f t="shared" si="2"/>
        <v>EGEMEN SEYHAN</v>
      </c>
      <c r="M18" s="191" t="str">
        <f t="shared" si="3"/>
        <v>ERENKÖY LİSESİ</v>
      </c>
      <c r="N18" s="192">
        <f t="shared" si="4"/>
        <v>0</v>
      </c>
    </row>
    <row r="19" spans="1:14" ht="35.1" customHeight="1">
      <c r="A19" s="130">
        <v>14</v>
      </c>
      <c r="B19" s="134">
        <f>'yarışmaya katılan okullar'!B25</f>
        <v>48</v>
      </c>
      <c r="C19" s="135">
        <v>37159</v>
      </c>
      <c r="D19" s="136" t="s">
        <v>437</v>
      </c>
      <c r="E19" s="137" t="str">
        <f>'yarışmaya katılan okullar'!C25</f>
        <v>LEFKOŞA TÜRK LİSESİ</v>
      </c>
      <c r="F19" s="59"/>
      <c r="G19" s="239" t="str">
        <f>IF(ISTEXT(F19),0,IFERROR(VLOOKUP(SMALL(puan!$O$4:$P$112,COUNTIF(puan!$O$4:$P$112,"&lt;"&amp;F19)+1),puan!$O$4:$P$112,2,0),"    "))</f>
        <v xml:space="preserve">    </v>
      </c>
      <c r="H19" s="152"/>
      <c r="I19" s="130">
        <v>16</v>
      </c>
      <c r="J19" s="134">
        <f t="shared" si="0"/>
        <v>39</v>
      </c>
      <c r="K19" s="190" t="str">
        <f t="shared" si="1"/>
        <v>-</v>
      </c>
      <c r="L19" s="191" t="str">
        <f t="shared" si="2"/>
        <v>-</v>
      </c>
      <c r="M19" s="191" t="str">
        <f t="shared" si="3"/>
        <v>CENGİZ TOPEL E. M .LİSESİ</v>
      </c>
      <c r="N19" s="192">
        <f t="shared" si="4"/>
        <v>0</v>
      </c>
    </row>
    <row r="20" spans="1:14" ht="35.1" customHeight="1">
      <c r="A20" s="130">
        <v>15</v>
      </c>
      <c r="B20" s="134">
        <f>'yarışmaya katılan okullar'!B26</f>
        <v>40</v>
      </c>
      <c r="C20" s="135">
        <v>37085</v>
      </c>
      <c r="D20" s="136" t="s">
        <v>438</v>
      </c>
      <c r="E20" s="137" t="str">
        <f>'yarışmaya katılan okullar'!C26</f>
        <v>ERENKÖY LİSESİ</v>
      </c>
      <c r="F20" s="59"/>
      <c r="G20" s="239" t="str">
        <f>IF(ISTEXT(F20),0,IFERROR(VLOOKUP(SMALL(puan!$O$4:$P$112,COUNTIF(puan!$O$4:$P$112,"&lt;"&amp;F20)+1),puan!$O$4:$P$112,2,0),"    "))</f>
        <v xml:space="preserve">    </v>
      </c>
      <c r="H20" s="152"/>
      <c r="I20" s="339" t="s">
        <v>58</v>
      </c>
      <c r="J20" s="339"/>
      <c r="K20" s="194"/>
      <c r="L20" s="195"/>
      <c r="M20" s="195"/>
      <c r="N20" s="224"/>
    </row>
    <row r="21" spans="1:14" ht="35.1" customHeight="1">
      <c r="A21" s="130">
        <v>16</v>
      </c>
      <c r="B21" s="134">
        <f>'yarışmaya katılan okullar'!B27</f>
        <v>39</v>
      </c>
      <c r="C21" s="135" t="s">
        <v>237</v>
      </c>
      <c r="D21" s="136" t="s">
        <v>237</v>
      </c>
      <c r="E21" s="137" t="str">
        <f>'yarışmaya katılan okullar'!C27</f>
        <v>CENGİZ TOPEL E. M .LİSESİ</v>
      </c>
      <c r="F21" s="59"/>
      <c r="G21" s="239" t="str">
        <f>IF(ISTEXT(F21),0,IFERROR(VLOOKUP(SMALL(puan!$O$4:$P$112,COUNTIF(puan!$O$4:$P$112,"&lt;"&amp;F21)+1),puan!$O$4:$P$112,2,0),"    "))</f>
        <v xml:space="preserve">    </v>
      </c>
      <c r="H21" s="152"/>
      <c r="I21" s="42" t="s">
        <v>32</v>
      </c>
      <c r="J21" s="42" t="s">
        <v>20</v>
      </c>
      <c r="K21" s="196" t="s">
        <v>62</v>
      </c>
      <c r="L21" s="132" t="s">
        <v>55</v>
      </c>
      <c r="M21" s="132" t="s">
        <v>21</v>
      </c>
      <c r="N21" s="46" t="s">
        <v>22</v>
      </c>
    </row>
    <row r="22" spans="1:14" ht="35.1" customHeight="1">
      <c r="A22" s="130">
        <v>17</v>
      </c>
      <c r="B22" s="134">
        <f>'yarışmaya katılan okullar'!B28</f>
        <v>64</v>
      </c>
      <c r="C22" s="135">
        <v>38073</v>
      </c>
      <c r="D22" s="136" t="s">
        <v>424</v>
      </c>
      <c r="E22" s="137" t="str">
        <f>'yarışmaya katılan okullar'!C28</f>
        <v>GÜZELYURT TMK</v>
      </c>
      <c r="F22" s="59"/>
      <c r="G22" s="239" t="str">
        <f>IF(ISTEXT(F22),0,IFERROR(VLOOKUP(SMALL(puan!$O$4:$P$112,COUNTIF(puan!$O$4:$P$112,"&lt;"&amp;F22)+1),puan!$O$4:$P$112,2,0),"    "))</f>
        <v xml:space="preserve">    </v>
      </c>
      <c r="H22" s="152"/>
      <c r="I22" s="42">
        <v>1</v>
      </c>
      <c r="J22" s="191">
        <f t="shared" ref="J22:J37" si="5">B22</f>
        <v>64</v>
      </c>
      <c r="K22" s="198">
        <f t="shared" ref="K22:K37" si="6">C22</f>
        <v>38073</v>
      </c>
      <c r="L22" s="191" t="str">
        <f t="shared" ref="L22:L37" si="7">D22</f>
        <v>LİSANİ DARBAZ</v>
      </c>
      <c r="M22" s="191" t="str">
        <f t="shared" ref="M22:M37" si="8">E22</f>
        <v>GÜZELYURT TMK</v>
      </c>
      <c r="N22" s="46">
        <f t="shared" ref="N22:N37" si="9">F22</f>
        <v>0</v>
      </c>
    </row>
    <row r="23" spans="1:14" ht="35.1" customHeight="1">
      <c r="A23" s="130">
        <v>18</v>
      </c>
      <c r="B23" s="134">
        <f>'yarışmaya katılan okullar'!B29</f>
        <v>51</v>
      </c>
      <c r="C23" s="135">
        <v>37746</v>
      </c>
      <c r="D23" s="136" t="s">
        <v>367</v>
      </c>
      <c r="E23" s="137" t="str">
        <f>'yarışmaya katılan okullar'!C29</f>
        <v>TÜRK MAARİF KOLEJİ</v>
      </c>
      <c r="F23" s="59"/>
      <c r="G23" s="239" t="str">
        <f>IF(ISTEXT(F23),0,IFERROR(VLOOKUP(SMALL(puan!$O$4:$P$112,COUNTIF(puan!$O$4:$P$112,"&lt;"&amp;F23)+1),puan!$O$4:$P$112,2,0),"    "))</f>
        <v xml:space="preserve">    </v>
      </c>
      <c r="H23" s="152"/>
      <c r="I23" s="130">
        <v>2</v>
      </c>
      <c r="J23" s="191">
        <f t="shared" si="5"/>
        <v>51</v>
      </c>
      <c r="K23" s="198">
        <f t="shared" si="6"/>
        <v>37746</v>
      </c>
      <c r="L23" s="191" t="str">
        <f t="shared" si="7"/>
        <v>AKTAN NAIM BIRKAYA</v>
      </c>
      <c r="M23" s="191" t="str">
        <f t="shared" si="8"/>
        <v>TÜRK MAARİF KOLEJİ</v>
      </c>
      <c r="N23" s="46">
        <f t="shared" si="9"/>
        <v>0</v>
      </c>
    </row>
    <row r="24" spans="1:14" ht="35.1" customHeight="1">
      <c r="A24" s="130">
        <v>19</v>
      </c>
      <c r="B24" s="134">
        <f>'yarışmaya katılan okullar'!B30</f>
        <v>47</v>
      </c>
      <c r="C24" s="135">
        <v>37203</v>
      </c>
      <c r="D24" s="136" t="s">
        <v>439</v>
      </c>
      <c r="E24" s="137" t="str">
        <f>'yarışmaya katılan okullar'!C30</f>
        <v>KURTULUŞ LİSESİ</v>
      </c>
      <c r="F24" s="59"/>
      <c r="G24" s="239" t="str">
        <f>IF(ISTEXT(F24),0,IFERROR(VLOOKUP(SMALL(puan!$O$4:$P$112,COUNTIF(puan!$O$4:$P$112,"&lt;"&amp;F24)+1),puan!$O$4:$P$112,2,0),"    "))</f>
        <v xml:space="preserve">    </v>
      </c>
      <c r="H24" s="152"/>
      <c r="I24" s="42">
        <v>3</v>
      </c>
      <c r="J24" s="134">
        <f t="shared" si="5"/>
        <v>47</v>
      </c>
      <c r="K24" s="190">
        <f t="shared" si="6"/>
        <v>37203</v>
      </c>
      <c r="L24" s="191" t="str">
        <f t="shared" si="7"/>
        <v>OSMAN YILDIZ</v>
      </c>
      <c r="M24" s="191" t="str">
        <f t="shared" si="8"/>
        <v>KURTULUŞ LİSESİ</v>
      </c>
      <c r="N24" s="192">
        <f t="shared" si="9"/>
        <v>0</v>
      </c>
    </row>
    <row r="25" spans="1:14" ht="35.1" customHeight="1">
      <c r="A25" s="130">
        <v>20</v>
      </c>
      <c r="B25" s="134">
        <f>'yarışmaya katılan okullar'!B31</f>
        <v>33</v>
      </c>
      <c r="C25" s="135" t="s">
        <v>237</v>
      </c>
      <c r="D25" s="136" t="s">
        <v>237</v>
      </c>
      <c r="E25" s="137" t="str">
        <f>'yarışmaya katılan okullar'!C31</f>
        <v>DEĞİRMENLİK LİSESİ</v>
      </c>
      <c r="F25" s="59"/>
      <c r="G25" s="239" t="str">
        <f>IF(ISTEXT(F25),0,IFERROR(VLOOKUP(SMALL(puan!$O$4:$P$112,COUNTIF(puan!$O$4:$P$112,"&lt;"&amp;F25)+1),puan!$O$4:$P$112,2,0),"    "))</f>
        <v xml:space="preserve">    </v>
      </c>
      <c r="H25" s="152"/>
      <c r="I25" s="130">
        <v>4</v>
      </c>
      <c r="J25" s="134">
        <f t="shared" si="5"/>
        <v>33</v>
      </c>
      <c r="K25" s="190" t="str">
        <f t="shared" si="6"/>
        <v>-</v>
      </c>
      <c r="L25" s="191" t="str">
        <f t="shared" si="7"/>
        <v>-</v>
      </c>
      <c r="M25" s="191" t="str">
        <f t="shared" si="8"/>
        <v>DEĞİRMENLİK LİSESİ</v>
      </c>
      <c r="N25" s="192">
        <f t="shared" si="9"/>
        <v>0</v>
      </c>
    </row>
    <row r="26" spans="1:14" ht="35.1" customHeight="1">
      <c r="A26" s="130">
        <v>21</v>
      </c>
      <c r="B26" s="134">
        <f>'yarışmaya katılan okullar'!B32</f>
        <v>37</v>
      </c>
      <c r="C26" s="135">
        <v>36918</v>
      </c>
      <c r="D26" s="136" t="s">
        <v>440</v>
      </c>
      <c r="E26" s="137" t="str">
        <f>'yarışmaya katılan okullar'!C32</f>
        <v>BEKİRPAŞA LİSESİ</v>
      </c>
      <c r="F26" s="59"/>
      <c r="G26" s="239" t="str">
        <f>IF(ISTEXT(F26),0,IFERROR(VLOOKUP(SMALL(puan!$O$4:$P$112,COUNTIF(puan!$O$4:$P$112,"&lt;"&amp;F26)+1),puan!$O$4:$P$112,2,0),"    "))</f>
        <v xml:space="preserve">    </v>
      </c>
      <c r="H26" s="152"/>
      <c r="I26" s="42">
        <v>5</v>
      </c>
      <c r="J26" s="134">
        <f t="shared" si="5"/>
        <v>37</v>
      </c>
      <c r="K26" s="190">
        <f t="shared" si="6"/>
        <v>36918</v>
      </c>
      <c r="L26" s="191" t="str">
        <f t="shared" si="7"/>
        <v>ERSİN SENCER ONUK</v>
      </c>
      <c r="M26" s="191" t="str">
        <f t="shared" si="8"/>
        <v>BEKİRPAŞA LİSESİ</v>
      </c>
      <c r="N26" s="192">
        <f t="shared" si="9"/>
        <v>0</v>
      </c>
    </row>
    <row r="27" spans="1:14" ht="35.1" customHeight="1">
      <c r="A27" s="130">
        <v>22</v>
      </c>
      <c r="B27" s="134">
        <f>'yarışmaya katılan okullar'!B33</f>
        <v>27</v>
      </c>
      <c r="C27" s="135">
        <v>37738</v>
      </c>
      <c r="D27" s="136" t="s">
        <v>441</v>
      </c>
      <c r="E27" s="137" t="str">
        <f>'yarışmaya katılan okullar'!C33</f>
        <v>YAKIN DOĞU KOLEJİ</v>
      </c>
      <c r="F27" s="59"/>
      <c r="G27" s="239" t="str">
        <f>IF(ISTEXT(F27),0,IFERROR(VLOOKUP(SMALL(puan!$O$4:$P$112,COUNTIF(puan!$O$4:$P$112,"&lt;"&amp;F27)+1),puan!$O$4:$P$112,2,0),"    "))</f>
        <v xml:space="preserve">    </v>
      </c>
      <c r="H27" s="152"/>
      <c r="I27" s="130">
        <v>6</v>
      </c>
      <c r="J27" s="134">
        <f t="shared" si="5"/>
        <v>27</v>
      </c>
      <c r="K27" s="190">
        <f t="shared" si="6"/>
        <v>37738</v>
      </c>
      <c r="L27" s="191" t="str">
        <f t="shared" si="7"/>
        <v>HASAN YÖNLÜER</v>
      </c>
      <c r="M27" s="191" t="str">
        <f t="shared" si="8"/>
        <v>YAKIN DOĞU KOLEJİ</v>
      </c>
      <c r="N27" s="192">
        <f t="shared" si="9"/>
        <v>0</v>
      </c>
    </row>
    <row r="28" spans="1:14" ht="35.1" customHeight="1">
      <c r="A28" s="130">
        <v>23</v>
      </c>
      <c r="B28" s="134">
        <f>'yarışmaya katılan okullar'!B34</f>
        <v>81</v>
      </c>
      <c r="C28" s="135" t="s">
        <v>427</v>
      </c>
      <c r="D28" s="136" t="s">
        <v>428</v>
      </c>
      <c r="E28" s="137" t="str">
        <f>'yarışmaya katılan okullar'!C34</f>
        <v>THE ENGLISH SCHOOL OF KYRENIA</v>
      </c>
      <c r="F28" s="59"/>
      <c r="G28" s="239" t="str">
        <f>IF(ISTEXT(F28),0,IFERROR(VLOOKUP(SMALL(puan!$O$4:$P$112,COUNTIF(puan!$O$4:$P$112,"&lt;"&amp;F28)+1),puan!$O$4:$P$112,2,0),"    "))</f>
        <v xml:space="preserve">    </v>
      </c>
      <c r="H28" s="152"/>
      <c r="I28" s="42">
        <v>7</v>
      </c>
      <c r="J28" s="134">
        <f t="shared" si="5"/>
        <v>81</v>
      </c>
      <c r="K28" s="190" t="str">
        <f t="shared" si="6"/>
        <v>06.06.2003</v>
      </c>
      <c r="L28" s="191" t="str">
        <f t="shared" si="7"/>
        <v>DMITRIY DELIS</v>
      </c>
      <c r="M28" s="191" t="str">
        <f t="shared" si="8"/>
        <v>THE ENGLISH SCHOOL OF KYRENIA</v>
      </c>
      <c r="N28" s="192">
        <f t="shared" si="9"/>
        <v>0</v>
      </c>
    </row>
    <row r="29" spans="1:14" ht="35.1" customHeight="1">
      <c r="A29" s="130">
        <v>24</v>
      </c>
      <c r="B29" s="134">
        <f>'yarışmaya katılan okullar'!B35</f>
        <v>36</v>
      </c>
      <c r="C29" s="135">
        <v>36947</v>
      </c>
      <c r="D29" s="136" t="s">
        <v>429</v>
      </c>
      <c r="E29" s="137" t="str">
        <f>'yarışmaya katılan okullar'!C35</f>
        <v>ATATÜRK MESLEK LİSESİ</v>
      </c>
      <c r="F29" s="59"/>
      <c r="G29" s="239" t="str">
        <f>IF(ISTEXT(F29),0,IFERROR(VLOOKUP(SMALL(puan!$O$4:$P$112,COUNTIF(puan!$O$4:$P$112,"&lt;"&amp;F29)+1),puan!$O$4:$P$112,2,0),"    "))</f>
        <v xml:space="preserve">    </v>
      </c>
      <c r="H29" s="152"/>
      <c r="I29" s="130">
        <v>8</v>
      </c>
      <c r="J29" s="134">
        <f t="shared" si="5"/>
        <v>36</v>
      </c>
      <c r="K29" s="190">
        <f t="shared" si="6"/>
        <v>36947</v>
      </c>
      <c r="L29" s="191" t="str">
        <f t="shared" si="7"/>
        <v>YÜKSEL ERSİN</v>
      </c>
      <c r="M29" s="191" t="str">
        <f t="shared" si="8"/>
        <v>ATATÜRK MESLEK LİSESİ</v>
      </c>
      <c r="N29" s="192">
        <f t="shared" si="9"/>
        <v>0</v>
      </c>
    </row>
    <row r="30" spans="1:14" ht="35.1" customHeight="1">
      <c r="A30" s="130">
        <v>25</v>
      </c>
      <c r="B30" s="134">
        <f>'yarışmaya katılan okullar'!B36</f>
        <v>53</v>
      </c>
      <c r="C30" s="135">
        <v>37638</v>
      </c>
      <c r="D30" s="136" t="s">
        <v>442</v>
      </c>
      <c r="E30" s="137" t="str">
        <f>'yarışmaya katılan okullar'!C36</f>
        <v>20 TEMMUZ FEN LİSESİ</v>
      </c>
      <c r="F30" s="59"/>
      <c r="G30" s="239" t="str">
        <f>IF(ISTEXT(F30),0,IFERROR(VLOOKUP(SMALL(puan!$O$4:$P$112,COUNTIF(puan!$O$4:$P$112,"&lt;"&amp;F30)+1),puan!$O$4:$P$112,2,0),"    "))</f>
        <v xml:space="preserve">    </v>
      </c>
      <c r="H30" s="152"/>
      <c r="I30" s="42">
        <v>9</v>
      </c>
      <c r="J30" s="134">
        <f t="shared" si="5"/>
        <v>53</v>
      </c>
      <c r="K30" s="190">
        <f t="shared" si="6"/>
        <v>37638</v>
      </c>
      <c r="L30" s="191" t="str">
        <f t="shared" si="7"/>
        <v>SULTAN KINANER</v>
      </c>
      <c r="M30" s="191" t="str">
        <f t="shared" si="8"/>
        <v>20 TEMMUZ FEN LİSESİ</v>
      </c>
      <c r="N30" s="192">
        <f t="shared" si="9"/>
        <v>0</v>
      </c>
    </row>
    <row r="31" spans="1:14" ht="35.1" customHeight="1">
      <c r="A31" s="130">
        <v>26</v>
      </c>
      <c r="B31" s="134">
        <f>'yarışmaya katılan okullar'!B37</f>
        <v>0</v>
      </c>
      <c r="C31" s="144"/>
      <c r="D31" s="136"/>
      <c r="E31" s="137" t="str">
        <f>'yarışmaya katılan okullar'!C37</f>
        <v/>
      </c>
      <c r="F31" s="59"/>
      <c r="G31" s="239" t="str">
        <f>IF(ISTEXT(F31),0,IFERROR(VLOOKUP(SMALL(puan!$O$4:$P$112,COUNTIF(puan!$O$4:$P$112,"&lt;"&amp;F31)+1),puan!$O$4:$P$112,2,0),"    "))</f>
        <v xml:space="preserve">    </v>
      </c>
      <c r="H31" s="152"/>
      <c r="I31" s="130">
        <v>10</v>
      </c>
      <c r="J31" s="134">
        <f t="shared" si="5"/>
        <v>0</v>
      </c>
      <c r="K31" s="190">
        <f t="shared" si="6"/>
        <v>0</v>
      </c>
      <c r="L31" s="191">
        <f t="shared" si="7"/>
        <v>0</v>
      </c>
      <c r="M31" s="191" t="str">
        <f t="shared" si="8"/>
        <v/>
      </c>
      <c r="N31" s="192">
        <f t="shared" si="9"/>
        <v>0</v>
      </c>
    </row>
    <row r="32" spans="1:14" ht="35.1" customHeight="1">
      <c r="A32" s="130">
        <v>27</v>
      </c>
      <c r="B32" s="134">
        <f>'yarışmaya katılan okullar'!B38</f>
        <v>0</v>
      </c>
      <c r="C32" s="144"/>
      <c r="D32" s="136"/>
      <c r="E32" s="137" t="str">
        <f>'yarışmaya katılan okullar'!C38</f>
        <v/>
      </c>
      <c r="F32" s="59"/>
      <c r="G32" s="239" t="str">
        <f>IF(ISTEXT(F32),0,IFERROR(VLOOKUP(SMALL(puan!$O$4:$P$112,COUNTIF(puan!$O$4:$P$112,"&lt;"&amp;F32)+1),puan!$O$4:$P$112,2,0),"    "))</f>
        <v xml:space="preserve">    </v>
      </c>
      <c r="H32" s="152"/>
      <c r="I32" s="42">
        <v>11</v>
      </c>
      <c r="J32" s="134">
        <f t="shared" si="5"/>
        <v>0</v>
      </c>
      <c r="K32" s="190">
        <f t="shared" si="6"/>
        <v>0</v>
      </c>
      <c r="L32" s="191">
        <f t="shared" si="7"/>
        <v>0</v>
      </c>
      <c r="M32" s="191" t="str">
        <f t="shared" si="8"/>
        <v/>
      </c>
      <c r="N32" s="192">
        <f t="shared" si="9"/>
        <v>0</v>
      </c>
    </row>
    <row r="33" spans="1:14" ht="35.1" customHeight="1">
      <c r="A33" s="130">
        <v>28</v>
      </c>
      <c r="B33" s="134">
        <f>'yarışmaya katılan okullar'!B39</f>
        <v>0</v>
      </c>
      <c r="C33" s="144"/>
      <c r="D33" s="136"/>
      <c r="E33" s="137" t="str">
        <f>'yarışmaya katılan okullar'!C39</f>
        <v/>
      </c>
      <c r="F33" s="59"/>
      <c r="G33" s="239" t="str">
        <f>IF(ISTEXT(F33),0,IFERROR(VLOOKUP(SMALL(puan!$O$4:$P$112,COUNTIF(puan!$O$4:$P$112,"&lt;"&amp;F33)+1),puan!$O$4:$P$112,2,0),"    "))</f>
        <v xml:space="preserve">    </v>
      </c>
      <c r="H33" s="152"/>
      <c r="I33" s="130">
        <v>12</v>
      </c>
      <c r="J33" s="191">
        <f t="shared" si="5"/>
        <v>0</v>
      </c>
      <c r="K33" s="198">
        <f t="shared" si="6"/>
        <v>0</v>
      </c>
      <c r="L33" s="191">
        <f t="shared" si="7"/>
        <v>0</v>
      </c>
      <c r="M33" s="191" t="str">
        <f t="shared" si="8"/>
        <v/>
      </c>
      <c r="N33" s="46">
        <f t="shared" si="9"/>
        <v>0</v>
      </c>
    </row>
    <row r="34" spans="1:14" ht="35.1" customHeight="1">
      <c r="A34" s="130">
        <v>29</v>
      </c>
      <c r="B34" s="134">
        <f>'yarışmaya katılan okullar'!B40</f>
        <v>0</v>
      </c>
      <c r="C34" s="144"/>
      <c r="D34" s="136"/>
      <c r="E34" s="137" t="str">
        <f>'yarışmaya katılan okullar'!C40</f>
        <v/>
      </c>
      <c r="F34" s="59"/>
      <c r="G34" s="239" t="str">
        <f>IF(ISTEXT(F34),0,IFERROR(VLOOKUP(SMALL(puan!$O$4:$P$112,COUNTIF(puan!$O$4:$P$112,"&lt;"&amp;F34)+1),puan!$O$4:$P$112,2,0),"    "))</f>
        <v xml:space="preserve">    </v>
      </c>
      <c r="H34" s="152"/>
      <c r="I34" s="42">
        <v>13</v>
      </c>
      <c r="J34" s="134">
        <f t="shared" si="5"/>
        <v>0</v>
      </c>
      <c r="K34" s="198">
        <f t="shared" si="6"/>
        <v>0</v>
      </c>
      <c r="L34" s="191">
        <f t="shared" si="7"/>
        <v>0</v>
      </c>
      <c r="M34" s="191" t="str">
        <f t="shared" si="8"/>
        <v/>
      </c>
      <c r="N34" s="192">
        <f t="shared" si="9"/>
        <v>0</v>
      </c>
    </row>
    <row r="35" spans="1:14" ht="35.1" customHeight="1">
      <c r="A35" s="130">
        <v>30</v>
      </c>
      <c r="B35" s="134">
        <f>'yarışmaya katılan okullar'!B41</f>
        <v>0</v>
      </c>
      <c r="C35" s="144"/>
      <c r="D35" s="136"/>
      <c r="E35" s="137" t="str">
        <f>'yarışmaya katılan okullar'!C41</f>
        <v/>
      </c>
      <c r="F35" s="59"/>
      <c r="G35" s="239" t="str">
        <f>IF(ISTEXT(F35),0,IFERROR(VLOOKUP(SMALL(puan!$O$4:$P$112,COUNTIF(puan!$O$4:$P$112,"&lt;"&amp;F35)+1),puan!$O$4:$P$112,2,0),"    "))</f>
        <v xml:space="preserve">    </v>
      </c>
      <c r="H35" s="152"/>
      <c r="I35" s="130">
        <v>14</v>
      </c>
      <c r="J35" s="134">
        <f t="shared" si="5"/>
        <v>0</v>
      </c>
      <c r="K35" s="198">
        <f t="shared" si="6"/>
        <v>0</v>
      </c>
      <c r="L35" s="191">
        <f t="shared" si="7"/>
        <v>0</v>
      </c>
      <c r="M35" s="191" t="str">
        <f t="shared" si="8"/>
        <v/>
      </c>
      <c r="N35" s="192">
        <f t="shared" si="9"/>
        <v>0</v>
      </c>
    </row>
    <row r="36" spans="1:14" ht="35.1" customHeight="1">
      <c r="A36" s="130">
        <v>31</v>
      </c>
      <c r="B36" s="134">
        <f>'yarışmaya katılan okullar'!B42</f>
        <v>0</v>
      </c>
      <c r="C36" s="144"/>
      <c r="D36" s="136"/>
      <c r="E36" s="137" t="str">
        <f>'yarışmaya katılan okullar'!C42</f>
        <v/>
      </c>
      <c r="F36" s="59"/>
      <c r="G36" s="239" t="str">
        <f>IF(ISTEXT(F36),0,IFERROR(VLOOKUP(SMALL(puan!$O$4:$P$112,COUNTIF(puan!$O$4:$P$112,"&lt;"&amp;F36)+1),puan!$O$4:$P$112,2,0),"    "))</f>
        <v xml:space="preserve">    </v>
      </c>
      <c r="H36" s="152"/>
      <c r="I36" s="42">
        <v>15</v>
      </c>
      <c r="J36" s="134">
        <f t="shared" si="5"/>
        <v>0</v>
      </c>
      <c r="K36" s="198">
        <f t="shared" si="6"/>
        <v>0</v>
      </c>
      <c r="L36" s="191">
        <f t="shared" si="7"/>
        <v>0</v>
      </c>
      <c r="M36" s="191" t="str">
        <f t="shared" si="8"/>
        <v/>
      </c>
      <c r="N36" s="192">
        <f t="shared" si="9"/>
        <v>0</v>
      </c>
    </row>
    <row r="37" spans="1:14" ht="35.1" customHeight="1">
      <c r="A37" s="130">
        <v>32</v>
      </c>
      <c r="B37" s="134">
        <f>'yarışmaya katılan okullar'!B43</f>
        <v>0</v>
      </c>
      <c r="C37" s="144"/>
      <c r="D37" s="136"/>
      <c r="E37" s="137" t="str">
        <f>'yarışmaya katılan okullar'!C43</f>
        <v/>
      </c>
      <c r="F37" s="59"/>
      <c r="G37" s="239" t="str">
        <f>IF(ISTEXT(F37),0,IFERROR(VLOOKUP(SMALL(puan!$O$4:$P$112,COUNTIF(puan!$O$4:$P$112,"&lt;"&amp;F37)+1),puan!$O$4:$P$112,2,0),"    "))</f>
        <v xml:space="preserve">    </v>
      </c>
      <c r="H37" s="152"/>
      <c r="I37" s="130">
        <v>16</v>
      </c>
      <c r="J37" s="134">
        <f t="shared" si="5"/>
        <v>0</v>
      </c>
      <c r="K37" s="198">
        <f t="shared" si="6"/>
        <v>0</v>
      </c>
      <c r="L37" s="191">
        <f t="shared" si="7"/>
        <v>0</v>
      </c>
      <c r="M37" s="191" t="str">
        <f t="shared" si="8"/>
        <v/>
      </c>
      <c r="N37" s="192">
        <f t="shared" si="9"/>
        <v>0</v>
      </c>
    </row>
    <row r="38" spans="1:14" ht="35.1" customHeight="1">
      <c r="A38" s="199"/>
      <c r="B38" s="211"/>
      <c r="C38" s="212"/>
      <c r="D38" s="213"/>
      <c r="E38" s="147"/>
      <c r="F38" s="214"/>
      <c r="G38" s="215"/>
      <c r="H38" s="152"/>
      <c r="I38" s="126"/>
      <c r="J38" s="128"/>
      <c r="K38" s="225"/>
      <c r="L38" s="129"/>
      <c r="M38" s="129"/>
      <c r="N38" s="226"/>
    </row>
    <row r="39" spans="1:14" s="91" customFormat="1" ht="35.1" customHeight="1">
      <c r="A39" s="349" t="s">
        <v>24</v>
      </c>
      <c r="B39" s="349"/>
      <c r="C39" s="349" t="s">
        <v>33</v>
      </c>
      <c r="D39" s="349"/>
      <c r="E39" s="91" t="s">
        <v>34</v>
      </c>
      <c r="H39" s="40"/>
      <c r="I39" s="349" t="s">
        <v>25</v>
      </c>
      <c r="J39" s="349"/>
      <c r="K39" s="349"/>
      <c r="L39" s="129"/>
      <c r="M39" s="40" t="s">
        <v>25</v>
      </c>
      <c r="N39" s="201"/>
    </row>
    <row r="40" spans="1:14" ht="35.1" customHeight="1">
      <c r="F40" s="152"/>
      <c r="G40" s="152"/>
      <c r="H40" s="152"/>
      <c r="J40" s="128"/>
      <c r="K40" s="128"/>
      <c r="L40" s="129"/>
      <c r="M40" s="129"/>
      <c r="N40" s="201"/>
    </row>
    <row r="41" spans="1:14" ht="35.1" customHeight="1">
      <c r="F41" s="152"/>
      <c r="G41" s="152"/>
      <c r="H41" s="152"/>
    </row>
    <row r="42" spans="1:14" ht="35.1" customHeight="1">
      <c r="F42" s="152"/>
      <c r="G42" s="152"/>
      <c r="H42" s="152"/>
    </row>
    <row r="43" spans="1:14" ht="35.1" customHeight="1">
      <c r="F43" s="152"/>
      <c r="G43" s="152"/>
      <c r="H43" s="152"/>
    </row>
    <row r="44" spans="1:14" ht="35.1" customHeight="1">
      <c r="F44" s="152"/>
      <c r="G44" s="152"/>
      <c r="H44" s="152"/>
    </row>
    <row r="45" spans="1:14" ht="35.1" customHeight="1">
      <c r="F45" s="152"/>
      <c r="G45" s="152"/>
      <c r="H45" s="152"/>
    </row>
    <row r="46" spans="1:14" ht="35.1" customHeight="1">
      <c r="F46" s="152"/>
      <c r="G46" s="152"/>
      <c r="H46" s="152"/>
    </row>
    <row r="47" spans="1:14" ht="35.1" customHeight="1">
      <c r="F47" s="152"/>
      <c r="G47" s="152"/>
      <c r="H47" s="152"/>
    </row>
    <row r="48" spans="1:14" ht="35.1" customHeight="1">
      <c r="F48" s="152"/>
      <c r="G48" s="152"/>
      <c r="H48" s="152"/>
    </row>
    <row r="49" spans="6:8" ht="35.1" customHeight="1">
      <c r="F49" s="152"/>
      <c r="G49" s="152"/>
      <c r="H49" s="152"/>
    </row>
    <row r="50" spans="6:8" ht="35.1" customHeight="1">
      <c r="F50" s="152"/>
      <c r="G50" s="152"/>
      <c r="H50" s="152"/>
    </row>
  </sheetData>
  <mergeCells count="12">
    <mergeCell ref="A39:B39"/>
    <mergeCell ref="C39:D39"/>
    <mergeCell ref="I2:J2"/>
    <mergeCell ref="I39:K39"/>
    <mergeCell ref="F3:H3"/>
    <mergeCell ref="A4:G4"/>
    <mergeCell ref="I20:J20"/>
    <mergeCell ref="F1:H1"/>
    <mergeCell ref="F2:H2"/>
    <mergeCell ref="A1:C1"/>
    <mergeCell ref="A2:C2"/>
    <mergeCell ref="A3:C3"/>
  </mergeCells>
  <phoneticPr fontId="1" type="noConversion"/>
  <conditionalFormatting sqref="N40:N65536 J40:M40 B6:E37">
    <cfRule type="cellIs" dxfId="145" priority="14" stopIfTrue="1" operator="equal">
      <formula>0</formula>
    </cfRule>
  </conditionalFormatting>
  <conditionalFormatting sqref="D6">
    <cfRule type="cellIs" dxfId="144" priority="13" stopIfTrue="1" operator="equal">
      <formula>0</formula>
    </cfRule>
  </conditionalFormatting>
  <conditionalFormatting sqref="C11:D11">
    <cfRule type="cellIs" dxfId="143" priority="12" stopIfTrue="1" operator="equal">
      <formula>0</formula>
    </cfRule>
  </conditionalFormatting>
  <conditionalFormatting sqref="C13:D13">
    <cfRule type="cellIs" dxfId="142" priority="11" stopIfTrue="1" operator="equal">
      <formula>0</formula>
    </cfRule>
  </conditionalFormatting>
  <conditionalFormatting sqref="C7:D7">
    <cfRule type="cellIs" dxfId="141" priority="10" stopIfTrue="1" operator="equal">
      <formula>0</formula>
    </cfRule>
  </conditionalFormatting>
  <conditionalFormatting sqref="F3:H3">
    <cfRule type="cellIs" dxfId="140" priority="7" stopIfTrue="1" operator="equal">
      <formula>0</formula>
    </cfRule>
  </conditionalFormatting>
  <conditionalFormatting sqref="F6:F37">
    <cfRule type="cellIs" dxfId="139" priority="6" stopIfTrue="1" operator="between">
      <formula>90820</formula>
      <formula>80000</formula>
    </cfRule>
  </conditionalFormatting>
  <conditionalFormatting sqref="B38:F38">
    <cfRule type="cellIs" dxfId="138" priority="5" stopIfTrue="1" operator="equal">
      <formula>0</formula>
    </cfRule>
  </conditionalFormatting>
  <conditionalFormatting sqref="J4:M19 J22:N38 N1 N3:N19">
    <cfRule type="cellIs" dxfId="137" priority="4" stopIfTrue="1" operator="equal">
      <formula>0</formula>
    </cfRule>
  </conditionalFormatting>
  <conditionalFormatting sqref="K20:N20">
    <cfRule type="cellIs" dxfId="136" priority="3" stopIfTrue="1" operator="equal">
      <formula>0</formula>
    </cfRule>
  </conditionalFormatting>
  <conditionalFormatting sqref="N21">
    <cfRule type="cellIs" dxfId="135" priority="2" stopIfTrue="1" operator="equal">
      <formula>0</formula>
    </cfRule>
  </conditionalFormatting>
  <conditionalFormatting sqref="N39 L39">
    <cfRule type="cellIs" dxfId="134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3"/>
  </sheetPr>
  <dimension ref="A1:G62"/>
  <sheetViews>
    <sheetView zoomScale="75" zoomScaleNormal="75" workbookViewId="0">
      <selection activeCell="C26" sqref="C25:C26"/>
    </sheetView>
  </sheetViews>
  <sheetFormatPr defaultColWidth="9.140625" defaultRowHeight="18"/>
  <cols>
    <col min="1" max="1" width="10.5703125" style="2" bestFit="1" customWidth="1"/>
    <col min="2" max="2" width="14.42578125" style="1" bestFit="1" customWidth="1"/>
    <col min="3" max="3" width="51.7109375" style="6" customWidth="1"/>
    <col min="4" max="16384" width="9.140625" style="2"/>
  </cols>
  <sheetData>
    <row r="1" spans="1:7">
      <c r="A1" s="317" t="s">
        <v>36</v>
      </c>
      <c r="B1" s="317"/>
      <c r="C1" s="317"/>
    </row>
    <row r="3" spans="1:7" s="1" customFormat="1">
      <c r="A3" s="3" t="s">
        <v>26</v>
      </c>
      <c r="B3" s="21" t="s">
        <v>20</v>
      </c>
      <c r="C3" s="21" t="s">
        <v>21</v>
      </c>
    </row>
    <row r="4" spans="1:7">
      <c r="A4" s="20">
        <v>1</v>
      </c>
      <c r="B4" s="22">
        <v>57</v>
      </c>
      <c r="C4" s="23" t="s">
        <v>63</v>
      </c>
      <c r="G4" s="1"/>
    </row>
    <row r="5" spans="1:7">
      <c r="A5" s="20">
        <v>2</v>
      </c>
      <c r="B5" s="22">
        <v>53</v>
      </c>
      <c r="C5" s="23" t="s">
        <v>64</v>
      </c>
    </row>
    <row r="6" spans="1:7">
      <c r="A6" s="20">
        <v>3</v>
      </c>
      <c r="B6" s="22">
        <v>35</v>
      </c>
      <c r="C6" s="23" t="s">
        <v>101</v>
      </c>
    </row>
    <row r="7" spans="1:7">
      <c r="A7" s="20">
        <v>4</v>
      </c>
      <c r="B7" s="22">
        <v>36</v>
      </c>
      <c r="C7" s="23" t="s">
        <v>65</v>
      </c>
    </row>
    <row r="8" spans="1:7">
      <c r="A8" s="20">
        <v>5</v>
      </c>
      <c r="B8" s="22">
        <v>37</v>
      </c>
      <c r="C8" s="23" t="s">
        <v>102</v>
      </c>
    </row>
    <row r="9" spans="1:7">
      <c r="A9" s="20">
        <v>6</v>
      </c>
      <c r="B9" s="22">
        <v>77</v>
      </c>
      <c r="C9" s="23" t="s">
        <v>103</v>
      </c>
    </row>
    <row r="10" spans="1:7">
      <c r="A10" s="20">
        <v>7</v>
      </c>
      <c r="B10" s="22">
        <v>39</v>
      </c>
      <c r="C10" s="23" t="s">
        <v>104</v>
      </c>
    </row>
    <row r="11" spans="1:7">
      <c r="A11" s="20">
        <v>8</v>
      </c>
      <c r="B11" s="22">
        <v>16</v>
      </c>
      <c r="C11" s="23" t="s">
        <v>105</v>
      </c>
    </row>
    <row r="12" spans="1:7">
      <c r="A12" s="20">
        <v>9</v>
      </c>
      <c r="B12" s="22">
        <v>33</v>
      </c>
      <c r="C12" s="23" t="s">
        <v>106</v>
      </c>
    </row>
    <row r="13" spans="1:7">
      <c r="A13" s="20">
        <v>10</v>
      </c>
      <c r="B13" s="22">
        <v>69</v>
      </c>
      <c r="C13" s="23" t="s">
        <v>66</v>
      </c>
    </row>
    <row r="14" spans="1:7">
      <c r="A14" s="20">
        <v>11</v>
      </c>
      <c r="B14" s="22">
        <v>41</v>
      </c>
      <c r="C14" s="23" t="s">
        <v>107</v>
      </c>
    </row>
    <row r="15" spans="1:7">
      <c r="A15" s="20">
        <v>12</v>
      </c>
      <c r="B15" s="22">
        <v>40</v>
      </c>
      <c r="C15" s="23" t="s">
        <v>108</v>
      </c>
    </row>
    <row r="16" spans="1:7">
      <c r="A16" s="20">
        <v>13</v>
      </c>
      <c r="B16" s="22">
        <v>42</v>
      </c>
      <c r="C16" s="23" t="s">
        <v>79</v>
      </c>
    </row>
    <row r="17" spans="1:3">
      <c r="A17" s="20">
        <v>14</v>
      </c>
      <c r="B17" s="22">
        <v>43</v>
      </c>
      <c r="C17" s="23" t="s">
        <v>116</v>
      </c>
    </row>
    <row r="18" spans="1:3">
      <c r="A18" s="20">
        <v>15</v>
      </c>
      <c r="B18" s="22">
        <v>54</v>
      </c>
      <c r="C18" s="23" t="s">
        <v>117</v>
      </c>
    </row>
    <row r="19" spans="1:3">
      <c r="A19" s="20">
        <v>16</v>
      </c>
      <c r="B19" s="22">
        <v>71</v>
      </c>
      <c r="C19" s="23" t="s">
        <v>284</v>
      </c>
    </row>
    <row r="20" spans="1:3">
      <c r="A20" s="20">
        <v>17</v>
      </c>
      <c r="B20" s="22">
        <v>63</v>
      </c>
      <c r="C20" s="23" t="s">
        <v>77</v>
      </c>
    </row>
    <row r="21" spans="1:3">
      <c r="A21" s="20">
        <v>18</v>
      </c>
      <c r="B21" s="22">
        <v>45</v>
      </c>
      <c r="C21" s="23" t="s">
        <v>109</v>
      </c>
    </row>
    <row r="22" spans="1:3">
      <c r="A22" s="20">
        <v>19</v>
      </c>
      <c r="B22" s="22">
        <v>64</v>
      </c>
      <c r="C22" s="23" t="s">
        <v>67</v>
      </c>
    </row>
    <row r="23" spans="1:3">
      <c r="A23" s="20">
        <v>20</v>
      </c>
      <c r="B23" s="22">
        <v>30</v>
      </c>
      <c r="C23" s="23" t="s">
        <v>78</v>
      </c>
    </row>
    <row r="24" spans="1:3">
      <c r="A24" s="20">
        <v>21</v>
      </c>
      <c r="B24" s="22">
        <v>61</v>
      </c>
      <c r="C24" s="23" t="s">
        <v>68</v>
      </c>
    </row>
    <row r="25" spans="1:3">
      <c r="A25" s="20">
        <v>22</v>
      </c>
      <c r="B25" s="22">
        <v>46</v>
      </c>
      <c r="C25" s="23" t="s">
        <v>69</v>
      </c>
    </row>
    <row r="26" spans="1:3">
      <c r="A26" s="20">
        <v>23</v>
      </c>
      <c r="B26" s="22">
        <v>62</v>
      </c>
      <c r="C26" s="23" t="s">
        <v>70</v>
      </c>
    </row>
    <row r="27" spans="1:3">
      <c r="A27" s="20">
        <v>24</v>
      </c>
      <c r="B27" s="22">
        <v>60</v>
      </c>
      <c r="C27" s="23" t="s">
        <v>71</v>
      </c>
    </row>
    <row r="28" spans="1:3">
      <c r="A28" s="20">
        <v>25</v>
      </c>
      <c r="B28" s="22">
        <v>47</v>
      </c>
      <c r="C28" s="23" t="s">
        <v>72</v>
      </c>
    </row>
    <row r="29" spans="1:3">
      <c r="A29" s="20">
        <v>26</v>
      </c>
      <c r="B29" s="22">
        <v>52</v>
      </c>
      <c r="C29" s="23" t="s">
        <v>111</v>
      </c>
    </row>
    <row r="30" spans="1:3">
      <c r="A30" s="20">
        <v>27</v>
      </c>
      <c r="B30" s="22">
        <v>44</v>
      </c>
      <c r="C30" s="23" t="s">
        <v>110</v>
      </c>
    </row>
    <row r="31" spans="1:3">
      <c r="A31" s="20">
        <v>28</v>
      </c>
      <c r="B31" s="22">
        <v>48</v>
      </c>
      <c r="C31" s="23" t="s">
        <v>73</v>
      </c>
    </row>
    <row r="32" spans="1:3">
      <c r="A32" s="20">
        <v>29</v>
      </c>
      <c r="B32" s="22">
        <v>73</v>
      </c>
      <c r="C32" s="23" t="s">
        <v>74</v>
      </c>
    </row>
    <row r="33" spans="1:3">
      <c r="A33" s="20">
        <v>30</v>
      </c>
      <c r="B33" s="22">
        <v>49</v>
      </c>
      <c r="C33" s="23" t="s">
        <v>75</v>
      </c>
    </row>
    <row r="34" spans="1:3">
      <c r="A34" s="20">
        <v>31</v>
      </c>
      <c r="B34" s="22">
        <v>79</v>
      </c>
      <c r="C34" s="23" t="s">
        <v>114</v>
      </c>
    </row>
    <row r="35" spans="1:3">
      <c r="A35" s="20">
        <v>32</v>
      </c>
      <c r="B35" s="22">
        <v>59</v>
      </c>
      <c r="C35" s="23" t="s">
        <v>112</v>
      </c>
    </row>
    <row r="36" spans="1:3">
      <c r="A36" s="20">
        <v>33</v>
      </c>
      <c r="B36" s="22">
        <v>50</v>
      </c>
      <c r="C36" s="23" t="s">
        <v>113</v>
      </c>
    </row>
    <row r="37" spans="1:3">
      <c r="A37" s="20">
        <v>34</v>
      </c>
      <c r="B37" s="3">
        <v>82</v>
      </c>
      <c r="C37" s="5" t="s">
        <v>119</v>
      </c>
    </row>
    <row r="38" spans="1:3">
      <c r="A38" s="20">
        <v>35</v>
      </c>
      <c r="B38" s="22">
        <v>81</v>
      </c>
      <c r="C38" s="23" t="s">
        <v>118</v>
      </c>
    </row>
    <row r="39" spans="1:3">
      <c r="A39" s="20">
        <v>36</v>
      </c>
      <c r="B39" s="22">
        <v>51</v>
      </c>
      <c r="C39" s="23" t="s">
        <v>76</v>
      </c>
    </row>
    <row r="40" spans="1:3">
      <c r="A40" s="20">
        <v>37</v>
      </c>
      <c r="B40" s="22">
        <v>27</v>
      </c>
      <c r="C40" s="23" t="s">
        <v>115</v>
      </c>
    </row>
    <row r="41" spans="1:3">
      <c r="A41" s="3">
        <v>38</v>
      </c>
      <c r="B41" s="3" t="s">
        <v>239</v>
      </c>
      <c r="C41" s="5" t="s">
        <v>240</v>
      </c>
    </row>
    <row r="42" spans="1:3">
      <c r="A42" s="3">
        <v>39</v>
      </c>
      <c r="B42" s="3"/>
      <c r="C42" s="5"/>
    </row>
    <row r="43" spans="1:3">
      <c r="A43" s="3">
        <v>40</v>
      </c>
      <c r="B43" s="3"/>
      <c r="C43" s="5"/>
    </row>
    <row r="44" spans="1:3">
      <c r="A44" s="3">
        <v>41</v>
      </c>
      <c r="B44" s="3"/>
      <c r="C44" s="5"/>
    </row>
    <row r="45" spans="1:3">
      <c r="A45" s="3">
        <v>42</v>
      </c>
      <c r="B45" s="3"/>
      <c r="C45" s="5"/>
    </row>
    <row r="46" spans="1:3">
      <c r="A46" s="3">
        <v>43</v>
      </c>
      <c r="B46" s="3"/>
      <c r="C46" s="5"/>
    </row>
    <row r="47" spans="1:3">
      <c r="A47" s="3">
        <v>44</v>
      </c>
      <c r="B47" s="3"/>
      <c r="C47" s="5"/>
    </row>
    <row r="48" spans="1:3">
      <c r="A48" s="3">
        <v>45</v>
      </c>
      <c r="B48" s="3"/>
      <c r="C48" s="5"/>
    </row>
    <row r="49" spans="1:3">
      <c r="A49" s="3">
        <v>46</v>
      </c>
      <c r="B49" s="3"/>
      <c r="C49" s="4"/>
    </row>
    <row r="50" spans="1:3">
      <c r="A50" s="3">
        <v>47</v>
      </c>
      <c r="B50" s="3"/>
      <c r="C50" s="4"/>
    </row>
    <row r="51" spans="1:3">
      <c r="A51" s="3">
        <v>48</v>
      </c>
      <c r="B51" s="3"/>
      <c r="C51" s="5"/>
    </row>
    <row r="52" spans="1:3">
      <c r="A52" s="3">
        <v>49</v>
      </c>
      <c r="B52" s="3"/>
      <c r="C52" s="4"/>
    </row>
    <row r="53" spans="1:3">
      <c r="A53" s="3">
        <v>50</v>
      </c>
      <c r="B53" s="3"/>
      <c r="C53" s="4"/>
    </row>
    <row r="54" spans="1:3">
      <c r="A54" s="3">
        <v>51</v>
      </c>
      <c r="B54" s="3"/>
      <c r="C54" s="4"/>
    </row>
    <row r="55" spans="1:3">
      <c r="A55" s="3">
        <v>52</v>
      </c>
      <c r="B55" s="3"/>
      <c r="C55" s="4"/>
    </row>
    <row r="56" spans="1:3">
      <c r="A56" s="3">
        <v>53</v>
      </c>
      <c r="B56" s="3"/>
      <c r="C56" s="5"/>
    </row>
    <row r="57" spans="1:3">
      <c r="A57" s="3">
        <v>54</v>
      </c>
      <c r="B57" s="3"/>
      <c r="C57" s="5"/>
    </row>
    <row r="58" spans="1:3">
      <c r="A58" s="3">
        <v>55</v>
      </c>
      <c r="B58" s="3"/>
      <c r="C58" s="4"/>
    </row>
    <row r="59" spans="1:3">
      <c r="A59" s="3">
        <v>56</v>
      </c>
      <c r="B59" s="3"/>
      <c r="C59" s="4"/>
    </row>
    <row r="60" spans="1:3">
      <c r="A60" s="3">
        <v>57</v>
      </c>
      <c r="B60" s="3"/>
      <c r="C60" s="4"/>
    </row>
    <row r="61" spans="1:3">
      <c r="A61" s="3">
        <v>58</v>
      </c>
      <c r="B61" s="3"/>
      <c r="C61" s="4"/>
    </row>
    <row r="62" spans="1:3">
      <c r="A62" s="3">
        <v>59</v>
      </c>
      <c r="B62" s="3"/>
      <c r="C62" s="4"/>
    </row>
  </sheetData>
  <mergeCells count="1">
    <mergeCell ref="A1:C1"/>
  </mergeCells>
  <phoneticPr fontId="1" type="noConversion"/>
  <printOptions horizontalCentered="1"/>
  <pageMargins left="0.39370078740157483" right="0.39370078740157483" top="0.39370078740157483" bottom="0.39370078740157483" header="0.39370078740157483" footer="0.51181102362204722"/>
  <pageSetup paperSize="9" scale="71" orientation="landscape" horizontalDpi="200" verticalDpi="200" r:id="rId1"/>
  <headerFooter alignWithMargins="0"/>
  <rowBreaks count="1" manualBreakCount="1">
    <brk id="43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100" workbookViewId="0">
      <selection activeCell="I1" sqref="I1:I7"/>
    </sheetView>
  </sheetViews>
  <sheetFormatPr defaultColWidth="9.140625" defaultRowHeight="24.95" customHeight="1"/>
  <cols>
    <col min="1" max="1" width="5.7109375" style="40" customWidth="1"/>
    <col min="2" max="2" width="10.7109375" style="40" customWidth="1"/>
    <col min="3" max="3" width="11.85546875" style="40" customWidth="1"/>
    <col min="4" max="4" width="30.7109375" style="40" customWidth="1"/>
    <col min="5" max="5" width="40.7109375" style="40" customWidth="1"/>
    <col min="6" max="8" width="11.7109375" style="40" customWidth="1"/>
    <col min="9" max="16384" width="9.140625" style="40"/>
  </cols>
  <sheetData>
    <row r="1" spans="1:8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</row>
    <row r="2" spans="1:8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</row>
    <row r="3" spans="1:8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</row>
    <row r="4" spans="1:8" s="24" customFormat="1" ht="24.95" customHeight="1"/>
    <row r="5" spans="1:8" s="24" customFormat="1" ht="24.95" customHeight="1">
      <c r="C5" s="25" t="s">
        <v>16</v>
      </c>
      <c r="D5" s="26" t="s">
        <v>10</v>
      </c>
      <c r="E5" s="25" t="s">
        <v>17</v>
      </c>
      <c r="F5" s="351" t="str">
        <f>'genel bilgi girişi'!B5</f>
        <v>ATATÜRK STADYUMU</v>
      </c>
      <c r="G5" s="351"/>
    </row>
    <row r="6" spans="1:8" s="24" customFormat="1" ht="24.95" customHeight="1">
      <c r="C6" s="25" t="s">
        <v>19</v>
      </c>
      <c r="D6" s="27" t="str">
        <f>'3000m V'!$D$2</f>
        <v>3000 m</v>
      </c>
      <c r="E6" s="25" t="s">
        <v>18</v>
      </c>
      <c r="F6" s="352" t="str">
        <f>'genel bilgi girişi'!B6</f>
        <v>11-12 MART 2019</v>
      </c>
      <c r="G6" s="353"/>
    </row>
    <row r="7" spans="1:8" s="24" customFormat="1" ht="24.95" customHeight="1"/>
    <row r="8" spans="1:8" s="38" customFormat="1" ht="37.9" customHeight="1">
      <c r="A8" s="28" t="s">
        <v>32</v>
      </c>
      <c r="B8" s="28" t="s">
        <v>46</v>
      </c>
      <c r="C8" s="216" t="s">
        <v>62</v>
      </c>
      <c r="D8" s="29" t="s">
        <v>55</v>
      </c>
      <c r="E8" s="28" t="s">
        <v>21</v>
      </c>
      <c r="F8" s="28" t="s">
        <v>22</v>
      </c>
      <c r="G8" s="28" t="s">
        <v>23</v>
      </c>
      <c r="H8" s="28" t="s">
        <v>20</v>
      </c>
    </row>
    <row r="9" spans="1:8" s="24" customFormat="1" ht="24.95" customHeight="1">
      <c r="A9" s="30">
        <v>1</v>
      </c>
      <c r="B9" s="31" t="e">
        <f>IF(G9="","",RANK(G9,$G$9:$G$40)+COUNTIF(G$9:G9,G9)-1)</f>
        <v>#VALUE!</v>
      </c>
      <c r="C9" s="220">
        <f>'3000m V'!C6</f>
        <v>38063</v>
      </c>
      <c r="D9" s="32" t="str">
        <f>'3000m V'!D6</f>
        <v>MEHMET ALKIŞ</v>
      </c>
      <c r="E9" s="32" t="str">
        <f>'3000m V'!E6</f>
        <v>Dr. FAZIL KÜÇÜK E.M.L</v>
      </c>
      <c r="F9" s="46">
        <f>'3000m V'!F6</f>
        <v>0</v>
      </c>
      <c r="G9" s="45" t="str">
        <f>'3000m V'!G6</f>
        <v xml:space="preserve">    </v>
      </c>
      <c r="H9" s="35">
        <f>'yarışmaya katılan okullar'!B12</f>
        <v>41</v>
      </c>
    </row>
    <row r="10" spans="1:8" s="24" customFormat="1" ht="24.95" customHeight="1">
      <c r="A10" s="30">
        <v>2</v>
      </c>
      <c r="B10" s="31" t="e">
        <f>IF(G10="","",RANK(G10,$G$9:$G$40)+COUNTIF(G$9:G10,G10)-1)</f>
        <v>#VALUE!</v>
      </c>
      <c r="C10" s="220">
        <f>'3000m V'!C7</f>
        <v>38315</v>
      </c>
      <c r="D10" s="32" t="str">
        <f>'3000m V'!D7</f>
        <v>UĞUR BİLİN</v>
      </c>
      <c r="E10" s="32" t="str">
        <f>'3000m V'!E7</f>
        <v>LEFKE GAZİ LİSESİ</v>
      </c>
      <c r="F10" s="46">
        <f>'3000m V'!F7</f>
        <v>0</v>
      </c>
      <c r="G10" s="45" t="str">
        <f>'3000m V'!G7</f>
        <v xml:space="preserve">    </v>
      </c>
      <c r="H10" s="35">
        <f>'yarışmaya katılan okullar'!B13</f>
        <v>44</v>
      </c>
    </row>
    <row r="11" spans="1:8" s="24" customFormat="1" ht="24.95" customHeight="1">
      <c r="A11" s="30">
        <v>3</v>
      </c>
      <c r="B11" s="31" t="e">
        <f>IF(G11="","",RANK(G11,$G$9:$G$40)+COUNTIF(G$9:G11,G11)-1)</f>
        <v>#VALUE!</v>
      </c>
      <c r="C11" s="220">
        <f>'3000m V'!C8</f>
        <v>37904</v>
      </c>
      <c r="D11" s="32" t="str">
        <f>'3000m V'!D8</f>
        <v>İLYAS BUCAK</v>
      </c>
      <c r="E11" s="32" t="str">
        <f>'3000m V'!E8</f>
        <v>SEDAT SİMAVİ E.M.LİSESİ</v>
      </c>
      <c r="F11" s="46">
        <f>'3000m V'!F8</f>
        <v>0</v>
      </c>
      <c r="G11" s="45" t="str">
        <f>'3000m V'!G8</f>
        <v xml:space="preserve">    </v>
      </c>
      <c r="H11" s="35">
        <f>'yarışmaya katılan okullar'!B14</f>
        <v>50</v>
      </c>
    </row>
    <row r="12" spans="1:8" s="24" customFormat="1" ht="24.95" customHeight="1">
      <c r="A12" s="30">
        <v>4</v>
      </c>
      <c r="B12" s="31" t="e">
        <f>IF(G12="","",RANK(G12,$G$9:$G$40)+COUNTIF(G$9:G12,G12)-1)</f>
        <v>#VALUE!</v>
      </c>
      <c r="C12" s="220">
        <f>'3000m V'!C9</f>
        <v>38215</v>
      </c>
      <c r="D12" s="32" t="str">
        <f>'3000m V'!D9</f>
        <v>REŞAT SAVAŞ YAVUZ</v>
      </c>
      <c r="E12" s="32" t="str">
        <f>'3000m V'!E9</f>
        <v>LAPTA YAVUZLAR LİSESİ</v>
      </c>
      <c r="F12" s="46">
        <f>'3000m V'!F9</f>
        <v>0</v>
      </c>
      <c r="G12" s="45" t="str">
        <f>'3000m V'!G9</f>
        <v xml:space="preserve">    </v>
      </c>
      <c r="H12" s="35">
        <f>'yarışmaya katılan okullar'!B15</f>
        <v>52</v>
      </c>
    </row>
    <row r="13" spans="1:8" s="24" customFormat="1" ht="24.95" customHeight="1">
      <c r="A13" s="30">
        <v>5</v>
      </c>
      <c r="B13" s="31" t="e">
        <f>IF(G13="","",RANK(G13,$G$9:$G$40)+COUNTIF(G$9:G13,G13)-1)</f>
        <v>#VALUE!</v>
      </c>
      <c r="C13" s="220">
        <f>'3000m V'!C10</f>
        <v>37290</v>
      </c>
      <c r="D13" s="32" t="str">
        <f>'3000m V'!D10</f>
        <v>MURAT TEKGÖZ</v>
      </c>
      <c r="E13" s="32" t="str">
        <f>'3000m V'!E10</f>
        <v>CUMHURİYET LİSESİ</v>
      </c>
      <c r="F13" s="46">
        <f>'3000m V'!F10</f>
        <v>0</v>
      </c>
      <c r="G13" s="45" t="str">
        <f>'3000m V'!G10</f>
        <v xml:space="preserve">    </v>
      </c>
      <c r="H13" s="35">
        <f>'yarışmaya katılan okullar'!B16</f>
        <v>16</v>
      </c>
    </row>
    <row r="14" spans="1:8" s="24" customFormat="1" ht="24.95" customHeight="1">
      <c r="A14" s="30">
        <v>6</v>
      </c>
      <c r="B14" s="31" t="e">
        <f>IF(G14="","",RANK(G14,$G$9:$G$40)+COUNTIF(G$9:G14,G14)-1)</f>
        <v>#VALUE!</v>
      </c>
      <c r="C14" s="220" t="str">
        <f>'3000m V'!C11</f>
        <v>-</v>
      </c>
      <c r="D14" s="32" t="str">
        <f>'3000m V'!D11</f>
        <v>-</v>
      </c>
      <c r="E14" s="32" t="str">
        <f>'3000m V'!E11</f>
        <v>KARPAZ MESLEK LİSESİ</v>
      </c>
      <c r="F14" s="46">
        <f>'3000m V'!F11</f>
        <v>0</v>
      </c>
      <c r="G14" s="45" t="str">
        <f>'3000m V'!G11</f>
        <v xml:space="preserve">    </v>
      </c>
      <c r="H14" s="35">
        <f>'yarışmaya katılan okullar'!B17</f>
        <v>60</v>
      </c>
    </row>
    <row r="15" spans="1:8" s="24" customFormat="1" ht="24.95" customHeight="1">
      <c r="A15" s="30">
        <v>7</v>
      </c>
      <c r="B15" s="31" t="e">
        <f>IF(G15="","",RANK(G15,$G$9:$G$40)+COUNTIF(G$9:G15,G15)-1)</f>
        <v>#VALUE!</v>
      </c>
      <c r="C15" s="220">
        <f>'3000m V'!C12</f>
        <v>37043</v>
      </c>
      <c r="D15" s="32" t="str">
        <f>'3000m V'!D12</f>
        <v>CASİM HEKİMOĞLU</v>
      </c>
      <c r="E15" s="32" t="str">
        <f>'3000m V'!E12</f>
        <v>HALA SULTAN İLAHİYAT KOLEJİ</v>
      </c>
      <c r="F15" s="46">
        <f>'3000m V'!F12</f>
        <v>0</v>
      </c>
      <c r="G15" s="45" t="str">
        <f>'3000m V'!G12</f>
        <v xml:space="preserve">    </v>
      </c>
      <c r="H15" s="35">
        <f>'yarışmaya katılan okullar'!B18</f>
        <v>30</v>
      </c>
    </row>
    <row r="16" spans="1:8" s="24" customFormat="1" ht="24.95" customHeight="1">
      <c r="A16" s="30">
        <v>8</v>
      </c>
      <c r="B16" s="31" t="e">
        <f>IF(G16="","",RANK(G16,$G$9:$G$40)+COUNTIF(G$9:G16,G16)-1)</f>
        <v>#VALUE!</v>
      </c>
      <c r="C16" s="220">
        <f>'3000m V'!C13</f>
        <v>37039</v>
      </c>
      <c r="D16" s="32" t="str">
        <f>'3000m V'!D13</f>
        <v>CEVDET HASDAĞ</v>
      </c>
      <c r="E16" s="32" t="str">
        <f>'3000m V'!E13</f>
        <v>POLATPAŞA LİSESİ</v>
      </c>
      <c r="F16" s="46">
        <f>'3000m V'!F13</f>
        <v>0</v>
      </c>
      <c r="G16" s="45" t="str">
        <f>'3000m V'!G13</f>
        <v xml:space="preserve">    </v>
      </c>
      <c r="H16" s="35">
        <f>'yarışmaya katılan okullar'!B19</f>
        <v>59</v>
      </c>
    </row>
    <row r="17" spans="1:8" s="24" customFormat="1" ht="24.95" customHeight="1">
      <c r="A17" s="30">
        <v>9</v>
      </c>
      <c r="B17" s="31" t="e">
        <f>IF(G17="","",RANK(G17,$G$9:$G$40)+COUNTIF(G$9:G17,G17)-1)</f>
        <v>#VALUE!</v>
      </c>
      <c r="C17" s="220">
        <f>'3000m V'!C14</f>
        <v>38260</v>
      </c>
      <c r="D17" s="32" t="str">
        <f>'3000m V'!D14</f>
        <v>MUSTAFA ATİKOĞLU</v>
      </c>
      <c r="E17" s="32" t="str">
        <f>'3000m V'!E14</f>
        <v>GÜZELYURT MESLEK LİSESİ</v>
      </c>
      <c r="F17" s="46">
        <f>'3000m V'!F14</f>
        <v>0</v>
      </c>
      <c r="G17" s="45" t="str">
        <f>'3000m V'!G14</f>
        <v xml:space="preserve">    </v>
      </c>
      <c r="H17" s="35">
        <f>'yarışmaya katılan okullar'!B20</f>
        <v>45</v>
      </c>
    </row>
    <row r="18" spans="1:8" s="24" customFormat="1" ht="24.95" customHeight="1">
      <c r="A18" s="30">
        <v>10</v>
      </c>
      <c r="B18" s="31" t="e">
        <f>IF(G18="","",RANK(G18,$G$9:$G$40)+COUNTIF(G$9:G18,G18)-1)</f>
        <v>#VALUE!</v>
      </c>
      <c r="C18" s="220">
        <f>'3000m V'!C15</f>
        <v>37526</v>
      </c>
      <c r="D18" s="32" t="str">
        <f>'3000m V'!D15</f>
        <v>MEHMET ALİ TANIR</v>
      </c>
      <c r="E18" s="32" t="str">
        <f>'3000m V'!E15</f>
        <v>ANAFARTALAR LİSESİ</v>
      </c>
      <c r="F18" s="46">
        <f>'3000m V'!F15</f>
        <v>0</v>
      </c>
      <c r="G18" s="45" t="str">
        <f>'3000m V'!G15</f>
        <v xml:space="preserve">    </v>
      </c>
      <c r="H18" s="35">
        <f>'yarışmaya katılan okullar'!B21</f>
        <v>35</v>
      </c>
    </row>
    <row r="19" spans="1:8" s="24" customFormat="1" ht="24.95" customHeight="1">
      <c r="A19" s="30">
        <v>11</v>
      </c>
      <c r="B19" s="31" t="e">
        <f>IF(G19="","",RANK(G19,$G$9:$G$40)+COUNTIF(G$9:G19,G19)-1)</f>
        <v>#VALUE!</v>
      </c>
      <c r="C19" s="220" t="str">
        <f>'3000m V'!C16</f>
        <v>30.12.2002</v>
      </c>
      <c r="D19" s="32" t="str">
        <f>'3000m V'!D16</f>
        <v>SERHAN ZÜLKADİROĞLU</v>
      </c>
      <c r="E19" s="32" t="str">
        <f>'3000m V'!E16</f>
        <v>THE AMERİCAN COLLEGE</v>
      </c>
      <c r="F19" s="46">
        <f>'3000m V'!F16</f>
        <v>0</v>
      </c>
      <c r="G19" s="45" t="str">
        <f>'3000m V'!G16</f>
        <v xml:space="preserve">    </v>
      </c>
      <c r="H19" s="35">
        <f>'yarışmaya katılan okullar'!B22</f>
        <v>71</v>
      </c>
    </row>
    <row r="20" spans="1:8" s="24" customFormat="1" ht="24.95" customHeight="1">
      <c r="A20" s="30">
        <v>12</v>
      </c>
      <c r="B20" s="31" t="e">
        <f>IF(G20="","",RANK(G20,$G$9:$G$40)+COUNTIF(G$9:G20,G20)-1)</f>
        <v>#VALUE!</v>
      </c>
      <c r="C20" s="220" t="str">
        <f>'3000m V'!C17</f>
        <v>-</v>
      </c>
      <c r="D20" s="32" t="str">
        <f>'3000m V'!D17</f>
        <v>-</v>
      </c>
      <c r="E20" s="32" t="str">
        <f>'3000m V'!E17</f>
        <v>19 MAYIS TMK</v>
      </c>
      <c r="F20" s="46">
        <f>'3000m V'!F17</f>
        <v>0</v>
      </c>
      <c r="G20" s="45" t="str">
        <f>'3000m V'!G17</f>
        <v xml:space="preserve">    </v>
      </c>
      <c r="H20" s="35">
        <f>'yarışmaya katılan okullar'!B23</f>
        <v>57</v>
      </c>
    </row>
    <row r="21" spans="1:8" s="24" customFormat="1" ht="24.95" customHeight="1">
      <c r="A21" s="30">
        <v>13</v>
      </c>
      <c r="B21" s="31" t="e">
        <f>IF(G21="","",RANK(G21,$G$9:$G$40)+COUNTIF(G$9:G21,G21)-1)</f>
        <v>#VALUE!</v>
      </c>
      <c r="C21" s="220">
        <f>'3000m V'!C18</f>
        <v>37270</v>
      </c>
      <c r="D21" s="32" t="str">
        <f>'3000m V'!D18</f>
        <v>ÖMER ÖZYILDIRIMLAR</v>
      </c>
      <c r="E21" s="32" t="str">
        <f>'3000m V'!E18</f>
        <v>BÜLENT ECEVİT ANADOLU LİSESİ</v>
      </c>
      <c r="F21" s="46">
        <f>'3000m V'!F18</f>
        <v>0</v>
      </c>
      <c r="G21" s="45" t="str">
        <f>'3000m V'!G18</f>
        <v xml:space="preserve">    </v>
      </c>
      <c r="H21" s="35">
        <f>'yarışmaya katılan okullar'!B24</f>
        <v>77</v>
      </c>
    </row>
    <row r="22" spans="1:8" s="24" customFormat="1" ht="24.95" customHeight="1">
      <c r="A22" s="30">
        <v>14</v>
      </c>
      <c r="B22" s="31" t="e">
        <f>IF(G22="","",RANK(G22,$G$9:$G$40)+COUNTIF(G$9:G22,G22)-1)</f>
        <v>#VALUE!</v>
      </c>
      <c r="C22" s="220">
        <f>'3000m V'!C19</f>
        <v>37159</v>
      </c>
      <c r="D22" s="32" t="str">
        <f>'3000m V'!D19</f>
        <v>MUHAMMED HASAN ÇİRKİN</v>
      </c>
      <c r="E22" s="32" t="str">
        <f>'3000m V'!E19</f>
        <v>LEFKOŞA TÜRK LİSESİ</v>
      </c>
      <c r="F22" s="46">
        <f>'3000m V'!F19</f>
        <v>0</v>
      </c>
      <c r="G22" s="45" t="str">
        <f>'3000m V'!G19</f>
        <v xml:space="preserve">    </v>
      </c>
      <c r="H22" s="35">
        <f>'yarışmaya katılan okullar'!B25</f>
        <v>48</v>
      </c>
    </row>
    <row r="23" spans="1:8" s="24" customFormat="1" ht="24.95" customHeight="1">
      <c r="A23" s="30">
        <v>15</v>
      </c>
      <c r="B23" s="31" t="e">
        <f>IF(G23="","",RANK(G23,$G$9:$G$40)+COUNTIF(G$9:G23,G23)-1)</f>
        <v>#VALUE!</v>
      </c>
      <c r="C23" s="220">
        <f>'3000m V'!C20</f>
        <v>37085</v>
      </c>
      <c r="D23" s="32" t="str">
        <f>'3000m V'!D20</f>
        <v>EGEMEN SEYHAN</v>
      </c>
      <c r="E23" s="32" t="str">
        <f>'3000m V'!E20</f>
        <v>ERENKÖY LİSESİ</v>
      </c>
      <c r="F23" s="46">
        <f>'3000m V'!F20</f>
        <v>0</v>
      </c>
      <c r="G23" s="45" t="str">
        <f>'3000m V'!G20</f>
        <v xml:space="preserve">    </v>
      </c>
      <c r="H23" s="35">
        <f>'yarışmaya katılan okullar'!B26</f>
        <v>40</v>
      </c>
    </row>
    <row r="24" spans="1:8" s="24" customFormat="1" ht="24.95" customHeight="1">
      <c r="A24" s="30">
        <v>16</v>
      </c>
      <c r="B24" s="31" t="e">
        <f>IF(G24="","",RANK(G24,$G$9:$G$40)+COUNTIF(G$9:G24,G24)-1)</f>
        <v>#VALUE!</v>
      </c>
      <c r="C24" s="220" t="str">
        <f>'3000m V'!C21</f>
        <v>-</v>
      </c>
      <c r="D24" s="32" t="str">
        <f>'3000m V'!D21</f>
        <v>-</v>
      </c>
      <c r="E24" s="32" t="str">
        <f>'3000m V'!E21</f>
        <v>CENGİZ TOPEL E. M .LİSESİ</v>
      </c>
      <c r="F24" s="46">
        <f>'3000m V'!F21</f>
        <v>0</v>
      </c>
      <c r="G24" s="45" t="str">
        <f>'3000m V'!G21</f>
        <v xml:space="preserve">    </v>
      </c>
      <c r="H24" s="35">
        <f>'yarışmaya katılan okullar'!B27</f>
        <v>39</v>
      </c>
    </row>
    <row r="25" spans="1:8" s="24" customFormat="1" ht="24.95" customHeight="1">
      <c r="A25" s="30">
        <v>17</v>
      </c>
      <c r="B25" s="31" t="e">
        <f>IF(G25="","",RANK(G25,$G$9:$G$40)+COUNTIF(G$9:G25,G25)-1)</f>
        <v>#VALUE!</v>
      </c>
      <c r="C25" s="220">
        <f>'3000m V'!C22</f>
        <v>38073</v>
      </c>
      <c r="D25" s="32" t="str">
        <f>'3000m V'!D22</f>
        <v>LİSANİ DARBAZ</v>
      </c>
      <c r="E25" s="32" t="str">
        <f>'3000m V'!E22</f>
        <v>GÜZELYURT TMK</v>
      </c>
      <c r="F25" s="46">
        <f>'3000m V'!F22</f>
        <v>0</v>
      </c>
      <c r="G25" s="45" t="str">
        <f>'3000m V'!G22</f>
        <v xml:space="preserve">    </v>
      </c>
      <c r="H25" s="35">
        <f>'yarışmaya katılan okullar'!B28</f>
        <v>64</v>
      </c>
    </row>
    <row r="26" spans="1:8" s="24" customFormat="1" ht="24.95" customHeight="1">
      <c r="A26" s="30">
        <v>18</v>
      </c>
      <c r="B26" s="31" t="e">
        <f>IF(G26="","",RANK(G26,$G$9:$G$40)+COUNTIF(G$9:G26,G26)-1)</f>
        <v>#VALUE!</v>
      </c>
      <c r="C26" s="220">
        <f>'3000m V'!C23</f>
        <v>37746</v>
      </c>
      <c r="D26" s="32" t="str">
        <f>'3000m V'!D23</f>
        <v>AKTAN NAIM BIRKAYA</v>
      </c>
      <c r="E26" s="32" t="str">
        <f>'3000m V'!E23</f>
        <v>TÜRK MAARİF KOLEJİ</v>
      </c>
      <c r="F26" s="46">
        <f>'3000m V'!F23</f>
        <v>0</v>
      </c>
      <c r="G26" s="45" t="str">
        <f>'3000m V'!G23</f>
        <v xml:space="preserve">    </v>
      </c>
      <c r="H26" s="35">
        <f>'yarışmaya katılan okullar'!B29</f>
        <v>51</v>
      </c>
    </row>
    <row r="27" spans="1:8" s="24" customFormat="1" ht="24.95" customHeight="1">
      <c r="A27" s="30">
        <v>19</v>
      </c>
      <c r="B27" s="31" t="e">
        <f>IF(G27="","",RANK(G27,$G$9:$G$40)+COUNTIF(G$9:G27,G27)-1)</f>
        <v>#VALUE!</v>
      </c>
      <c r="C27" s="220">
        <f>'3000m V'!C24</f>
        <v>37203</v>
      </c>
      <c r="D27" s="32" t="str">
        <f>'3000m V'!D24</f>
        <v>OSMAN YILDIZ</v>
      </c>
      <c r="E27" s="32" t="str">
        <f>'3000m V'!E24</f>
        <v>KURTULUŞ LİSESİ</v>
      </c>
      <c r="F27" s="46">
        <f>'3000m V'!F24</f>
        <v>0</v>
      </c>
      <c r="G27" s="45" t="str">
        <f>'3000m V'!G24</f>
        <v xml:space="preserve">    </v>
      </c>
      <c r="H27" s="35">
        <f>'yarışmaya katılan okullar'!B30</f>
        <v>47</v>
      </c>
    </row>
    <row r="28" spans="1:8" s="24" customFormat="1" ht="24.95" customHeight="1">
      <c r="A28" s="30">
        <v>20</v>
      </c>
      <c r="B28" s="31" t="e">
        <f>IF(G28="","",RANK(G28,$G$9:$G$40)+COUNTIF(G$9:G28,G28)-1)</f>
        <v>#VALUE!</v>
      </c>
      <c r="C28" s="220" t="str">
        <f>'3000m V'!C25</f>
        <v>-</v>
      </c>
      <c r="D28" s="32" t="str">
        <f>'3000m V'!D25</f>
        <v>-</v>
      </c>
      <c r="E28" s="32" t="str">
        <f>'3000m V'!E25</f>
        <v>DEĞİRMENLİK LİSESİ</v>
      </c>
      <c r="F28" s="46">
        <f>'3000m V'!F25</f>
        <v>0</v>
      </c>
      <c r="G28" s="45" t="str">
        <f>'3000m V'!G25</f>
        <v xml:space="preserve">    </v>
      </c>
      <c r="H28" s="35">
        <f>'yarışmaya katılan okullar'!B31</f>
        <v>33</v>
      </c>
    </row>
    <row r="29" spans="1:8" s="24" customFormat="1" ht="24.95" customHeight="1">
      <c r="A29" s="30">
        <v>21</v>
      </c>
      <c r="B29" s="31" t="e">
        <f>IF(G29="","",RANK(G29,$G$9:$G$40)+COUNTIF(G$9:G29,G29)-1)</f>
        <v>#VALUE!</v>
      </c>
      <c r="C29" s="220">
        <f>'3000m V'!C26</f>
        <v>36918</v>
      </c>
      <c r="D29" s="32" t="str">
        <f>'3000m V'!D26</f>
        <v>ERSİN SENCER ONUK</v>
      </c>
      <c r="E29" s="32" t="str">
        <f>'3000m V'!E26</f>
        <v>BEKİRPAŞA LİSESİ</v>
      </c>
      <c r="F29" s="46">
        <f>'3000m V'!F26</f>
        <v>0</v>
      </c>
      <c r="G29" s="45" t="str">
        <f>'3000m V'!G26</f>
        <v xml:space="preserve">    </v>
      </c>
      <c r="H29" s="35">
        <f>'yarışmaya katılan okullar'!B32</f>
        <v>37</v>
      </c>
    </row>
    <row r="30" spans="1:8" s="24" customFormat="1" ht="24.95" customHeight="1">
      <c r="A30" s="30">
        <v>22</v>
      </c>
      <c r="B30" s="31" t="e">
        <f>IF(G30="","",RANK(G30,$G$9:$G$40)+COUNTIF(G$9:G30,G30)-1)</f>
        <v>#VALUE!</v>
      </c>
      <c r="C30" s="220">
        <f>'3000m V'!C27</f>
        <v>37738</v>
      </c>
      <c r="D30" s="32" t="str">
        <f>'3000m V'!D27</f>
        <v>HASAN YÖNLÜER</v>
      </c>
      <c r="E30" s="32" t="str">
        <f>'3000m V'!E27</f>
        <v>YAKIN DOĞU KOLEJİ</v>
      </c>
      <c r="F30" s="46">
        <f>'3000m V'!F27</f>
        <v>0</v>
      </c>
      <c r="G30" s="45" t="str">
        <f>'3000m V'!G27</f>
        <v xml:space="preserve">    </v>
      </c>
      <c r="H30" s="35">
        <f>'yarışmaya katılan okullar'!B33</f>
        <v>27</v>
      </c>
    </row>
    <row r="31" spans="1:8" s="24" customFormat="1" ht="24.95" customHeight="1">
      <c r="A31" s="30">
        <v>23</v>
      </c>
      <c r="B31" s="31" t="e">
        <f>IF(G31="","",RANK(G31,$G$9:$G$40)+COUNTIF(G$9:G31,G31)-1)</f>
        <v>#VALUE!</v>
      </c>
      <c r="C31" s="220" t="str">
        <f>'3000m V'!C28</f>
        <v>06.06.2003</v>
      </c>
      <c r="D31" s="32" t="str">
        <f>'3000m V'!D28</f>
        <v>DMITRIY DELIS</v>
      </c>
      <c r="E31" s="32" t="str">
        <f>'3000m V'!E28</f>
        <v>THE ENGLISH SCHOOL OF KYRENIA</v>
      </c>
      <c r="F31" s="46">
        <f>'3000m V'!F28</f>
        <v>0</v>
      </c>
      <c r="G31" s="45" t="str">
        <f>'3000m V'!G28</f>
        <v xml:space="preserve">    </v>
      </c>
      <c r="H31" s="35">
        <f>'yarışmaya katılan okullar'!B34</f>
        <v>81</v>
      </c>
    </row>
    <row r="32" spans="1:8" s="24" customFormat="1" ht="24.95" customHeight="1">
      <c r="A32" s="30">
        <v>24</v>
      </c>
      <c r="B32" s="31" t="e">
        <f>IF(G32="","",RANK(G32,$G$9:$G$40)+COUNTIF(G$9:G32,G32)-1)</f>
        <v>#VALUE!</v>
      </c>
      <c r="C32" s="220">
        <f>'3000m V'!C29</f>
        <v>36947</v>
      </c>
      <c r="D32" s="32" t="str">
        <f>'3000m V'!D29</f>
        <v>YÜKSEL ERSİN</v>
      </c>
      <c r="E32" s="32" t="str">
        <f>'3000m V'!E29</f>
        <v>ATATÜRK MESLEK LİSESİ</v>
      </c>
      <c r="F32" s="46">
        <f>'3000m V'!F29</f>
        <v>0</v>
      </c>
      <c r="G32" s="45" t="str">
        <f>'3000m V'!G29</f>
        <v xml:space="preserve">    </v>
      </c>
      <c r="H32" s="35">
        <f>'yarışmaya katılan okullar'!B35</f>
        <v>36</v>
      </c>
    </row>
    <row r="33" spans="1:8" s="24" customFormat="1" ht="24.95" customHeight="1">
      <c r="A33" s="30">
        <v>25</v>
      </c>
      <c r="B33" s="31" t="e">
        <f>IF(G33="","",RANK(G33,$G$9:$G$40)+COUNTIF(G$9:G33,G33)-1)</f>
        <v>#VALUE!</v>
      </c>
      <c r="C33" s="220">
        <f>'3000m V'!C30</f>
        <v>37638</v>
      </c>
      <c r="D33" s="32" t="str">
        <f>'3000m V'!D30</f>
        <v>SULTAN KINANER</v>
      </c>
      <c r="E33" s="32" t="str">
        <f>'3000m V'!E30</f>
        <v>20 TEMMUZ FEN LİSESİ</v>
      </c>
      <c r="F33" s="46">
        <f>'3000m V'!F30</f>
        <v>0</v>
      </c>
      <c r="G33" s="45" t="str">
        <f>'3000m V'!G30</f>
        <v xml:space="preserve">    </v>
      </c>
      <c r="H33" s="35">
        <f>'yarışmaya katılan okullar'!B36</f>
        <v>53</v>
      </c>
    </row>
    <row r="34" spans="1:8" s="24" customFormat="1" ht="24.95" customHeight="1">
      <c r="A34" s="30">
        <v>26</v>
      </c>
      <c r="B34" s="31" t="e">
        <f>IF(G34="","",RANK(G34,$G$9:$G$40)+COUNTIF(G$9:G34,G34)-1)</f>
        <v>#VALUE!</v>
      </c>
      <c r="C34" s="220">
        <f>'3000m V'!C31</f>
        <v>0</v>
      </c>
      <c r="D34" s="32">
        <f>'3000m V'!D31</f>
        <v>0</v>
      </c>
      <c r="E34" s="32" t="str">
        <f>'3000m V'!E31</f>
        <v/>
      </c>
      <c r="F34" s="46">
        <f>'3000m V'!F31</f>
        <v>0</v>
      </c>
      <c r="G34" s="45" t="str">
        <f>'3000m V'!G31</f>
        <v xml:space="preserve">    </v>
      </c>
      <c r="H34" s="35">
        <f>'yarışmaya katılan okullar'!B37</f>
        <v>0</v>
      </c>
    </row>
    <row r="35" spans="1:8" s="24" customFormat="1" ht="24.95" customHeight="1">
      <c r="A35" s="30">
        <v>27</v>
      </c>
      <c r="B35" s="31" t="e">
        <f>IF(G35="","",RANK(G35,$G$9:$G$40)+COUNTIF(G$9:G35,G35)-1)</f>
        <v>#VALUE!</v>
      </c>
      <c r="C35" s="220">
        <f>'3000m V'!C32</f>
        <v>0</v>
      </c>
      <c r="D35" s="32">
        <f>'3000m V'!D32</f>
        <v>0</v>
      </c>
      <c r="E35" s="32" t="str">
        <f>'3000m V'!E32</f>
        <v/>
      </c>
      <c r="F35" s="46">
        <f>'3000m V'!F32</f>
        <v>0</v>
      </c>
      <c r="G35" s="45" t="str">
        <f>'3000m V'!G32</f>
        <v xml:space="preserve">    </v>
      </c>
      <c r="H35" s="35">
        <f>'yarışmaya katılan okullar'!B38</f>
        <v>0</v>
      </c>
    </row>
    <row r="36" spans="1:8" s="24" customFormat="1" ht="24.95" customHeight="1">
      <c r="A36" s="30">
        <v>28</v>
      </c>
      <c r="B36" s="31" t="e">
        <f>IF(G36="","",RANK(G36,$G$9:$G$40)+COUNTIF(G$9:G36,G36)-1)</f>
        <v>#VALUE!</v>
      </c>
      <c r="C36" s="220">
        <f>'3000m V'!C33</f>
        <v>0</v>
      </c>
      <c r="D36" s="32">
        <f>'3000m V'!D33</f>
        <v>0</v>
      </c>
      <c r="E36" s="32" t="str">
        <f>'3000m V'!E33</f>
        <v/>
      </c>
      <c r="F36" s="46">
        <f>'3000m V'!F33</f>
        <v>0</v>
      </c>
      <c r="G36" s="45" t="str">
        <f>'3000m V'!G33</f>
        <v xml:space="preserve">    </v>
      </c>
      <c r="H36" s="35">
        <f>'yarışmaya katılan okullar'!B39</f>
        <v>0</v>
      </c>
    </row>
    <row r="37" spans="1:8" s="24" customFormat="1" ht="24.95" customHeight="1">
      <c r="A37" s="30">
        <v>29</v>
      </c>
      <c r="B37" s="31" t="e">
        <f>IF(G37="","",RANK(G37,$G$9:$G$40)+COUNTIF(G$9:G37,G37)-1)</f>
        <v>#VALUE!</v>
      </c>
      <c r="C37" s="220">
        <f>'3000m V'!C34</f>
        <v>0</v>
      </c>
      <c r="D37" s="32">
        <f>'3000m V'!D34</f>
        <v>0</v>
      </c>
      <c r="E37" s="32" t="str">
        <f>'3000m V'!E34</f>
        <v/>
      </c>
      <c r="F37" s="46">
        <f>'3000m V'!F34</f>
        <v>0</v>
      </c>
      <c r="G37" s="45" t="str">
        <f>'3000m V'!G34</f>
        <v xml:space="preserve">    </v>
      </c>
      <c r="H37" s="35">
        <f>'yarışmaya katılan okullar'!B40</f>
        <v>0</v>
      </c>
    </row>
    <row r="38" spans="1:8" s="24" customFormat="1" ht="24.95" customHeight="1">
      <c r="A38" s="30">
        <v>30</v>
      </c>
      <c r="B38" s="31" t="e">
        <f>IF(G38="","",RANK(G38,$G$9:$G$40)+COUNTIF(G$9:G38,G38)-1)</f>
        <v>#VALUE!</v>
      </c>
      <c r="C38" s="220">
        <f>'3000m V'!C35</f>
        <v>0</v>
      </c>
      <c r="D38" s="32">
        <f>'3000m V'!D35</f>
        <v>0</v>
      </c>
      <c r="E38" s="32" t="str">
        <f>'3000m V'!E35</f>
        <v/>
      </c>
      <c r="F38" s="46">
        <f>'3000m V'!F35</f>
        <v>0</v>
      </c>
      <c r="G38" s="45" t="str">
        <f>'3000m V'!G35</f>
        <v xml:space="preserve">    </v>
      </c>
      <c r="H38" s="35">
        <f>'yarışmaya katılan okullar'!B41</f>
        <v>0</v>
      </c>
    </row>
    <row r="39" spans="1:8" s="24" customFormat="1" ht="24.95" customHeight="1">
      <c r="A39" s="30">
        <v>31</v>
      </c>
      <c r="B39" s="31" t="e">
        <f>IF(G39="","",RANK(G39,$G$9:$G$40)+COUNTIF(G$9:G39,G39)-1)</f>
        <v>#VALUE!</v>
      </c>
      <c r="C39" s="220">
        <f>'3000m V'!C36</f>
        <v>0</v>
      </c>
      <c r="D39" s="32">
        <f>'3000m V'!D36</f>
        <v>0</v>
      </c>
      <c r="E39" s="32" t="str">
        <f>'3000m V'!E36</f>
        <v/>
      </c>
      <c r="F39" s="46">
        <f>'3000m V'!F36</f>
        <v>0</v>
      </c>
      <c r="G39" s="45" t="str">
        <f>'3000m V'!G36</f>
        <v xml:space="preserve">    </v>
      </c>
      <c r="H39" s="35">
        <f>'yarışmaya katılan okullar'!B42</f>
        <v>0</v>
      </c>
    </row>
    <row r="40" spans="1:8" s="24" customFormat="1" ht="24.95" customHeight="1">
      <c r="A40" s="30">
        <v>32</v>
      </c>
      <c r="B40" s="31" t="e">
        <f>IF(G40="","",RANK(G40,$G$9:$G$40)+COUNTIF(G$9:G40,G40)-1)</f>
        <v>#VALUE!</v>
      </c>
      <c r="C40" s="220">
        <f>'3000m V'!C37</f>
        <v>0</v>
      </c>
      <c r="D40" s="32">
        <f>'3000m V'!D37</f>
        <v>0</v>
      </c>
      <c r="E40" s="32" t="str">
        <f>'3000m V'!E37</f>
        <v/>
      </c>
      <c r="F40" s="46">
        <f>'3000m V'!F37</f>
        <v>0</v>
      </c>
      <c r="G40" s="45" t="str">
        <f>'3000m V'!G37</f>
        <v xml:space="preserve">    </v>
      </c>
      <c r="H40" s="35">
        <f>'yarışmaya katılan okullar'!B43</f>
        <v>0</v>
      </c>
    </row>
    <row r="41" spans="1:8" s="24" customFormat="1" ht="24.95" customHeight="1">
      <c r="C41" s="220">
        <f>'3000m V'!C38</f>
        <v>0</v>
      </c>
    </row>
    <row r="42" spans="1:8" s="24" customFormat="1" ht="24.95" customHeight="1"/>
    <row r="43" spans="1:8" s="24" customFormat="1" ht="24.95" customHeight="1"/>
    <row r="44" spans="1:8" s="24" customFormat="1" ht="24.95" customHeight="1"/>
    <row r="45" spans="1:8" s="24" customFormat="1" ht="24.95" customHeight="1"/>
    <row r="46" spans="1:8" s="24" customFormat="1" ht="24.95" customHeight="1"/>
    <row r="47" spans="1:8" s="24" customFormat="1" ht="24.95" customHeight="1"/>
    <row r="48" spans="1:8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="24" customFormat="1" ht="24.95" customHeight="1"/>
    <row r="66" s="24" customFormat="1" ht="24.95" customHeight="1"/>
    <row r="67" s="24" customFormat="1" ht="24.95" customHeight="1"/>
    <row r="68" s="24" customFormat="1" ht="24.95" customHeight="1"/>
    <row r="69" s="24" customFormat="1" ht="24.95" customHeight="1"/>
    <row r="70" s="24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H40">
    <cfRule type="cellIs" dxfId="133" priority="2" stopIfTrue="1" operator="equal">
      <formula>0</formula>
    </cfRule>
  </conditionalFormatting>
  <conditionalFormatting sqref="C9:C41">
    <cfRule type="cellIs" dxfId="132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0000"/>
  </sheetPr>
  <dimension ref="A1:J71"/>
  <sheetViews>
    <sheetView view="pageBreakPreview" topLeftCell="A16" zoomScale="60" zoomScaleNormal="80" workbookViewId="0">
      <selection activeCell="E6" sqref="E6:F6"/>
    </sheetView>
  </sheetViews>
  <sheetFormatPr defaultColWidth="9.140625" defaultRowHeight="24.95" customHeight="1"/>
  <cols>
    <col min="1" max="1" width="5.7109375" style="40" customWidth="1"/>
    <col min="2" max="2" width="9.7109375" style="40" customWidth="1"/>
    <col min="3" max="3" width="13.42578125" style="40" customWidth="1"/>
    <col min="4" max="4" width="36.7109375" style="40" customWidth="1"/>
    <col min="5" max="5" width="40.7109375" style="40" customWidth="1"/>
    <col min="6" max="6" width="11" style="40" customWidth="1"/>
    <col min="7" max="7" width="8.85546875" style="40" customWidth="1"/>
    <col min="8" max="8" width="11.7109375" style="40" customWidth="1"/>
    <col min="9" max="9" width="12.28515625" style="40" customWidth="1"/>
    <col min="10" max="16384" width="9.140625" style="40"/>
  </cols>
  <sheetData>
    <row r="1" spans="1:10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  <c r="I1" s="354" t="s">
        <v>302</v>
      </c>
    </row>
    <row r="2" spans="1:10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  <c r="I2" s="354"/>
    </row>
    <row r="3" spans="1:10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  <c r="I3" s="354"/>
    </row>
    <row r="4" spans="1:10" s="24" customFormat="1" ht="24.95" customHeight="1">
      <c r="C4" s="38"/>
      <c r="I4" s="354"/>
    </row>
    <row r="5" spans="1:10" s="24" customFormat="1" ht="24.95" customHeight="1">
      <c r="C5" s="25" t="s">
        <v>16</v>
      </c>
      <c r="D5" s="26" t="s">
        <v>10</v>
      </c>
      <c r="E5" s="25" t="s">
        <v>17</v>
      </c>
      <c r="F5" s="92" t="str">
        <f>'genel bilgi girişi'!B5</f>
        <v>ATATÜRK STADYUMU</v>
      </c>
      <c r="G5" s="92"/>
      <c r="H5" s="38"/>
      <c r="I5" s="354"/>
    </row>
    <row r="6" spans="1:10" s="24" customFormat="1" ht="24.95" customHeight="1">
      <c r="C6" s="25" t="s">
        <v>19</v>
      </c>
      <c r="D6" s="27" t="str">
        <f>'3000m'!$D$6</f>
        <v>3000 m</v>
      </c>
      <c r="E6" s="25" t="s">
        <v>18</v>
      </c>
      <c r="F6" s="227" t="str">
        <f>'genel bilgi girişi'!B6</f>
        <v>11-12 MART 2019</v>
      </c>
      <c r="G6" s="228"/>
      <c r="H6" s="219"/>
      <c r="I6" s="354"/>
    </row>
    <row r="7" spans="1:10" s="24" customFormat="1" ht="24.95" customHeight="1">
      <c r="I7" s="354"/>
    </row>
    <row r="8" spans="1:10" s="218" customFormat="1" ht="38.450000000000003" customHeight="1">
      <c r="A8" s="216" t="s">
        <v>32</v>
      </c>
      <c r="B8" s="216" t="s">
        <v>20</v>
      </c>
      <c r="C8" s="216" t="s">
        <v>62</v>
      </c>
      <c r="D8" s="217" t="s">
        <v>55</v>
      </c>
      <c r="E8" s="216" t="s">
        <v>21</v>
      </c>
      <c r="F8" s="216" t="s">
        <v>22</v>
      </c>
      <c r="G8" s="216" t="s">
        <v>23</v>
      </c>
      <c r="H8" s="217" t="s">
        <v>304</v>
      </c>
      <c r="I8" s="216" t="s">
        <v>303</v>
      </c>
    </row>
    <row r="9" spans="1:10" s="24" customFormat="1" ht="24.95" customHeight="1">
      <c r="A9" s="28">
        <v>1</v>
      </c>
      <c r="B9" s="42">
        <f>IF(ISERROR(VLOOKUP(I9,'3000m'!$B$9:$H$40,7,FALSE)),0,(VLOOKUP(I9,'3000m'!$B$9:$H$40,7,FALSE)))</f>
        <v>0</v>
      </c>
      <c r="C9" s="220">
        <f>IF(ISERROR(VLOOKUP(I9,'3000m'!$B$9:$H$40,2,FALSE)),0,(VLOOKUP(I9,'3000m'!$B$9:$H$40,2,FALSE)))</f>
        <v>0</v>
      </c>
      <c r="D9" s="229">
        <f>IF(ISERROR(VLOOKUP(I9,'3000m'!$B$9:$H$40,3,FALSE)),0,(VLOOKUP(I9,'3000m'!$B$9:$H$40,3,FALSE)))</f>
        <v>0</v>
      </c>
      <c r="E9" s="229">
        <f>IF(ISERROR(VLOOKUP(I9,'3000m'!$B$9:$H$40,4,FALSE)),0,(VLOOKUP(I9,'3000m'!$B$9:$H$40,4,FALSE)))</f>
        <v>0</v>
      </c>
      <c r="F9" s="46">
        <f>IF(ISERROR(VLOOKUP(I9,'3000m'!$B$9:$H$40,5,FALSE)),0,(VLOOKUP(I9,'3000m'!$B$9:$H$40,5,FALSE)))</f>
        <v>0</v>
      </c>
      <c r="G9" s="43">
        <f>IF(ISERROR(VLOOKUP(I9,'3000m'!$B$9:$H$40,6,FALSE)),0,(VLOOKUP(I9,'3000m'!$B$9:$H$40,6,FALSE)))</f>
        <v>0</v>
      </c>
      <c r="H9" s="222"/>
      <c r="I9" s="30">
        <v>1</v>
      </c>
      <c r="J9" s="44"/>
    </row>
    <row r="10" spans="1:10" s="24" customFormat="1" ht="24.95" customHeight="1">
      <c r="A10" s="28">
        <v>2</v>
      </c>
      <c r="B10" s="42">
        <f>IF(ISERROR(VLOOKUP(I10,'3000m'!$B$9:$H$40,7,FALSE)),0,(VLOOKUP(I10,'3000m'!$B$9:$H$40,7,FALSE)))</f>
        <v>0</v>
      </c>
      <c r="C10" s="220">
        <f>IF(ISERROR(VLOOKUP(I10,'3000m'!$B$9:$H$40,2,FALSE)),0,(VLOOKUP(I10,'3000m'!$B$9:$H$40,2,FALSE)))</f>
        <v>0</v>
      </c>
      <c r="D10" s="229">
        <f>IF(ISERROR(VLOOKUP(I10,'3000m'!$B$9:$H$40,3,FALSE)),0,(VLOOKUP(I10,'3000m'!$B$9:$H$40,3,FALSE)))</f>
        <v>0</v>
      </c>
      <c r="E10" s="229">
        <f>IF(ISERROR(VLOOKUP(I10,'3000m'!$B$9:$H$40,4,FALSE)),0,(VLOOKUP(I10,'3000m'!$B$9:$H$40,4,FALSE)))</f>
        <v>0</v>
      </c>
      <c r="F10" s="46">
        <f>IF(ISERROR(VLOOKUP(I10,'3000m'!$B$9:$H$40,5,FALSE)),0,(VLOOKUP(I10,'3000m'!$B$9:$H$40,5,FALSE)))</f>
        <v>0</v>
      </c>
      <c r="G10" s="43">
        <f>IF(ISERROR(VLOOKUP(I10,'3000m'!$B$9:$H$40,6,FALSE)),0,(VLOOKUP(I10,'3000m'!$B$9:$H$40,6,FALSE)))</f>
        <v>0</v>
      </c>
      <c r="H10" s="222"/>
      <c r="I10" s="30">
        <v>2</v>
      </c>
      <c r="J10" s="44"/>
    </row>
    <row r="11" spans="1:10" s="24" customFormat="1" ht="24.95" customHeight="1">
      <c r="A11" s="28">
        <v>3</v>
      </c>
      <c r="B11" s="42">
        <f>IF(ISERROR(VLOOKUP(I11,'3000m'!$B$9:$H$40,7,FALSE)),0,(VLOOKUP(I11,'3000m'!$B$9:$H$40,7,FALSE)))</f>
        <v>0</v>
      </c>
      <c r="C11" s="220">
        <f>IF(ISERROR(VLOOKUP(I11,'3000m'!$B$9:$H$40,2,FALSE)),0,(VLOOKUP(I11,'3000m'!$B$9:$H$40,2,FALSE)))</f>
        <v>0</v>
      </c>
      <c r="D11" s="229">
        <f>IF(ISERROR(VLOOKUP(I11,'3000m'!$B$9:$H$40,3,FALSE)),0,(VLOOKUP(I11,'3000m'!$B$9:$H$40,3,FALSE)))</f>
        <v>0</v>
      </c>
      <c r="E11" s="229">
        <f>IF(ISERROR(VLOOKUP(I11,'3000m'!$B$9:$H$40,4,FALSE)),0,(VLOOKUP(I11,'3000m'!$B$9:$H$40,4,FALSE)))</f>
        <v>0</v>
      </c>
      <c r="F11" s="46">
        <f>IF(ISERROR(VLOOKUP(I11,'3000m'!$B$9:$H$40,5,FALSE)),0,(VLOOKUP(I11,'3000m'!$B$9:$H$40,5,FALSE)))</f>
        <v>0</v>
      </c>
      <c r="G11" s="43">
        <f>IF(ISERROR(VLOOKUP(I11,'3000m'!$B$9:$H$40,6,FALSE)),0,(VLOOKUP(I11,'3000m'!$B$9:$H$40,6,FALSE)))</f>
        <v>0</v>
      </c>
      <c r="H11" s="222"/>
      <c r="I11" s="30">
        <v>3</v>
      </c>
      <c r="J11" s="44"/>
    </row>
    <row r="12" spans="1:10" s="24" customFormat="1" ht="24.95" customHeight="1">
      <c r="A12" s="28">
        <v>4</v>
      </c>
      <c r="B12" s="42">
        <f>IF(ISERROR(VLOOKUP(I12,'3000m'!$B$9:$H$40,7,FALSE)),0,(VLOOKUP(I12,'3000m'!$B$9:$H$40,7,FALSE)))</f>
        <v>0</v>
      </c>
      <c r="C12" s="220">
        <f>IF(ISERROR(VLOOKUP(I12,'3000m'!$B$9:$H$40,2,FALSE)),0,(VLOOKUP(I12,'3000m'!$B$9:$H$40,2,FALSE)))</f>
        <v>0</v>
      </c>
      <c r="D12" s="229">
        <f>IF(ISERROR(VLOOKUP(I12,'3000m'!$B$9:$H$40,3,FALSE)),0,(VLOOKUP(I12,'3000m'!$B$9:$H$40,3,FALSE)))</f>
        <v>0</v>
      </c>
      <c r="E12" s="229">
        <f>IF(ISERROR(VLOOKUP(I12,'3000m'!$B$9:$H$40,4,FALSE)),0,(VLOOKUP(I12,'3000m'!$B$9:$H$40,4,FALSE)))</f>
        <v>0</v>
      </c>
      <c r="F12" s="46">
        <f>IF(ISERROR(VLOOKUP(I12,'3000m'!$B$9:$H$40,5,FALSE)),0,(VLOOKUP(I12,'3000m'!$B$9:$H$40,5,FALSE)))</f>
        <v>0</v>
      </c>
      <c r="G12" s="43">
        <f>IF(ISERROR(VLOOKUP(I12,'3000m'!$B$9:$H$40,6,FALSE)),0,(VLOOKUP(I12,'3000m'!$B$9:$H$40,6,FALSE)))</f>
        <v>0</v>
      </c>
      <c r="H12" s="222"/>
      <c r="I12" s="30">
        <v>4</v>
      </c>
      <c r="J12" s="44"/>
    </row>
    <row r="13" spans="1:10" s="24" customFormat="1" ht="24.95" customHeight="1">
      <c r="A13" s="28">
        <v>5</v>
      </c>
      <c r="B13" s="42">
        <f>IF(ISERROR(VLOOKUP(I13,'3000m'!$B$9:$H$40,7,FALSE)),0,(VLOOKUP(I13,'3000m'!$B$9:$H$40,7,FALSE)))</f>
        <v>0</v>
      </c>
      <c r="C13" s="220">
        <f>IF(ISERROR(VLOOKUP(I13,'3000m'!$B$9:$H$40,2,FALSE)),0,(VLOOKUP(I13,'3000m'!$B$9:$H$40,2,FALSE)))</f>
        <v>0</v>
      </c>
      <c r="D13" s="229">
        <f>IF(ISERROR(VLOOKUP(I13,'3000m'!$B$9:$H$40,3,FALSE)),0,(VLOOKUP(I13,'3000m'!$B$9:$H$40,3,FALSE)))</f>
        <v>0</v>
      </c>
      <c r="E13" s="229">
        <f>IF(ISERROR(VLOOKUP(I13,'3000m'!$B$9:$H$40,4,FALSE)),0,(VLOOKUP(I13,'3000m'!$B$9:$H$40,4,FALSE)))</f>
        <v>0</v>
      </c>
      <c r="F13" s="46">
        <f>IF(ISERROR(VLOOKUP(I13,'3000m'!$B$9:$H$40,5,FALSE)),0,(VLOOKUP(I13,'3000m'!$B$9:$H$40,5,FALSE)))</f>
        <v>0</v>
      </c>
      <c r="G13" s="43">
        <f>IF(ISERROR(VLOOKUP(I13,'3000m'!$B$9:$H$40,6,FALSE)),0,(VLOOKUP(I13,'3000m'!$B$9:$H$40,6,FALSE)))</f>
        <v>0</v>
      </c>
      <c r="H13" s="222"/>
      <c r="I13" s="30">
        <v>5</v>
      </c>
      <c r="J13" s="44"/>
    </row>
    <row r="14" spans="1:10" s="24" customFormat="1" ht="24.95" customHeight="1">
      <c r="A14" s="28">
        <v>6</v>
      </c>
      <c r="B14" s="42">
        <f>IF(ISERROR(VLOOKUP(I14,'3000m'!$B$9:$H$40,7,FALSE)),0,(VLOOKUP(I14,'3000m'!$B$9:$H$40,7,FALSE)))</f>
        <v>0</v>
      </c>
      <c r="C14" s="220">
        <f>IF(ISERROR(VLOOKUP(I14,'3000m'!$B$9:$H$40,2,FALSE)),0,(VLOOKUP(I14,'3000m'!$B$9:$H$40,2,FALSE)))</f>
        <v>0</v>
      </c>
      <c r="D14" s="229">
        <f>IF(ISERROR(VLOOKUP(I14,'3000m'!$B$9:$H$40,3,FALSE)),0,(VLOOKUP(I14,'3000m'!$B$9:$H$40,3,FALSE)))</f>
        <v>0</v>
      </c>
      <c r="E14" s="229">
        <f>IF(ISERROR(VLOOKUP(I14,'3000m'!$B$9:$H$40,4,FALSE)),0,(VLOOKUP(I14,'3000m'!$B$9:$H$40,4,FALSE)))</f>
        <v>0</v>
      </c>
      <c r="F14" s="46">
        <f>IF(ISERROR(VLOOKUP(I14,'3000m'!$B$9:$H$40,5,FALSE)),0,(VLOOKUP(I14,'3000m'!$B$9:$H$40,5,FALSE)))</f>
        <v>0</v>
      </c>
      <c r="G14" s="43">
        <f>IF(ISERROR(VLOOKUP(I14,'3000m'!$B$9:$H$40,6,FALSE)),0,(VLOOKUP(I14,'3000m'!$B$9:$H$40,6,FALSE)))</f>
        <v>0</v>
      </c>
      <c r="H14" s="222"/>
      <c r="I14" s="30">
        <v>6</v>
      </c>
      <c r="J14" s="44"/>
    </row>
    <row r="15" spans="1:10" s="24" customFormat="1" ht="24.95" customHeight="1">
      <c r="A15" s="28">
        <v>7</v>
      </c>
      <c r="B15" s="42">
        <f>IF(ISERROR(VLOOKUP(I15,'3000m'!$B$9:$H$40,7,FALSE)),0,(VLOOKUP(I15,'3000m'!$B$9:$H$40,7,FALSE)))</f>
        <v>0</v>
      </c>
      <c r="C15" s="220">
        <f>IF(ISERROR(VLOOKUP(I15,'3000m'!$B$9:$H$40,2,FALSE)),0,(VLOOKUP(I15,'3000m'!$B$9:$H$40,2,FALSE)))</f>
        <v>0</v>
      </c>
      <c r="D15" s="229">
        <f>IF(ISERROR(VLOOKUP(I15,'3000m'!$B$9:$H$40,3,FALSE)),0,(VLOOKUP(I15,'3000m'!$B$9:$H$40,3,FALSE)))</f>
        <v>0</v>
      </c>
      <c r="E15" s="229">
        <f>IF(ISERROR(VLOOKUP(I15,'3000m'!$B$9:$H$40,4,FALSE)),0,(VLOOKUP(I15,'3000m'!$B$9:$H$40,4,FALSE)))</f>
        <v>0</v>
      </c>
      <c r="F15" s="46">
        <f>IF(ISERROR(VLOOKUP(I15,'3000m'!$B$9:$H$40,5,FALSE)),0,(VLOOKUP(I15,'3000m'!$B$9:$H$40,5,FALSE)))</f>
        <v>0</v>
      </c>
      <c r="G15" s="43">
        <f>IF(ISERROR(VLOOKUP(I15,'3000m'!$B$9:$H$40,6,FALSE)),0,(VLOOKUP(I15,'3000m'!$B$9:$H$40,6,FALSE)))</f>
        <v>0</v>
      </c>
      <c r="H15" s="222"/>
      <c r="I15" s="30">
        <v>7</v>
      </c>
      <c r="J15" s="44"/>
    </row>
    <row r="16" spans="1:10" s="24" customFormat="1" ht="24.95" customHeight="1">
      <c r="A16" s="28">
        <v>8</v>
      </c>
      <c r="B16" s="42">
        <f>IF(ISERROR(VLOOKUP(I16,'3000m'!$B$9:$H$40,7,FALSE)),0,(VLOOKUP(I16,'3000m'!$B$9:$H$40,7,FALSE)))</f>
        <v>0</v>
      </c>
      <c r="C16" s="220">
        <f>IF(ISERROR(VLOOKUP(I16,'3000m'!$B$9:$H$40,2,FALSE)),0,(VLOOKUP(I16,'3000m'!$B$9:$H$40,2,FALSE)))</f>
        <v>0</v>
      </c>
      <c r="D16" s="229">
        <f>IF(ISERROR(VLOOKUP(I16,'3000m'!$B$9:$H$40,3,FALSE)),0,(VLOOKUP(I16,'3000m'!$B$9:$H$40,3,FALSE)))</f>
        <v>0</v>
      </c>
      <c r="E16" s="229">
        <f>IF(ISERROR(VLOOKUP(I16,'3000m'!$B$9:$H$40,4,FALSE)),0,(VLOOKUP(I16,'3000m'!$B$9:$H$40,4,FALSE)))</f>
        <v>0</v>
      </c>
      <c r="F16" s="46">
        <f>IF(ISERROR(VLOOKUP(I16,'3000m'!$B$9:$H$40,5,FALSE)),0,(VLOOKUP(I16,'3000m'!$B$9:$H$40,5,FALSE)))</f>
        <v>0</v>
      </c>
      <c r="G16" s="43">
        <f>IF(ISERROR(VLOOKUP(I16,'3000m'!$B$9:$H$40,6,FALSE)),0,(VLOOKUP(I16,'3000m'!$B$9:$H$40,6,FALSE)))</f>
        <v>0</v>
      </c>
      <c r="H16" s="222"/>
      <c r="I16" s="30">
        <v>8</v>
      </c>
      <c r="J16" s="44"/>
    </row>
    <row r="17" spans="1:10" s="24" customFormat="1" ht="24.95" customHeight="1">
      <c r="A17" s="28">
        <v>9</v>
      </c>
      <c r="B17" s="42">
        <f>IF(ISERROR(VLOOKUP(I17,'3000m'!$B$9:$H$40,7,FALSE)),0,(VLOOKUP(I17,'3000m'!$B$9:$H$40,7,FALSE)))</f>
        <v>0</v>
      </c>
      <c r="C17" s="220">
        <f>IF(ISERROR(VLOOKUP(I17,'3000m'!$B$9:$H$40,2,FALSE)),0,(VLOOKUP(I17,'3000m'!$B$9:$H$40,2,FALSE)))</f>
        <v>0</v>
      </c>
      <c r="D17" s="229">
        <f>IF(ISERROR(VLOOKUP(I17,'3000m'!$B$9:$H$40,3,FALSE)),0,(VLOOKUP(I17,'3000m'!$B$9:$H$40,3,FALSE)))</f>
        <v>0</v>
      </c>
      <c r="E17" s="229">
        <f>IF(ISERROR(VLOOKUP(I17,'3000m'!$B$9:$H$40,4,FALSE)),0,(VLOOKUP(I17,'3000m'!$B$9:$H$40,4,FALSE)))</f>
        <v>0</v>
      </c>
      <c r="F17" s="46">
        <f>IF(ISERROR(VLOOKUP(I17,'3000m'!$B$9:$H$40,5,FALSE)),0,(VLOOKUP(I17,'3000m'!$B$9:$H$40,5,FALSE)))</f>
        <v>0</v>
      </c>
      <c r="G17" s="43">
        <f>IF(ISERROR(VLOOKUP(I17,'3000m'!$B$9:$H$40,6,FALSE)),0,(VLOOKUP(I17,'3000m'!$B$9:$H$40,6,FALSE)))</f>
        <v>0</v>
      </c>
      <c r="H17" s="222"/>
      <c r="I17" s="30">
        <v>9</v>
      </c>
      <c r="J17" s="44"/>
    </row>
    <row r="18" spans="1:10" s="24" customFormat="1" ht="24.95" customHeight="1">
      <c r="A18" s="28">
        <v>10</v>
      </c>
      <c r="B18" s="42">
        <f>IF(ISERROR(VLOOKUP(I18,'3000m'!$B$9:$H$40,7,FALSE)),0,(VLOOKUP(I18,'3000m'!$B$9:$H$40,7,FALSE)))</f>
        <v>0</v>
      </c>
      <c r="C18" s="220">
        <f>IF(ISERROR(VLOOKUP(I18,'3000m'!$B$9:$H$40,2,FALSE)),0,(VLOOKUP(I18,'3000m'!$B$9:$H$40,2,FALSE)))</f>
        <v>0</v>
      </c>
      <c r="D18" s="229">
        <f>IF(ISERROR(VLOOKUP(I18,'3000m'!$B$9:$H$40,3,FALSE)),0,(VLOOKUP(I18,'3000m'!$B$9:$H$40,3,FALSE)))</f>
        <v>0</v>
      </c>
      <c r="E18" s="229">
        <f>IF(ISERROR(VLOOKUP(I18,'3000m'!$B$9:$H$40,4,FALSE)),0,(VLOOKUP(I18,'3000m'!$B$9:$H$40,4,FALSE)))</f>
        <v>0</v>
      </c>
      <c r="F18" s="46">
        <f>IF(ISERROR(VLOOKUP(I18,'3000m'!$B$9:$H$40,5,FALSE)),0,(VLOOKUP(I18,'3000m'!$B$9:$H$40,5,FALSE)))</f>
        <v>0</v>
      </c>
      <c r="G18" s="43">
        <f>IF(ISERROR(VLOOKUP(I18,'3000m'!$B$9:$H$40,6,FALSE)),0,(VLOOKUP(I18,'3000m'!$B$9:$H$40,6,FALSE)))</f>
        <v>0</v>
      </c>
      <c r="H18" s="222"/>
      <c r="I18" s="30">
        <v>10</v>
      </c>
      <c r="J18" s="44"/>
    </row>
    <row r="19" spans="1:10" s="24" customFormat="1" ht="24.95" customHeight="1">
      <c r="A19" s="28">
        <v>11</v>
      </c>
      <c r="B19" s="42">
        <f>IF(ISERROR(VLOOKUP(I19,'3000m'!$B$9:$H$40,7,FALSE)),0,(VLOOKUP(I19,'3000m'!$B$9:$H$40,7,FALSE)))</f>
        <v>0</v>
      </c>
      <c r="C19" s="220">
        <f>IF(ISERROR(VLOOKUP(I19,'3000m'!$B$9:$H$40,2,FALSE)),0,(VLOOKUP(I19,'3000m'!$B$9:$H$40,2,FALSE)))</f>
        <v>0</v>
      </c>
      <c r="D19" s="229">
        <f>IF(ISERROR(VLOOKUP(I19,'3000m'!$B$9:$H$40,3,FALSE)),0,(VLOOKUP(I19,'3000m'!$B$9:$H$40,3,FALSE)))</f>
        <v>0</v>
      </c>
      <c r="E19" s="229">
        <f>IF(ISERROR(VLOOKUP(I19,'3000m'!$B$9:$H$40,4,FALSE)),0,(VLOOKUP(I19,'3000m'!$B$9:$H$40,4,FALSE)))</f>
        <v>0</v>
      </c>
      <c r="F19" s="46">
        <f>IF(ISERROR(VLOOKUP(I19,'3000m'!$B$9:$H$40,5,FALSE)),0,(VLOOKUP(I19,'3000m'!$B$9:$H$40,5,FALSE)))</f>
        <v>0</v>
      </c>
      <c r="G19" s="43">
        <f>IF(ISERROR(VLOOKUP(I19,'3000m'!$B$9:$H$40,6,FALSE)),0,(VLOOKUP(I19,'3000m'!$B$9:$H$40,6,FALSE)))</f>
        <v>0</v>
      </c>
      <c r="H19" s="222"/>
      <c r="I19" s="30">
        <v>11</v>
      </c>
      <c r="J19" s="44"/>
    </row>
    <row r="20" spans="1:10" s="24" customFormat="1" ht="24.95" customHeight="1">
      <c r="A20" s="28">
        <v>12</v>
      </c>
      <c r="B20" s="42">
        <f>IF(ISERROR(VLOOKUP(I20,'3000m'!$B$9:$H$40,7,FALSE)),0,(VLOOKUP(I20,'3000m'!$B$9:$H$40,7,FALSE)))</f>
        <v>0</v>
      </c>
      <c r="C20" s="220">
        <f>IF(ISERROR(VLOOKUP(I20,'3000m'!$B$9:$H$40,2,FALSE)),0,(VLOOKUP(I20,'3000m'!$B$9:$H$40,2,FALSE)))</f>
        <v>0</v>
      </c>
      <c r="D20" s="229">
        <f>IF(ISERROR(VLOOKUP(I20,'3000m'!$B$9:$H$40,3,FALSE)),0,(VLOOKUP(I20,'3000m'!$B$9:$H$40,3,FALSE)))</f>
        <v>0</v>
      </c>
      <c r="E20" s="229">
        <f>IF(ISERROR(VLOOKUP(I20,'3000m'!$B$9:$H$40,4,FALSE)),0,(VLOOKUP(I20,'3000m'!$B$9:$H$40,4,FALSE)))</f>
        <v>0</v>
      </c>
      <c r="F20" s="46">
        <f>IF(ISERROR(VLOOKUP(I20,'3000m'!$B$9:$H$40,5,FALSE)),0,(VLOOKUP(I20,'3000m'!$B$9:$H$40,5,FALSE)))</f>
        <v>0</v>
      </c>
      <c r="G20" s="43">
        <f>IF(ISERROR(VLOOKUP(I20,'3000m'!$B$9:$H$40,6,FALSE)),0,(VLOOKUP(I20,'3000m'!$B$9:$H$40,6,FALSE)))</f>
        <v>0</v>
      </c>
      <c r="H20" s="222"/>
      <c r="I20" s="30">
        <v>12</v>
      </c>
      <c r="J20" s="44"/>
    </row>
    <row r="21" spans="1:10" s="24" customFormat="1" ht="24.95" customHeight="1">
      <c r="A21" s="28">
        <v>13</v>
      </c>
      <c r="B21" s="42">
        <f>IF(ISERROR(VLOOKUP(I21,'3000m'!$B$9:$H$40,7,FALSE)),0,(VLOOKUP(I21,'3000m'!$B$9:$H$40,7,FALSE)))</f>
        <v>0</v>
      </c>
      <c r="C21" s="220">
        <f>IF(ISERROR(VLOOKUP(I21,'3000m'!$B$9:$H$40,2,FALSE)),0,(VLOOKUP(I21,'3000m'!$B$9:$H$40,2,FALSE)))</f>
        <v>0</v>
      </c>
      <c r="D21" s="229">
        <f>IF(ISERROR(VLOOKUP(I21,'3000m'!$B$9:$H$40,3,FALSE)),0,(VLOOKUP(I21,'3000m'!$B$9:$H$40,3,FALSE)))</f>
        <v>0</v>
      </c>
      <c r="E21" s="229">
        <f>IF(ISERROR(VLOOKUP(I21,'3000m'!$B$9:$H$40,4,FALSE)),0,(VLOOKUP(I21,'3000m'!$B$9:$H$40,4,FALSE)))</f>
        <v>0</v>
      </c>
      <c r="F21" s="46">
        <f>IF(ISERROR(VLOOKUP(I21,'3000m'!$B$9:$H$40,5,FALSE)),0,(VLOOKUP(I21,'3000m'!$B$9:$H$40,5,FALSE)))</f>
        <v>0</v>
      </c>
      <c r="G21" s="43">
        <f>IF(ISERROR(VLOOKUP(I21,'3000m'!$B$9:$H$40,6,FALSE)),0,(VLOOKUP(I21,'3000m'!$B$9:$H$40,6,FALSE)))</f>
        <v>0</v>
      </c>
      <c r="H21" s="222"/>
      <c r="I21" s="30">
        <v>13</v>
      </c>
      <c r="J21" s="44"/>
    </row>
    <row r="22" spans="1:10" s="24" customFormat="1" ht="24.95" customHeight="1">
      <c r="A22" s="28">
        <v>14</v>
      </c>
      <c r="B22" s="42">
        <f>IF(ISERROR(VLOOKUP(I22,'3000m'!$B$9:$H$40,7,FALSE)),0,(VLOOKUP(I22,'3000m'!$B$9:$H$40,7,FALSE)))</f>
        <v>0</v>
      </c>
      <c r="C22" s="220">
        <f>IF(ISERROR(VLOOKUP(I22,'3000m'!$B$9:$H$40,2,FALSE)),0,(VLOOKUP(I22,'3000m'!$B$9:$H$40,2,FALSE)))</f>
        <v>0</v>
      </c>
      <c r="D22" s="229">
        <f>IF(ISERROR(VLOOKUP(I22,'3000m'!$B$9:$H$40,3,FALSE)),0,(VLOOKUP(I22,'3000m'!$B$9:$H$40,3,FALSE)))</f>
        <v>0</v>
      </c>
      <c r="E22" s="229">
        <f>IF(ISERROR(VLOOKUP(I22,'3000m'!$B$9:$H$40,4,FALSE)),0,(VLOOKUP(I22,'3000m'!$B$9:$H$40,4,FALSE)))</f>
        <v>0</v>
      </c>
      <c r="F22" s="46">
        <f>IF(ISERROR(VLOOKUP(I22,'3000m'!$B$9:$H$40,5,FALSE)),0,(VLOOKUP(I22,'3000m'!$B$9:$H$40,5,FALSE)))</f>
        <v>0</v>
      </c>
      <c r="G22" s="43">
        <f>IF(ISERROR(VLOOKUP(I22,'3000m'!$B$9:$H$40,6,FALSE)),0,(VLOOKUP(I22,'3000m'!$B$9:$H$40,6,FALSE)))</f>
        <v>0</v>
      </c>
      <c r="H22" s="222"/>
      <c r="I22" s="30">
        <v>14</v>
      </c>
      <c r="J22" s="44"/>
    </row>
    <row r="23" spans="1:10" s="24" customFormat="1" ht="24.95" customHeight="1">
      <c r="A23" s="28">
        <v>15</v>
      </c>
      <c r="B23" s="42">
        <f>IF(ISERROR(VLOOKUP(I23,'3000m'!$B$9:$H$40,7,FALSE)),0,(VLOOKUP(I23,'3000m'!$B$9:$H$40,7,FALSE)))</f>
        <v>0</v>
      </c>
      <c r="C23" s="220">
        <f>IF(ISERROR(VLOOKUP(I23,'3000m'!$B$9:$H$40,2,FALSE)),0,(VLOOKUP(I23,'3000m'!$B$9:$H$40,2,FALSE)))</f>
        <v>0</v>
      </c>
      <c r="D23" s="229">
        <f>IF(ISERROR(VLOOKUP(I23,'3000m'!$B$9:$H$40,3,FALSE)),0,(VLOOKUP(I23,'3000m'!$B$9:$H$40,3,FALSE)))</f>
        <v>0</v>
      </c>
      <c r="E23" s="229">
        <f>IF(ISERROR(VLOOKUP(I23,'3000m'!$B$9:$H$40,4,FALSE)),0,(VLOOKUP(I23,'3000m'!$B$9:$H$40,4,FALSE)))</f>
        <v>0</v>
      </c>
      <c r="F23" s="46">
        <f>IF(ISERROR(VLOOKUP(I23,'3000m'!$B$9:$H$40,5,FALSE)),0,(VLOOKUP(I23,'3000m'!$B$9:$H$40,5,FALSE)))</f>
        <v>0</v>
      </c>
      <c r="G23" s="43">
        <f>IF(ISERROR(VLOOKUP(I23,'3000m'!$B$9:$H$40,6,FALSE)),0,(VLOOKUP(I23,'3000m'!$B$9:$H$40,6,FALSE)))</f>
        <v>0</v>
      </c>
      <c r="H23" s="222"/>
      <c r="I23" s="30">
        <v>15</v>
      </c>
      <c r="J23" s="44"/>
    </row>
    <row r="24" spans="1:10" s="24" customFormat="1" ht="24.95" customHeight="1">
      <c r="A24" s="28">
        <v>16</v>
      </c>
      <c r="B24" s="42">
        <f>IF(ISERROR(VLOOKUP(I24,'3000m'!$B$9:$H$40,7,FALSE)),0,(VLOOKUP(I24,'3000m'!$B$9:$H$40,7,FALSE)))</f>
        <v>0</v>
      </c>
      <c r="C24" s="220">
        <f>IF(ISERROR(VLOOKUP(I24,'3000m'!$B$9:$H$40,2,FALSE)),0,(VLOOKUP(I24,'3000m'!$B$9:$H$40,2,FALSE)))</f>
        <v>0</v>
      </c>
      <c r="D24" s="229">
        <f>IF(ISERROR(VLOOKUP(I24,'3000m'!$B$9:$H$40,3,FALSE)),0,(VLOOKUP(I24,'3000m'!$B$9:$H$40,3,FALSE)))</f>
        <v>0</v>
      </c>
      <c r="E24" s="229">
        <f>IF(ISERROR(VLOOKUP(I24,'3000m'!$B$9:$H$40,4,FALSE)),0,(VLOOKUP(I24,'3000m'!$B$9:$H$40,4,FALSE)))</f>
        <v>0</v>
      </c>
      <c r="F24" s="46">
        <f>IF(ISERROR(VLOOKUP(I24,'3000m'!$B$9:$H$40,5,FALSE)),0,(VLOOKUP(I24,'3000m'!$B$9:$H$40,5,FALSE)))</f>
        <v>0</v>
      </c>
      <c r="G24" s="43">
        <f>IF(ISERROR(VLOOKUP(I24,'3000m'!$B$9:$H$40,6,FALSE)),0,(VLOOKUP(I24,'3000m'!$B$9:$H$40,6,FALSE)))</f>
        <v>0</v>
      </c>
      <c r="H24" s="222"/>
      <c r="I24" s="30">
        <v>16</v>
      </c>
      <c r="J24" s="44"/>
    </row>
    <row r="25" spans="1:10" s="24" customFormat="1" ht="24.95" customHeight="1">
      <c r="A25" s="28">
        <v>17</v>
      </c>
      <c r="B25" s="42">
        <f>IF(ISERROR(VLOOKUP(I25,'3000m'!$B$9:$H$40,7,FALSE)),0,(VLOOKUP(I25,'3000m'!$B$9:$H$40,7,FALSE)))</f>
        <v>0</v>
      </c>
      <c r="C25" s="220">
        <f>IF(ISERROR(VLOOKUP(I25,'3000m'!$B$9:$H$40,2,FALSE)),0,(VLOOKUP(I25,'3000m'!$B$9:$H$40,2,FALSE)))</f>
        <v>0</v>
      </c>
      <c r="D25" s="229">
        <f>IF(ISERROR(VLOOKUP(I25,'3000m'!$B$9:$H$40,3,FALSE)),0,(VLOOKUP(I25,'3000m'!$B$9:$H$40,3,FALSE)))</f>
        <v>0</v>
      </c>
      <c r="E25" s="229">
        <f>IF(ISERROR(VLOOKUP(I25,'3000m'!$B$9:$H$40,4,FALSE)),0,(VLOOKUP(I25,'3000m'!$B$9:$H$40,4,FALSE)))</f>
        <v>0</v>
      </c>
      <c r="F25" s="46">
        <f>IF(ISERROR(VLOOKUP(I25,'3000m'!$B$9:$H$40,5,FALSE)),0,(VLOOKUP(I25,'3000m'!$B$9:$H$40,5,FALSE)))</f>
        <v>0</v>
      </c>
      <c r="G25" s="43">
        <f>IF(ISERROR(VLOOKUP(I25,'3000m'!$B$9:$H$40,6,FALSE)),0,(VLOOKUP(I25,'3000m'!$B$9:$H$40,6,FALSE)))</f>
        <v>0</v>
      </c>
      <c r="H25" s="222"/>
      <c r="I25" s="30">
        <v>17</v>
      </c>
      <c r="J25" s="44"/>
    </row>
    <row r="26" spans="1:10" s="24" customFormat="1" ht="24.95" customHeight="1">
      <c r="A26" s="28">
        <v>18</v>
      </c>
      <c r="B26" s="42">
        <f>IF(ISERROR(VLOOKUP(I26,'3000m'!$B$9:$H$40,7,FALSE)),0,(VLOOKUP(I26,'3000m'!$B$9:$H$40,7,FALSE)))</f>
        <v>0</v>
      </c>
      <c r="C26" s="220">
        <f>IF(ISERROR(VLOOKUP(I26,'3000m'!$B$9:$H$40,2,FALSE)),0,(VLOOKUP(I26,'3000m'!$B$9:$H$40,2,FALSE)))</f>
        <v>0</v>
      </c>
      <c r="D26" s="229">
        <f>IF(ISERROR(VLOOKUP(I26,'3000m'!$B$9:$H$40,3,FALSE)),0,(VLOOKUP(I26,'3000m'!$B$9:$H$40,3,FALSE)))</f>
        <v>0</v>
      </c>
      <c r="E26" s="229">
        <f>IF(ISERROR(VLOOKUP(I26,'3000m'!$B$9:$H$40,4,FALSE)),0,(VLOOKUP(I26,'3000m'!$B$9:$H$40,4,FALSE)))</f>
        <v>0</v>
      </c>
      <c r="F26" s="46">
        <f>IF(ISERROR(VLOOKUP(I26,'3000m'!$B$9:$H$40,5,FALSE)),0,(VLOOKUP(I26,'3000m'!$B$9:$H$40,5,FALSE)))</f>
        <v>0</v>
      </c>
      <c r="G26" s="43">
        <f>IF(ISERROR(VLOOKUP(I26,'3000m'!$B$9:$H$40,6,FALSE)),0,(VLOOKUP(I26,'3000m'!$B$9:$H$40,6,FALSE)))</f>
        <v>0</v>
      </c>
      <c r="H26" s="222"/>
      <c r="I26" s="30">
        <v>18</v>
      </c>
      <c r="J26" s="44"/>
    </row>
    <row r="27" spans="1:10" s="24" customFormat="1" ht="24.95" customHeight="1">
      <c r="A27" s="28">
        <v>19</v>
      </c>
      <c r="B27" s="42">
        <f>IF(ISERROR(VLOOKUP(I27,'3000m'!$B$9:$H$40,7,FALSE)),0,(VLOOKUP(I27,'3000m'!$B$9:$H$40,7,FALSE)))</f>
        <v>0</v>
      </c>
      <c r="C27" s="220">
        <f>IF(ISERROR(VLOOKUP(I27,'3000m'!$B$9:$H$40,2,FALSE)),0,(VLOOKUP(I27,'3000m'!$B$9:$H$40,2,FALSE)))</f>
        <v>0</v>
      </c>
      <c r="D27" s="229">
        <f>IF(ISERROR(VLOOKUP(I27,'3000m'!$B$9:$H$40,3,FALSE)),0,(VLOOKUP(I27,'3000m'!$B$9:$H$40,3,FALSE)))</f>
        <v>0</v>
      </c>
      <c r="E27" s="229">
        <f>IF(ISERROR(VLOOKUP(I27,'3000m'!$B$9:$H$40,4,FALSE)),0,(VLOOKUP(I27,'3000m'!$B$9:$H$40,4,FALSE)))</f>
        <v>0</v>
      </c>
      <c r="F27" s="46">
        <f>IF(ISERROR(VLOOKUP(I27,'3000m'!$B$9:$H$40,5,FALSE)),0,(VLOOKUP(I27,'3000m'!$B$9:$H$40,5,FALSE)))</f>
        <v>0</v>
      </c>
      <c r="G27" s="43">
        <f>IF(ISERROR(VLOOKUP(I27,'3000m'!$B$9:$H$40,6,FALSE)),0,(VLOOKUP(I27,'3000m'!$B$9:$H$40,6,FALSE)))</f>
        <v>0</v>
      </c>
      <c r="H27" s="222"/>
      <c r="I27" s="30">
        <v>19</v>
      </c>
      <c r="J27" s="44"/>
    </row>
    <row r="28" spans="1:10" s="24" customFormat="1" ht="24.95" customHeight="1">
      <c r="A28" s="28">
        <v>20</v>
      </c>
      <c r="B28" s="42">
        <f>IF(ISERROR(VLOOKUP(I28,'3000m'!$B$9:$H$40,7,FALSE)),0,(VLOOKUP(I28,'3000m'!$B$9:$H$40,7,FALSE)))</f>
        <v>0</v>
      </c>
      <c r="C28" s="220">
        <f>IF(ISERROR(VLOOKUP(I28,'3000m'!$B$9:$H$40,2,FALSE)),0,(VLOOKUP(I28,'3000m'!$B$9:$H$40,2,FALSE)))</f>
        <v>0</v>
      </c>
      <c r="D28" s="229">
        <f>IF(ISERROR(VLOOKUP(I28,'3000m'!$B$9:$H$40,3,FALSE)),0,(VLOOKUP(I28,'3000m'!$B$9:$H$40,3,FALSE)))</f>
        <v>0</v>
      </c>
      <c r="E28" s="229">
        <f>IF(ISERROR(VLOOKUP(I28,'3000m'!$B$9:$H$40,4,FALSE)),0,(VLOOKUP(I28,'3000m'!$B$9:$H$40,4,FALSE)))</f>
        <v>0</v>
      </c>
      <c r="F28" s="46">
        <f>IF(ISERROR(VLOOKUP(I28,'3000m'!$B$9:$H$40,5,FALSE)),0,(VLOOKUP(I28,'3000m'!$B$9:$H$40,5,FALSE)))</f>
        <v>0</v>
      </c>
      <c r="G28" s="43">
        <f>IF(ISERROR(VLOOKUP(I28,'3000m'!$B$9:$H$40,6,FALSE)),0,(VLOOKUP(I28,'3000m'!$B$9:$H$40,6,FALSE)))</f>
        <v>0</v>
      </c>
      <c r="H28" s="222"/>
      <c r="I28" s="30">
        <v>20</v>
      </c>
      <c r="J28" s="44"/>
    </row>
    <row r="29" spans="1:10" s="24" customFormat="1" ht="24.95" customHeight="1">
      <c r="A29" s="28">
        <v>21</v>
      </c>
      <c r="B29" s="42">
        <f>IF(ISERROR(VLOOKUP(I29,'3000m'!$B$9:$H$40,7,FALSE)),0,(VLOOKUP(I29,'3000m'!$B$9:$H$40,7,FALSE)))</f>
        <v>0</v>
      </c>
      <c r="C29" s="220">
        <f>IF(ISERROR(VLOOKUP(I29,'3000m'!$B$9:$H$40,2,FALSE)),0,(VLOOKUP(I29,'3000m'!$B$9:$H$40,2,FALSE)))</f>
        <v>0</v>
      </c>
      <c r="D29" s="229">
        <f>IF(ISERROR(VLOOKUP(I29,'3000m'!$B$9:$H$40,3,FALSE)),0,(VLOOKUP(I29,'3000m'!$B$9:$H$40,3,FALSE)))</f>
        <v>0</v>
      </c>
      <c r="E29" s="229">
        <f>IF(ISERROR(VLOOKUP(I29,'3000m'!$B$9:$H$40,4,FALSE)),0,(VLOOKUP(I29,'3000m'!$B$9:$H$40,4,FALSE)))</f>
        <v>0</v>
      </c>
      <c r="F29" s="46">
        <f>IF(ISERROR(VLOOKUP(I29,'3000m'!$B$9:$H$40,5,FALSE)),0,(VLOOKUP(I29,'3000m'!$B$9:$H$40,5,FALSE)))</f>
        <v>0</v>
      </c>
      <c r="G29" s="43">
        <f>IF(ISERROR(VLOOKUP(I29,'3000m'!$B$9:$H$40,6,FALSE)),0,(VLOOKUP(I29,'3000m'!$B$9:$H$40,6,FALSE)))</f>
        <v>0</v>
      </c>
      <c r="H29" s="222"/>
      <c r="I29" s="30">
        <v>21</v>
      </c>
      <c r="J29" s="44"/>
    </row>
    <row r="30" spans="1:10" s="24" customFormat="1" ht="24.95" customHeight="1">
      <c r="A30" s="28">
        <v>22</v>
      </c>
      <c r="B30" s="42">
        <f>IF(ISERROR(VLOOKUP(I30,'3000m'!$B$9:$H$40,7,FALSE)),0,(VLOOKUP(I30,'3000m'!$B$9:$H$40,7,FALSE)))</f>
        <v>0</v>
      </c>
      <c r="C30" s="220">
        <f>IF(ISERROR(VLOOKUP(I30,'3000m'!$B$9:$H$40,2,FALSE)),0,(VLOOKUP(I30,'3000m'!$B$9:$H$40,2,FALSE)))</f>
        <v>0</v>
      </c>
      <c r="D30" s="229">
        <f>IF(ISERROR(VLOOKUP(I30,'3000m'!$B$9:$H$40,3,FALSE)),0,(VLOOKUP(I30,'3000m'!$B$9:$H$40,3,FALSE)))</f>
        <v>0</v>
      </c>
      <c r="E30" s="229">
        <f>IF(ISERROR(VLOOKUP(I30,'3000m'!$B$9:$H$40,4,FALSE)),0,(VLOOKUP(I30,'3000m'!$B$9:$H$40,4,FALSE)))</f>
        <v>0</v>
      </c>
      <c r="F30" s="46">
        <f>IF(ISERROR(VLOOKUP(I30,'3000m'!$B$9:$H$40,5,FALSE)),0,(VLOOKUP(I30,'3000m'!$B$9:$H$40,5,FALSE)))</f>
        <v>0</v>
      </c>
      <c r="G30" s="43">
        <f>IF(ISERROR(VLOOKUP(I30,'3000m'!$B$9:$H$40,6,FALSE)),0,(VLOOKUP(I30,'3000m'!$B$9:$H$40,6,FALSE)))</f>
        <v>0</v>
      </c>
      <c r="H30" s="222"/>
      <c r="I30" s="30">
        <v>22</v>
      </c>
      <c r="J30" s="44"/>
    </row>
    <row r="31" spans="1:10" s="24" customFormat="1" ht="24.95" customHeight="1">
      <c r="A31" s="28">
        <v>23</v>
      </c>
      <c r="B31" s="42">
        <f>IF(ISERROR(VLOOKUP(I31,'3000m'!$B$9:$H$40,7,FALSE)),0,(VLOOKUP(I31,'3000m'!$B$9:$H$40,7,FALSE)))</f>
        <v>0</v>
      </c>
      <c r="C31" s="220">
        <f>IF(ISERROR(VLOOKUP(I31,'3000m'!$B$9:$H$40,2,FALSE)),0,(VLOOKUP(I31,'3000m'!$B$9:$H$40,2,FALSE)))</f>
        <v>0</v>
      </c>
      <c r="D31" s="229">
        <f>IF(ISERROR(VLOOKUP(I31,'3000m'!$B$9:$H$40,3,FALSE)),0,(VLOOKUP(I31,'3000m'!$B$9:$H$40,3,FALSE)))</f>
        <v>0</v>
      </c>
      <c r="E31" s="229">
        <f>IF(ISERROR(VLOOKUP(I31,'3000m'!$B$9:$H$40,4,FALSE)),0,(VLOOKUP(I31,'3000m'!$B$9:$H$40,4,FALSE)))</f>
        <v>0</v>
      </c>
      <c r="F31" s="46">
        <f>IF(ISERROR(VLOOKUP(I31,'3000m'!$B$9:$H$40,5,FALSE)),0,(VLOOKUP(I31,'3000m'!$B$9:$H$40,5,FALSE)))</f>
        <v>0</v>
      </c>
      <c r="G31" s="43">
        <f>IF(ISERROR(VLOOKUP(I31,'3000m'!$B$9:$H$40,6,FALSE)),0,(VLOOKUP(I31,'3000m'!$B$9:$H$40,6,FALSE)))</f>
        <v>0</v>
      </c>
      <c r="H31" s="222"/>
      <c r="I31" s="30">
        <v>23</v>
      </c>
      <c r="J31" s="44"/>
    </row>
    <row r="32" spans="1:10" s="24" customFormat="1" ht="24.95" customHeight="1">
      <c r="A32" s="28">
        <v>24</v>
      </c>
      <c r="B32" s="42">
        <f>IF(ISERROR(VLOOKUP(I32,'3000m'!$B$9:$H$40,7,FALSE)),0,(VLOOKUP(I32,'3000m'!$B$9:$H$40,7,FALSE)))</f>
        <v>0</v>
      </c>
      <c r="C32" s="220">
        <f>IF(ISERROR(VLOOKUP(I32,'3000m'!$B$9:$H$40,2,FALSE)),0,(VLOOKUP(I32,'3000m'!$B$9:$H$40,2,FALSE)))</f>
        <v>0</v>
      </c>
      <c r="D32" s="229">
        <f>IF(ISERROR(VLOOKUP(I32,'3000m'!$B$9:$H$40,3,FALSE)),0,(VLOOKUP(I32,'3000m'!$B$9:$H$40,3,FALSE)))</f>
        <v>0</v>
      </c>
      <c r="E32" s="229">
        <f>IF(ISERROR(VLOOKUP(I32,'3000m'!$B$9:$H$40,4,FALSE)),0,(VLOOKUP(I32,'3000m'!$B$9:$H$40,4,FALSE)))</f>
        <v>0</v>
      </c>
      <c r="F32" s="46">
        <f>IF(ISERROR(VLOOKUP(I32,'3000m'!$B$9:$H$40,5,FALSE)),0,(VLOOKUP(I32,'3000m'!$B$9:$H$40,5,FALSE)))</f>
        <v>0</v>
      </c>
      <c r="G32" s="43">
        <f>IF(ISERROR(VLOOKUP(I32,'3000m'!$B$9:$H$40,6,FALSE)),0,(VLOOKUP(I32,'3000m'!$B$9:$H$40,6,FALSE)))</f>
        <v>0</v>
      </c>
      <c r="H32" s="222"/>
      <c r="I32" s="30">
        <v>24</v>
      </c>
      <c r="J32" s="44"/>
    </row>
    <row r="33" spans="1:10" s="24" customFormat="1" ht="24.95" customHeight="1">
      <c r="A33" s="28">
        <v>25</v>
      </c>
      <c r="B33" s="42">
        <f>IF(ISERROR(VLOOKUP(I33,'3000m'!$B$9:$H$40,7,FALSE)),0,(VLOOKUP(I33,'3000m'!$B$9:$H$40,7,FALSE)))</f>
        <v>0</v>
      </c>
      <c r="C33" s="220">
        <f>IF(ISERROR(VLOOKUP(I33,'3000m'!$B$9:$H$40,2,FALSE)),0,(VLOOKUP(I33,'3000m'!$B$9:$H$40,2,FALSE)))</f>
        <v>0</v>
      </c>
      <c r="D33" s="229">
        <f>IF(ISERROR(VLOOKUP(I33,'3000m'!$B$9:$H$40,3,FALSE)),0,(VLOOKUP(I33,'3000m'!$B$9:$H$40,3,FALSE)))</f>
        <v>0</v>
      </c>
      <c r="E33" s="229">
        <f>IF(ISERROR(VLOOKUP(I33,'3000m'!$B$9:$H$40,4,FALSE)),0,(VLOOKUP(I33,'3000m'!$B$9:$H$40,4,FALSE)))</f>
        <v>0</v>
      </c>
      <c r="F33" s="46">
        <f>IF(ISERROR(VLOOKUP(I33,'3000m'!$B$9:$H$40,5,FALSE)),0,(VLOOKUP(I33,'3000m'!$B$9:$H$40,5,FALSE)))</f>
        <v>0</v>
      </c>
      <c r="G33" s="43">
        <f>IF(ISERROR(VLOOKUP(I33,'3000m'!$B$9:$H$40,6,FALSE)),0,(VLOOKUP(I33,'3000m'!$B$9:$H$40,6,FALSE)))</f>
        <v>0</v>
      </c>
      <c r="H33" s="222"/>
      <c r="I33" s="30">
        <v>25</v>
      </c>
      <c r="J33" s="44"/>
    </row>
    <row r="34" spans="1:10" s="24" customFormat="1" ht="24.95" customHeight="1">
      <c r="A34" s="28">
        <v>26</v>
      </c>
      <c r="B34" s="42">
        <f>IF(ISERROR(VLOOKUP(I34,'3000m'!$B$9:$H$40,7,FALSE)),0,(VLOOKUP(I34,'3000m'!$B$9:$H$40,7,FALSE)))</f>
        <v>0</v>
      </c>
      <c r="C34" s="220">
        <f>IF(ISERROR(VLOOKUP(I34,'3000m'!$B$9:$H$40,2,FALSE)),0,(VLOOKUP(I34,'3000m'!$B$9:$H$40,2,FALSE)))</f>
        <v>0</v>
      </c>
      <c r="D34" s="229">
        <f>IF(ISERROR(VLOOKUP(I34,'3000m'!$B$9:$H$40,3,FALSE)),0,(VLOOKUP(I34,'3000m'!$B$9:$H$40,3,FALSE)))</f>
        <v>0</v>
      </c>
      <c r="E34" s="229">
        <f>IF(ISERROR(VLOOKUP(I34,'3000m'!$B$9:$H$40,4,FALSE)),0,(VLOOKUP(I34,'3000m'!$B$9:$H$40,4,FALSE)))</f>
        <v>0</v>
      </c>
      <c r="F34" s="46">
        <f>IF(ISERROR(VLOOKUP(I34,'3000m'!$B$9:$H$40,5,FALSE)),0,(VLOOKUP(I34,'3000m'!$B$9:$H$40,5,FALSE)))</f>
        <v>0</v>
      </c>
      <c r="G34" s="43">
        <f>IF(ISERROR(VLOOKUP(I34,'3000m'!$B$9:$H$40,6,FALSE)),0,(VLOOKUP(I34,'3000m'!$B$9:$H$40,6,FALSE)))</f>
        <v>0</v>
      </c>
      <c r="H34" s="222"/>
      <c r="I34" s="30">
        <v>26</v>
      </c>
      <c r="J34" s="44"/>
    </row>
    <row r="35" spans="1:10" s="24" customFormat="1" ht="24.95" customHeight="1">
      <c r="A35" s="28">
        <v>27</v>
      </c>
      <c r="B35" s="42">
        <f>IF(ISERROR(VLOOKUP(I35,'3000m'!$B$9:$H$40,7,FALSE)),0,(VLOOKUP(I35,'3000m'!$B$9:$H$40,7,FALSE)))</f>
        <v>0</v>
      </c>
      <c r="C35" s="220">
        <f>IF(ISERROR(VLOOKUP(I35,'3000m'!$B$9:$H$40,2,FALSE)),0,(VLOOKUP(I35,'3000m'!$B$9:$H$40,2,FALSE)))</f>
        <v>0</v>
      </c>
      <c r="D35" s="229">
        <f>IF(ISERROR(VLOOKUP(I35,'3000m'!$B$9:$H$40,3,FALSE)),0,(VLOOKUP(I35,'3000m'!$B$9:$H$40,3,FALSE)))</f>
        <v>0</v>
      </c>
      <c r="E35" s="229">
        <f>IF(ISERROR(VLOOKUP(I35,'3000m'!$B$9:$H$40,4,FALSE)),0,(VLOOKUP(I35,'3000m'!$B$9:$H$40,4,FALSE)))</f>
        <v>0</v>
      </c>
      <c r="F35" s="46">
        <f>IF(ISERROR(VLOOKUP(I35,'3000m'!$B$9:$H$40,5,FALSE)),0,(VLOOKUP(I35,'3000m'!$B$9:$H$40,5,FALSE)))</f>
        <v>0</v>
      </c>
      <c r="G35" s="43">
        <f>IF(ISERROR(VLOOKUP(I35,'3000m'!$B$9:$H$40,6,FALSE)),0,(VLOOKUP(I35,'3000m'!$B$9:$H$40,6,FALSE)))</f>
        <v>0</v>
      </c>
      <c r="H35" s="222"/>
      <c r="I35" s="30">
        <v>27</v>
      </c>
      <c r="J35" s="44"/>
    </row>
    <row r="36" spans="1:10" s="24" customFormat="1" ht="24.95" customHeight="1">
      <c r="A36" s="28">
        <v>28</v>
      </c>
      <c r="B36" s="42">
        <f>IF(ISERROR(VLOOKUP(I36,'3000m'!$B$9:$H$40,7,FALSE)),0,(VLOOKUP(I36,'3000m'!$B$9:$H$40,7,FALSE)))</f>
        <v>0</v>
      </c>
      <c r="C36" s="220">
        <f>IF(ISERROR(VLOOKUP(I36,'3000m'!$B$9:$H$40,2,FALSE)),0,(VLOOKUP(I36,'3000m'!$B$9:$H$40,2,FALSE)))</f>
        <v>0</v>
      </c>
      <c r="D36" s="229">
        <f>IF(ISERROR(VLOOKUP(I36,'3000m'!$B$9:$H$40,3,FALSE)),0,(VLOOKUP(I36,'3000m'!$B$9:$H$40,3,FALSE)))</f>
        <v>0</v>
      </c>
      <c r="E36" s="229">
        <f>IF(ISERROR(VLOOKUP(I36,'3000m'!$B$9:$H$40,4,FALSE)),0,(VLOOKUP(I36,'3000m'!$B$9:$H$40,4,FALSE)))</f>
        <v>0</v>
      </c>
      <c r="F36" s="46">
        <f>IF(ISERROR(VLOOKUP(I36,'3000m'!$B$9:$H$40,5,FALSE)),0,(VLOOKUP(I36,'3000m'!$B$9:$H$40,5,FALSE)))</f>
        <v>0</v>
      </c>
      <c r="G36" s="43">
        <f>IF(ISERROR(VLOOKUP(I36,'3000m'!$B$9:$H$40,6,FALSE)),0,(VLOOKUP(I36,'3000m'!$B$9:$H$40,6,FALSE)))</f>
        <v>0</v>
      </c>
      <c r="H36" s="222"/>
      <c r="I36" s="30">
        <v>28</v>
      </c>
      <c r="J36" s="44"/>
    </row>
    <row r="37" spans="1:10" s="24" customFormat="1" ht="24.95" customHeight="1">
      <c r="A37" s="28">
        <v>29</v>
      </c>
      <c r="B37" s="42">
        <f>IF(ISERROR(VLOOKUP(I37,'3000m'!$B$9:$H$40,7,FALSE)),0,(VLOOKUP(I37,'3000m'!$B$9:$H$40,7,FALSE)))</f>
        <v>0</v>
      </c>
      <c r="C37" s="220">
        <f>IF(ISERROR(VLOOKUP(I37,'3000m'!$B$9:$H$40,2,FALSE)),0,(VLOOKUP(I37,'3000m'!$B$9:$H$40,2,FALSE)))</f>
        <v>0</v>
      </c>
      <c r="D37" s="229">
        <f>IF(ISERROR(VLOOKUP(I37,'3000m'!$B$9:$H$40,3,FALSE)),0,(VLOOKUP(I37,'3000m'!$B$9:$H$40,3,FALSE)))</f>
        <v>0</v>
      </c>
      <c r="E37" s="229">
        <f>IF(ISERROR(VLOOKUP(I37,'3000m'!$B$9:$H$40,4,FALSE)),0,(VLOOKUP(I37,'3000m'!$B$9:$H$40,4,FALSE)))</f>
        <v>0</v>
      </c>
      <c r="F37" s="46">
        <f>IF(ISERROR(VLOOKUP(I37,'3000m'!$B$9:$H$40,5,FALSE)),0,(VLOOKUP(I37,'3000m'!$B$9:$H$40,5,FALSE)))</f>
        <v>0</v>
      </c>
      <c r="G37" s="43">
        <f>IF(ISERROR(VLOOKUP(I37,'3000m'!$B$9:$H$40,6,FALSE)),0,(VLOOKUP(I37,'3000m'!$B$9:$H$40,6,FALSE)))</f>
        <v>0</v>
      </c>
      <c r="H37" s="222"/>
      <c r="I37" s="30">
        <v>29</v>
      </c>
      <c r="J37" s="44"/>
    </row>
    <row r="38" spans="1:10" s="24" customFormat="1" ht="24.95" customHeight="1">
      <c r="A38" s="28">
        <v>30</v>
      </c>
      <c r="B38" s="42">
        <f>IF(ISERROR(VLOOKUP(I38,'3000m'!$B$9:$H$40,7,FALSE)),0,(VLOOKUP(I38,'3000m'!$B$9:$H$40,7,FALSE)))</f>
        <v>0</v>
      </c>
      <c r="C38" s="220">
        <f>IF(ISERROR(VLOOKUP(I38,'3000m'!$B$9:$H$40,2,FALSE)),0,(VLOOKUP(I38,'3000m'!$B$9:$H$40,2,FALSE)))</f>
        <v>0</v>
      </c>
      <c r="D38" s="229">
        <f>IF(ISERROR(VLOOKUP(I38,'3000m'!$B$9:$H$40,3,FALSE)),0,(VLOOKUP(I38,'3000m'!$B$9:$H$40,3,FALSE)))</f>
        <v>0</v>
      </c>
      <c r="E38" s="229">
        <f>IF(ISERROR(VLOOKUP(I38,'3000m'!$B$9:$H$40,4,FALSE)),0,(VLOOKUP(I38,'3000m'!$B$9:$H$40,4,FALSE)))</f>
        <v>0</v>
      </c>
      <c r="F38" s="46">
        <f>IF(ISERROR(VLOOKUP(I38,'3000m'!$B$9:$H$40,5,FALSE)),0,(VLOOKUP(I38,'3000m'!$B$9:$H$40,5,FALSE)))</f>
        <v>0</v>
      </c>
      <c r="G38" s="43">
        <f>IF(ISERROR(VLOOKUP(I38,'3000m'!$B$9:$H$40,6,FALSE)),0,(VLOOKUP(I38,'3000m'!$B$9:$H$40,6,FALSE)))</f>
        <v>0</v>
      </c>
      <c r="H38" s="222"/>
      <c r="I38" s="30">
        <v>30</v>
      </c>
      <c r="J38" s="44"/>
    </row>
    <row r="39" spans="1:10" s="24" customFormat="1" ht="24.95" customHeight="1">
      <c r="A39" s="28">
        <v>31</v>
      </c>
      <c r="B39" s="42">
        <f>IF(ISERROR(VLOOKUP(I39,'3000m'!$B$9:$H$40,7,FALSE)),0,(VLOOKUP(I39,'3000m'!$B$9:$H$40,7,FALSE)))</f>
        <v>0</v>
      </c>
      <c r="C39" s="220">
        <f>IF(ISERROR(VLOOKUP(I39,'3000m'!$B$9:$H$40,2,FALSE)),0,(VLOOKUP(I39,'3000m'!$B$9:$H$40,2,FALSE)))</f>
        <v>0</v>
      </c>
      <c r="D39" s="229">
        <f>IF(ISERROR(VLOOKUP(I39,'3000m'!$B$9:$H$40,3,FALSE)),0,(VLOOKUP(I39,'3000m'!$B$9:$H$40,3,FALSE)))</f>
        <v>0</v>
      </c>
      <c r="E39" s="229">
        <f>IF(ISERROR(VLOOKUP(I39,'3000m'!$B$9:$H$40,4,FALSE)),0,(VLOOKUP(I39,'3000m'!$B$9:$H$40,4,FALSE)))</f>
        <v>0</v>
      </c>
      <c r="F39" s="46">
        <f>IF(ISERROR(VLOOKUP(I39,'3000m'!$B$9:$H$40,5,FALSE)),0,(VLOOKUP(I39,'3000m'!$B$9:$H$40,5,FALSE)))</f>
        <v>0</v>
      </c>
      <c r="G39" s="43">
        <f>IF(ISERROR(VLOOKUP(I39,'3000m'!$B$9:$H$40,6,FALSE)),0,(VLOOKUP(I39,'3000m'!$B$9:$H$40,6,FALSE)))</f>
        <v>0</v>
      </c>
      <c r="H39" s="222"/>
      <c r="I39" s="30">
        <v>31</v>
      </c>
      <c r="J39" s="44"/>
    </row>
    <row r="40" spans="1:10" s="24" customFormat="1" ht="24.95" customHeight="1">
      <c r="A40" s="28">
        <v>32</v>
      </c>
      <c r="B40" s="42">
        <f>IF(ISERROR(VLOOKUP(I40,'3000m'!$B$9:$H$40,7,FALSE)),0,(VLOOKUP(I40,'3000m'!$B$9:$H$40,7,FALSE)))</f>
        <v>0</v>
      </c>
      <c r="C40" s="220">
        <f>IF(ISERROR(VLOOKUP(I40,'3000m'!$B$9:$H$40,2,FALSE)),0,(VLOOKUP(I40,'3000m'!$B$9:$H$40,2,FALSE)))</f>
        <v>0</v>
      </c>
      <c r="D40" s="229">
        <f>IF(ISERROR(VLOOKUP(I40,'3000m'!$B$9:$H$40,3,FALSE)),0,(VLOOKUP(I40,'3000m'!$B$9:$H$40,3,FALSE)))</f>
        <v>0</v>
      </c>
      <c r="E40" s="229">
        <f>IF(ISERROR(VLOOKUP(I40,'3000m'!$B$9:$H$40,4,FALSE)),0,(VLOOKUP(I40,'3000m'!$B$9:$H$40,4,FALSE)))</f>
        <v>0</v>
      </c>
      <c r="F40" s="46">
        <f>IF(ISERROR(VLOOKUP(I40,'3000m'!$B$9:$H$40,5,FALSE)),0,(VLOOKUP(I40,'3000m'!$B$9:$H$40,5,FALSE)))</f>
        <v>0</v>
      </c>
      <c r="G40" s="43">
        <f>IF(ISERROR(VLOOKUP(I40,'3000m'!$B$9:$H$40,6,FALSE)),0,(VLOOKUP(I40,'3000m'!$B$9:$H$40,6,FALSE)))</f>
        <v>0</v>
      </c>
      <c r="H40" s="222"/>
      <c r="I40" s="30">
        <v>32</v>
      </c>
      <c r="J40" s="44"/>
    </row>
    <row r="41" spans="1:10" s="38" customFormat="1" ht="24.95" customHeight="1">
      <c r="A41" s="324" t="s">
        <v>24</v>
      </c>
      <c r="B41" s="324"/>
      <c r="C41" s="38" t="s">
        <v>33</v>
      </c>
      <c r="D41" s="38" t="s">
        <v>34</v>
      </c>
      <c r="E41" s="39" t="s">
        <v>25</v>
      </c>
      <c r="F41" s="25" t="s">
        <v>25</v>
      </c>
    </row>
    <row r="42" spans="1:10" s="24" customFormat="1" ht="24.95" customHeight="1"/>
    <row r="43" spans="1:10" s="24" customFormat="1" ht="24.95" customHeight="1"/>
    <row r="44" spans="1:10" s="24" customFormat="1" ht="24.95" customHeight="1"/>
    <row r="45" spans="1:10" s="24" customFormat="1" ht="24.95" customHeight="1"/>
    <row r="46" spans="1:10" s="24" customFormat="1" ht="24.95" customHeight="1"/>
    <row r="47" spans="1:10" s="24" customFormat="1" ht="24.95" customHeight="1"/>
    <row r="48" spans="1:10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pans="9:9" s="24" customFormat="1" ht="24.95" customHeight="1"/>
    <row r="66" spans="9:9" s="24" customFormat="1" ht="24.95" customHeight="1"/>
    <row r="67" spans="9:9" s="24" customFormat="1" ht="24.95" customHeight="1"/>
    <row r="68" spans="9:9" s="24" customFormat="1" ht="24.95" customHeight="1"/>
    <row r="69" spans="9:9" s="24" customFormat="1" ht="24.95" customHeight="1"/>
    <row r="70" spans="9:9" s="24" customFormat="1" ht="24.95" customHeight="1"/>
    <row r="71" spans="9:9" s="24" customFormat="1" ht="24.95" customHeight="1">
      <c r="I71" s="40"/>
    </row>
  </sheetData>
  <mergeCells count="5">
    <mergeCell ref="I1:I7"/>
    <mergeCell ref="A41:B41"/>
    <mergeCell ref="A1:H1"/>
    <mergeCell ref="A2:H2"/>
    <mergeCell ref="A3:H3"/>
  </mergeCells>
  <conditionalFormatting sqref="B9:H40">
    <cfRule type="cellIs" dxfId="131" priority="1" stopIfTrue="1" operator="equal">
      <formula>0</formula>
    </cfRule>
  </conditionalFormatting>
  <conditionalFormatting sqref="A7">
    <cfRule type="cellIs" dxfId="130" priority="2" stopIfTrue="1" operator="equal">
      <formula>1</formula>
    </cfRule>
  </conditionalFormatting>
  <pageMargins left="0.7" right="0.7" top="0.75" bottom="0.75" header="0.3" footer="0.3"/>
  <pageSetup paperSize="9" scale="64" orientation="portrait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indexed="13"/>
  </sheetPr>
  <dimension ref="A1:AM40"/>
  <sheetViews>
    <sheetView view="pageBreakPreview" zoomScale="60" zoomScaleNormal="60" workbookViewId="0">
      <pane xSplit="6" ySplit="5" topLeftCell="G6" activePane="bottomRight" state="frozen"/>
      <selection activeCell="A38" sqref="A38:G38"/>
      <selection pane="topRight" activeCell="A38" sqref="A38:G38"/>
      <selection pane="bottomLeft" activeCell="A38" sqref="A38:G38"/>
      <selection pane="bottomRight" activeCell="E3" sqref="E3"/>
    </sheetView>
  </sheetViews>
  <sheetFormatPr defaultColWidth="9.140625" defaultRowHeight="35.1" customHeight="1"/>
  <cols>
    <col min="1" max="1" width="8.140625" style="91" bestFit="1" customWidth="1"/>
    <col min="2" max="2" width="4.42578125" style="40" bestFit="1" customWidth="1"/>
    <col min="3" max="3" width="6.7109375" style="40" customWidth="1"/>
    <col min="4" max="4" width="12.28515625" style="40" customWidth="1"/>
    <col min="5" max="5" width="25.7109375" style="91" customWidth="1"/>
    <col min="6" max="6" width="23.7109375" style="91" customWidth="1"/>
    <col min="7" max="24" width="7.7109375" style="91" customWidth="1"/>
    <col min="25" max="26" width="7.7109375" style="40" customWidth="1"/>
    <col min="27" max="36" width="7.7109375" style="91" customWidth="1"/>
    <col min="37" max="37" width="8.7109375" style="91" customWidth="1"/>
    <col min="38" max="38" width="8.7109375" style="40" customWidth="1"/>
    <col min="39" max="39" width="9.7109375" style="40" customWidth="1"/>
    <col min="40" max="16384" width="9.140625" style="40"/>
  </cols>
  <sheetData>
    <row r="1" spans="1:39" ht="35.1" customHeight="1">
      <c r="B1" s="348" t="s">
        <v>16</v>
      </c>
      <c r="C1" s="348"/>
      <c r="D1" s="348"/>
      <c r="E1" s="124" t="str">
        <f>'genel bilgi girişi'!$B$4</f>
        <v>GENÇ ERKEK</v>
      </c>
      <c r="AA1" s="40"/>
      <c r="AB1" s="40"/>
      <c r="AC1" s="40"/>
      <c r="AD1" s="40"/>
      <c r="AE1" s="40"/>
      <c r="AF1" s="40"/>
      <c r="AG1" s="40"/>
      <c r="AJ1" s="123" t="s">
        <v>17</v>
      </c>
      <c r="AK1" s="355" t="str">
        <f>'genel bilgi girişi'!B5</f>
        <v>ATATÜRK STADYUMU</v>
      </c>
      <c r="AL1" s="355"/>
      <c r="AM1" s="355"/>
    </row>
    <row r="2" spans="1:39" ht="35.1" customHeight="1">
      <c r="B2" s="348" t="s">
        <v>19</v>
      </c>
      <c r="C2" s="348"/>
      <c r="D2" s="348"/>
      <c r="E2" s="125" t="s">
        <v>53</v>
      </c>
      <c r="AA2" s="126"/>
      <c r="AB2" s="126"/>
      <c r="AC2" s="126"/>
      <c r="AD2" s="126"/>
      <c r="AE2" s="126"/>
      <c r="AF2" s="126"/>
      <c r="AG2" s="126"/>
      <c r="AH2" s="126"/>
      <c r="AI2" s="126"/>
      <c r="AJ2" s="123" t="s">
        <v>18</v>
      </c>
      <c r="AK2" s="341" t="str">
        <f>'genel bilgi girişi'!B6</f>
        <v>11-12 MART 2019</v>
      </c>
      <c r="AL2" s="341"/>
      <c r="AM2" s="341"/>
    </row>
    <row r="3" spans="1:39" ht="35.1" customHeight="1" thickBot="1">
      <c r="B3" s="123" t="s">
        <v>60</v>
      </c>
      <c r="C3" s="123"/>
      <c r="D3" s="126"/>
      <c r="E3" s="272" t="str">
        <f>rekorlar!$H$28</f>
        <v>UMUT AYBAY 2.02 m</v>
      </c>
      <c r="AD3" s="128"/>
      <c r="AE3" s="128"/>
      <c r="AF3" s="128"/>
      <c r="AG3" s="128"/>
      <c r="AH3" s="128"/>
      <c r="AI3" s="129"/>
      <c r="AJ3" s="123" t="s">
        <v>61</v>
      </c>
      <c r="AK3" s="360" t="str">
        <f>'yarışma programı'!$E$17</f>
        <v>1. Gün-10:40</v>
      </c>
      <c r="AL3" s="360"/>
      <c r="AM3" s="360"/>
    </row>
    <row r="4" spans="1:39" ht="35.1" customHeight="1" thickBot="1">
      <c r="B4" s="350" t="str">
        <f>'genel bilgi girişi'!$B$8</f>
        <v>MİLLİ EĞİTİM ve KÜLTÜR BAKANLIĞI 2018-2019 ÖĞRETİM YILI GENÇLER ATLETİZM  ELEME YARIŞMALARI</v>
      </c>
      <c r="C4" s="350"/>
      <c r="D4" s="350"/>
      <c r="E4" s="350"/>
      <c r="F4" s="364"/>
      <c r="G4" s="361" t="s">
        <v>54</v>
      </c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3"/>
      <c r="AK4" s="131"/>
    </row>
    <row r="5" spans="1:39" s="126" customFormat="1" ht="35.1" customHeight="1" thickBot="1">
      <c r="A5" s="42" t="s">
        <v>236</v>
      </c>
      <c r="B5" s="42" t="s">
        <v>32</v>
      </c>
      <c r="C5" s="42" t="s">
        <v>20</v>
      </c>
      <c r="D5" s="132" t="s">
        <v>62</v>
      </c>
      <c r="E5" s="132" t="s">
        <v>55</v>
      </c>
      <c r="F5" s="132" t="s">
        <v>21</v>
      </c>
      <c r="G5" s="357" t="s">
        <v>203</v>
      </c>
      <c r="H5" s="358"/>
      <c r="I5" s="358"/>
      <c r="J5" s="357" t="s">
        <v>204</v>
      </c>
      <c r="K5" s="358"/>
      <c r="L5" s="359"/>
      <c r="M5" s="358" t="s">
        <v>205</v>
      </c>
      <c r="N5" s="358"/>
      <c r="O5" s="358"/>
      <c r="P5" s="357" t="s">
        <v>206</v>
      </c>
      <c r="Q5" s="358"/>
      <c r="R5" s="359"/>
      <c r="S5" s="358" t="s">
        <v>207</v>
      </c>
      <c r="T5" s="358"/>
      <c r="U5" s="358"/>
      <c r="V5" s="357" t="s">
        <v>208</v>
      </c>
      <c r="W5" s="358"/>
      <c r="X5" s="359"/>
      <c r="Y5" s="358" t="s">
        <v>209</v>
      </c>
      <c r="Z5" s="358"/>
      <c r="AA5" s="358"/>
      <c r="AB5" s="357" t="s">
        <v>288</v>
      </c>
      <c r="AC5" s="358"/>
      <c r="AD5" s="359"/>
      <c r="AE5" s="357" t="s">
        <v>282</v>
      </c>
      <c r="AF5" s="358"/>
      <c r="AG5" s="359"/>
      <c r="AH5" s="358" t="s">
        <v>283</v>
      </c>
      <c r="AI5" s="358"/>
      <c r="AJ5" s="359"/>
      <c r="AK5" s="161" t="s">
        <v>45</v>
      </c>
      <c r="AL5" s="42" t="s">
        <v>23</v>
      </c>
      <c r="AM5" s="42" t="s">
        <v>46</v>
      </c>
    </row>
    <row r="6" spans="1:39" ht="35.1" customHeight="1">
      <c r="A6" s="133">
        <v>2</v>
      </c>
      <c r="B6" s="130">
        <v>1</v>
      </c>
      <c r="C6" s="134">
        <f>'yarışmaya katılan okullar'!B12</f>
        <v>41</v>
      </c>
      <c r="D6" s="135">
        <v>37316</v>
      </c>
      <c r="E6" s="136" t="s">
        <v>443</v>
      </c>
      <c r="F6" s="137" t="str">
        <f>'yarışmaya katılan okullar'!C12</f>
        <v>Dr. FAZIL KÜÇÜK E.M.L</v>
      </c>
      <c r="G6" s="173"/>
      <c r="H6" s="165"/>
      <c r="I6" s="165"/>
      <c r="J6" s="173"/>
      <c r="K6" s="165"/>
      <c r="L6" s="174"/>
      <c r="M6" s="166"/>
      <c r="N6" s="165"/>
      <c r="O6" s="165"/>
      <c r="P6" s="173"/>
      <c r="Q6" s="165"/>
      <c r="R6" s="174"/>
      <c r="S6" s="166"/>
      <c r="T6" s="165"/>
      <c r="U6" s="165"/>
      <c r="V6" s="173"/>
      <c r="W6" s="165"/>
      <c r="X6" s="174"/>
      <c r="Y6" s="175"/>
      <c r="Z6" s="176"/>
      <c r="AA6" s="177"/>
      <c r="AB6" s="178"/>
      <c r="AC6" s="176"/>
      <c r="AD6" s="179"/>
      <c r="AE6" s="180"/>
      <c r="AF6" s="181"/>
      <c r="AG6" s="182"/>
      <c r="AH6" s="175"/>
      <c r="AI6" s="183"/>
      <c r="AJ6" s="174"/>
      <c r="AK6" s="167"/>
      <c r="AL6" s="238" t="str">
        <f>IF(LEN(AK6)&gt;0,VLOOKUP(AK6,puan!$S$4:$T$112,2)-IF(COUNTIF(puan!$S$4:$T$112,AK6)=0,0,0)," ")</f>
        <v xml:space="preserve"> </v>
      </c>
      <c r="AM6" s="141"/>
    </row>
    <row r="7" spans="1:39" ht="35.1" customHeight="1">
      <c r="A7" s="133">
        <v>4</v>
      </c>
      <c r="B7" s="130">
        <v>2</v>
      </c>
      <c r="C7" s="134">
        <f>'yarışmaya katılan okullar'!B13</f>
        <v>44</v>
      </c>
      <c r="D7" s="135" t="s">
        <v>237</v>
      </c>
      <c r="E7" s="136" t="s">
        <v>237</v>
      </c>
      <c r="F7" s="137" t="str">
        <f>'yarışmaya katılan okullar'!C13</f>
        <v>LEFKE GAZİ LİSESİ</v>
      </c>
      <c r="G7" s="168"/>
      <c r="H7" s="169"/>
      <c r="I7" s="169"/>
      <c r="J7" s="168"/>
      <c r="K7" s="169"/>
      <c r="L7" s="170"/>
      <c r="M7" s="171"/>
      <c r="N7" s="169"/>
      <c r="O7" s="169"/>
      <c r="P7" s="168"/>
      <c r="Q7" s="169"/>
      <c r="R7" s="170"/>
      <c r="S7" s="171"/>
      <c r="T7" s="169"/>
      <c r="U7" s="169"/>
      <c r="V7" s="168"/>
      <c r="W7" s="169"/>
      <c r="X7" s="170"/>
      <c r="Y7" s="184"/>
      <c r="Z7" s="57"/>
      <c r="AA7" s="185"/>
      <c r="AB7" s="186"/>
      <c r="AC7" s="57"/>
      <c r="AD7" s="187"/>
      <c r="AE7" s="186"/>
      <c r="AF7" s="57"/>
      <c r="AG7" s="187"/>
      <c r="AH7" s="184"/>
      <c r="AI7" s="155"/>
      <c r="AJ7" s="170"/>
      <c r="AK7" s="172"/>
      <c r="AL7" s="238" t="str">
        <f>IF(LEN(AK7)&gt;0,VLOOKUP(AK7,puan!$S$4:$T$112,2)-IF(COUNTIF(puan!$S$4:$T$112,AK7)=0,0,0)," ")</f>
        <v xml:space="preserve"> </v>
      </c>
      <c r="AM7" s="141"/>
    </row>
    <row r="8" spans="1:39" ht="35.1" customHeight="1">
      <c r="A8" s="133">
        <v>6</v>
      </c>
      <c r="B8" s="130">
        <v>3</v>
      </c>
      <c r="C8" s="134">
        <f>'yarışmaya katılan okullar'!B14</f>
        <v>50</v>
      </c>
      <c r="D8" s="135" t="s">
        <v>237</v>
      </c>
      <c r="E8" s="136" t="s">
        <v>237</v>
      </c>
      <c r="F8" s="137" t="str">
        <f>'yarışmaya katılan okullar'!C14</f>
        <v>SEDAT SİMAVİ E.M.LİSESİ</v>
      </c>
      <c r="G8" s="168"/>
      <c r="H8" s="169"/>
      <c r="I8" s="169"/>
      <c r="J8" s="168"/>
      <c r="K8" s="169"/>
      <c r="L8" s="170"/>
      <c r="M8" s="171"/>
      <c r="N8" s="169"/>
      <c r="O8" s="169"/>
      <c r="P8" s="168"/>
      <c r="Q8" s="169"/>
      <c r="R8" s="170"/>
      <c r="S8" s="171"/>
      <c r="T8" s="169"/>
      <c r="U8" s="169"/>
      <c r="V8" s="168"/>
      <c r="W8" s="169"/>
      <c r="X8" s="170"/>
      <c r="Y8" s="184"/>
      <c r="Z8" s="57"/>
      <c r="AA8" s="185"/>
      <c r="AB8" s="186"/>
      <c r="AC8" s="57"/>
      <c r="AD8" s="187"/>
      <c r="AE8" s="186"/>
      <c r="AF8" s="57"/>
      <c r="AG8" s="187"/>
      <c r="AH8" s="184"/>
      <c r="AI8" s="155"/>
      <c r="AJ8" s="170"/>
      <c r="AK8" s="172"/>
      <c r="AL8" s="238" t="str">
        <f>IF(LEN(AK8)&gt;0,VLOOKUP(AK8,puan!$S$4:$T$112,2)-IF(COUNTIF(puan!$S$4:$T$112,AK8)=0,0,0)," ")</f>
        <v xml:space="preserve"> </v>
      </c>
      <c r="AM8" s="141"/>
    </row>
    <row r="9" spans="1:39" ht="35.1" customHeight="1">
      <c r="A9" s="133">
        <v>8</v>
      </c>
      <c r="B9" s="130">
        <v>4</v>
      </c>
      <c r="C9" s="134">
        <f>'yarışmaya katılan okullar'!B15</f>
        <v>52</v>
      </c>
      <c r="D9" s="135">
        <v>37848</v>
      </c>
      <c r="E9" s="136" t="s">
        <v>316</v>
      </c>
      <c r="F9" s="137" t="str">
        <f>'yarışmaya katılan okullar'!C15</f>
        <v>LAPTA YAVUZLAR LİSESİ</v>
      </c>
      <c r="G9" s="168"/>
      <c r="H9" s="169"/>
      <c r="I9" s="169"/>
      <c r="J9" s="168"/>
      <c r="K9" s="169"/>
      <c r="L9" s="170"/>
      <c r="M9" s="168"/>
      <c r="N9" s="169"/>
      <c r="O9" s="169"/>
      <c r="P9" s="168"/>
      <c r="Q9" s="169"/>
      <c r="R9" s="170"/>
      <c r="S9" s="171"/>
      <c r="T9" s="169"/>
      <c r="U9" s="169"/>
      <c r="V9" s="168"/>
      <c r="W9" s="169"/>
      <c r="X9" s="170"/>
      <c r="Y9" s="168"/>
      <c r="Z9" s="57"/>
      <c r="AA9" s="185"/>
      <c r="AB9" s="186"/>
      <c r="AC9" s="57"/>
      <c r="AD9" s="187"/>
      <c r="AE9" s="186"/>
      <c r="AF9" s="57"/>
      <c r="AG9" s="187"/>
      <c r="AH9" s="184"/>
      <c r="AI9" s="155"/>
      <c r="AJ9" s="170"/>
      <c r="AK9" s="167"/>
      <c r="AL9" s="238" t="str">
        <f>IF(LEN(AK9)&gt;0,VLOOKUP(AK9,puan!$S$4:$T$112,2)-IF(COUNTIF(puan!$S$4:$T$112,AK9)=0,0,0)," ")</f>
        <v xml:space="preserve"> </v>
      </c>
      <c r="AM9" s="141"/>
    </row>
    <row r="10" spans="1:39" ht="35.1" customHeight="1">
      <c r="A10" s="133">
        <v>7</v>
      </c>
      <c r="B10" s="130">
        <v>5</v>
      </c>
      <c r="C10" s="134">
        <f>'yarışmaya katılan okullar'!B16</f>
        <v>16</v>
      </c>
      <c r="D10" s="135" t="s">
        <v>237</v>
      </c>
      <c r="E10" s="136" t="s">
        <v>237</v>
      </c>
      <c r="F10" s="137" t="str">
        <f>'yarışmaya katılan okullar'!C16</f>
        <v>CUMHURİYET LİSESİ</v>
      </c>
      <c r="G10" s="168"/>
      <c r="H10" s="169"/>
      <c r="I10" s="169"/>
      <c r="J10" s="168"/>
      <c r="K10" s="169"/>
      <c r="L10" s="170"/>
      <c r="M10" s="168"/>
      <c r="N10" s="169"/>
      <c r="O10" s="169"/>
      <c r="P10" s="168"/>
      <c r="Q10" s="169"/>
      <c r="R10" s="170"/>
      <c r="S10" s="171"/>
      <c r="T10" s="169"/>
      <c r="U10" s="169"/>
      <c r="V10" s="168"/>
      <c r="W10" s="169"/>
      <c r="X10" s="170"/>
      <c r="Y10" s="184"/>
      <c r="Z10" s="57"/>
      <c r="AA10" s="185"/>
      <c r="AB10" s="186"/>
      <c r="AC10" s="57"/>
      <c r="AD10" s="187"/>
      <c r="AE10" s="186"/>
      <c r="AF10" s="57"/>
      <c r="AG10" s="187"/>
      <c r="AH10" s="184"/>
      <c r="AI10" s="155"/>
      <c r="AJ10" s="170"/>
      <c r="AK10" s="167"/>
      <c r="AL10" s="238" t="str">
        <f>IF(LEN(AK10)&gt;0,VLOOKUP(AK10,puan!$S$4:$T$112,2)-IF(COUNTIF(puan!$S$4:$T$112,AK10)=0,0,0)," ")</f>
        <v xml:space="preserve"> </v>
      </c>
      <c r="AM10" s="141"/>
    </row>
    <row r="11" spans="1:39" ht="35.1" customHeight="1">
      <c r="A11" s="133">
        <v>5</v>
      </c>
      <c r="B11" s="130">
        <v>6</v>
      </c>
      <c r="C11" s="134">
        <f>'yarışmaya katılan okullar'!B17</f>
        <v>60</v>
      </c>
      <c r="D11" s="135">
        <v>37084</v>
      </c>
      <c r="E11" s="136" t="s">
        <v>361</v>
      </c>
      <c r="F11" s="137" t="str">
        <f>'yarışmaya katılan okullar'!C17</f>
        <v>KARPAZ MESLEK LİSESİ</v>
      </c>
      <c r="G11" s="168"/>
      <c r="H11" s="169"/>
      <c r="I11" s="169"/>
      <c r="J11" s="168"/>
      <c r="K11" s="169"/>
      <c r="L11" s="170"/>
      <c r="M11" s="171"/>
      <c r="N11" s="169"/>
      <c r="O11" s="169"/>
      <c r="P11" s="168"/>
      <c r="Q11" s="169"/>
      <c r="R11" s="170"/>
      <c r="S11" s="171"/>
      <c r="T11" s="169"/>
      <c r="U11" s="169"/>
      <c r="V11" s="168"/>
      <c r="W11" s="169"/>
      <c r="X11" s="170"/>
      <c r="Y11" s="184"/>
      <c r="Z11" s="57"/>
      <c r="AA11" s="185"/>
      <c r="AB11" s="186"/>
      <c r="AC11" s="57"/>
      <c r="AD11" s="187"/>
      <c r="AE11" s="186"/>
      <c r="AF11" s="57"/>
      <c r="AG11" s="187"/>
      <c r="AH11" s="184"/>
      <c r="AI11" s="155"/>
      <c r="AJ11" s="170"/>
      <c r="AK11" s="167"/>
      <c r="AL11" s="238" t="str">
        <f>IF(LEN(AK11)&gt;0,VLOOKUP(AK11,puan!$S$4:$T$112,2)-IF(COUNTIF(puan!$S$4:$T$112,AK11)=0,0,0)," ")</f>
        <v xml:space="preserve"> </v>
      </c>
      <c r="AM11" s="141"/>
    </row>
    <row r="12" spans="1:39" ht="35.1" customHeight="1">
      <c r="A12" s="133">
        <v>3</v>
      </c>
      <c r="B12" s="130">
        <v>7</v>
      </c>
      <c r="C12" s="134">
        <f>'yarışmaya katılan okullar'!B18</f>
        <v>30</v>
      </c>
      <c r="D12" s="135">
        <v>36931</v>
      </c>
      <c r="E12" s="136" t="s">
        <v>444</v>
      </c>
      <c r="F12" s="137" t="str">
        <f>'yarışmaya katılan okullar'!C18</f>
        <v>HALA SULTAN İLAHİYAT KOLEJİ</v>
      </c>
      <c r="G12" s="168"/>
      <c r="H12" s="169"/>
      <c r="I12" s="169"/>
      <c r="J12" s="168"/>
      <c r="K12" s="169"/>
      <c r="L12" s="170"/>
      <c r="M12" s="171"/>
      <c r="N12" s="169"/>
      <c r="O12" s="169"/>
      <c r="P12" s="168"/>
      <c r="Q12" s="169"/>
      <c r="R12" s="170"/>
      <c r="S12" s="171"/>
      <c r="T12" s="169"/>
      <c r="U12" s="169"/>
      <c r="V12" s="168"/>
      <c r="W12" s="169"/>
      <c r="X12" s="170"/>
      <c r="Y12" s="171"/>
      <c r="Z12" s="169"/>
      <c r="AA12" s="169"/>
      <c r="AB12" s="168"/>
      <c r="AC12" s="169"/>
      <c r="AD12" s="170"/>
      <c r="AE12" s="188"/>
      <c r="AF12" s="155"/>
      <c r="AG12" s="170"/>
      <c r="AH12" s="171"/>
      <c r="AI12" s="169"/>
      <c r="AJ12" s="170"/>
      <c r="AK12" s="167"/>
      <c r="AL12" s="238" t="str">
        <f>IF(LEN(AK12)&gt;0,VLOOKUP(AK12,puan!$S$4:$T$112,2)-IF(COUNTIF(puan!$S$4:$T$112,AK12)=0,0,0)," ")</f>
        <v xml:space="preserve"> </v>
      </c>
      <c r="AM12" s="141"/>
    </row>
    <row r="13" spans="1:39" ht="35.1" customHeight="1">
      <c r="A13" s="133">
        <v>1</v>
      </c>
      <c r="B13" s="130">
        <v>8</v>
      </c>
      <c r="C13" s="134">
        <f>'yarışmaya katılan okullar'!B19</f>
        <v>59</v>
      </c>
      <c r="D13" s="135" t="s">
        <v>237</v>
      </c>
      <c r="E13" s="136" t="s">
        <v>237</v>
      </c>
      <c r="F13" s="137" t="str">
        <f>'yarışmaya katılan okullar'!C19</f>
        <v>POLATPAŞA LİSESİ</v>
      </c>
      <c r="G13" s="168"/>
      <c r="H13" s="169"/>
      <c r="I13" s="169"/>
      <c r="J13" s="168"/>
      <c r="K13" s="169"/>
      <c r="L13" s="170"/>
      <c r="M13" s="171"/>
      <c r="N13" s="169"/>
      <c r="O13" s="169"/>
      <c r="P13" s="168"/>
      <c r="Q13" s="169"/>
      <c r="R13" s="170"/>
      <c r="S13" s="171"/>
      <c r="T13" s="169"/>
      <c r="U13" s="169"/>
      <c r="V13" s="168"/>
      <c r="W13" s="169"/>
      <c r="X13" s="170"/>
      <c r="Y13" s="171"/>
      <c r="Z13" s="169"/>
      <c r="AA13" s="169"/>
      <c r="AB13" s="168"/>
      <c r="AC13" s="169"/>
      <c r="AD13" s="170"/>
      <c r="AE13" s="188"/>
      <c r="AF13" s="155"/>
      <c r="AG13" s="170"/>
      <c r="AH13" s="171"/>
      <c r="AI13" s="169"/>
      <c r="AJ13" s="170"/>
      <c r="AK13" s="167"/>
      <c r="AL13" s="238" t="str">
        <f>IF(LEN(AK13)&gt;0,VLOOKUP(AK13,puan!$S$4:$T$112,2)-IF(COUNTIF(puan!$S$4:$T$112,AK13)=0,0,0)," ")</f>
        <v xml:space="preserve"> </v>
      </c>
      <c r="AM13" s="141"/>
    </row>
    <row r="14" spans="1:39" ht="35.1" customHeight="1">
      <c r="A14" s="133" t="s">
        <v>239</v>
      </c>
      <c r="B14" s="130">
        <v>9</v>
      </c>
      <c r="C14" s="134">
        <f>'yarışmaya katılan okullar'!B20</f>
        <v>45</v>
      </c>
      <c r="D14" s="135" t="s">
        <v>237</v>
      </c>
      <c r="E14" s="136" t="s">
        <v>237</v>
      </c>
      <c r="F14" s="137" t="str">
        <f>'yarışmaya katılan okullar'!C20</f>
        <v>GÜZELYURT MESLEK LİSESİ</v>
      </c>
      <c r="G14" s="168"/>
      <c r="H14" s="169"/>
      <c r="I14" s="169"/>
      <c r="J14" s="168"/>
      <c r="K14" s="169"/>
      <c r="L14" s="170"/>
      <c r="M14" s="171"/>
      <c r="N14" s="169"/>
      <c r="O14" s="169"/>
      <c r="P14" s="168"/>
      <c r="Q14" s="169"/>
      <c r="R14" s="170"/>
      <c r="S14" s="171"/>
      <c r="T14" s="169"/>
      <c r="U14" s="169"/>
      <c r="V14" s="168"/>
      <c r="W14" s="169"/>
      <c r="X14" s="170"/>
      <c r="Y14" s="184"/>
      <c r="Z14" s="57"/>
      <c r="AA14" s="185"/>
      <c r="AB14" s="186"/>
      <c r="AC14" s="57"/>
      <c r="AD14" s="187"/>
      <c r="AE14" s="186"/>
      <c r="AF14" s="57"/>
      <c r="AG14" s="187"/>
      <c r="AH14" s="184"/>
      <c r="AI14" s="155"/>
      <c r="AJ14" s="170"/>
      <c r="AK14" s="167"/>
      <c r="AL14" s="238" t="str">
        <f>IF(LEN(AK14)&gt;0,VLOOKUP(AK14,puan!$S$4:$T$112,2)-IF(COUNTIF(puan!$S$4:$T$112,AK14)=0,0,0)," ")</f>
        <v xml:space="preserve"> </v>
      </c>
      <c r="AM14" s="141"/>
    </row>
    <row r="15" spans="1:39" ht="35.1" customHeight="1">
      <c r="A15" s="133"/>
      <c r="B15" s="130">
        <v>10</v>
      </c>
      <c r="C15" s="134">
        <f>'yarışmaya katılan okullar'!B21</f>
        <v>35</v>
      </c>
      <c r="D15" s="135">
        <v>37889</v>
      </c>
      <c r="E15" s="136" t="s">
        <v>402</v>
      </c>
      <c r="F15" s="137" t="str">
        <f>'yarışmaya katılan okullar'!C21</f>
        <v>ANAFARTALAR LİSESİ</v>
      </c>
      <c r="G15" s="168"/>
      <c r="H15" s="169"/>
      <c r="I15" s="169"/>
      <c r="J15" s="168"/>
      <c r="K15" s="169"/>
      <c r="L15" s="170"/>
      <c r="M15" s="171"/>
      <c r="N15" s="169"/>
      <c r="O15" s="169"/>
      <c r="P15" s="168"/>
      <c r="Q15" s="169"/>
      <c r="R15" s="170"/>
      <c r="S15" s="171"/>
      <c r="T15" s="169"/>
      <c r="U15" s="169"/>
      <c r="V15" s="168"/>
      <c r="W15" s="169"/>
      <c r="X15" s="170"/>
      <c r="Y15" s="184"/>
      <c r="Z15" s="57"/>
      <c r="AA15" s="185"/>
      <c r="AB15" s="186"/>
      <c r="AC15" s="57"/>
      <c r="AD15" s="187"/>
      <c r="AE15" s="186"/>
      <c r="AF15" s="57"/>
      <c r="AG15" s="187"/>
      <c r="AH15" s="184"/>
      <c r="AI15" s="155"/>
      <c r="AJ15" s="170"/>
      <c r="AK15" s="167"/>
      <c r="AL15" s="238" t="str">
        <f>IF(LEN(AK15)&gt;0,VLOOKUP(AK15,puan!$S$4:$T$112,2)-IF(COUNTIF(puan!$S$4:$T$112,AK15)=0,0,0)," ")</f>
        <v xml:space="preserve"> </v>
      </c>
      <c r="AM15" s="141"/>
    </row>
    <row r="16" spans="1:39" ht="35.1" customHeight="1">
      <c r="A16" s="133"/>
      <c r="B16" s="130">
        <v>11</v>
      </c>
      <c r="C16" s="134">
        <f>'yarışmaya katılan okullar'!B22</f>
        <v>71</v>
      </c>
      <c r="D16" s="135" t="s">
        <v>445</v>
      </c>
      <c r="E16" s="136" t="s">
        <v>446</v>
      </c>
      <c r="F16" s="137" t="str">
        <f>'yarışmaya katılan okullar'!C22</f>
        <v>THE AMERİCAN COLLEGE</v>
      </c>
      <c r="G16" s="168"/>
      <c r="H16" s="169"/>
      <c r="I16" s="169"/>
      <c r="J16" s="168"/>
      <c r="K16" s="169"/>
      <c r="L16" s="170"/>
      <c r="M16" s="171"/>
      <c r="N16" s="169"/>
      <c r="O16" s="169"/>
      <c r="P16" s="168"/>
      <c r="Q16" s="169"/>
      <c r="R16" s="170"/>
      <c r="S16" s="171"/>
      <c r="T16" s="169"/>
      <c r="U16" s="169"/>
      <c r="V16" s="168"/>
      <c r="W16" s="169"/>
      <c r="X16" s="170"/>
      <c r="Y16" s="184"/>
      <c r="Z16" s="57"/>
      <c r="AA16" s="185"/>
      <c r="AB16" s="186"/>
      <c r="AC16" s="57"/>
      <c r="AD16" s="187"/>
      <c r="AE16" s="186"/>
      <c r="AF16" s="57"/>
      <c r="AG16" s="187"/>
      <c r="AH16" s="184"/>
      <c r="AI16" s="155"/>
      <c r="AJ16" s="170"/>
      <c r="AK16" s="167"/>
      <c r="AL16" s="238" t="str">
        <f>IF(LEN(AK16)&gt;0,VLOOKUP(AK16,puan!$S$4:$T$112,2)-IF(COUNTIF(puan!$S$4:$T$112,AK16)=0,0,0)," ")</f>
        <v xml:space="preserve"> </v>
      </c>
      <c r="AM16" s="141"/>
    </row>
    <row r="17" spans="1:39" ht="35.1" customHeight="1">
      <c r="A17" s="133"/>
      <c r="B17" s="130">
        <v>12</v>
      </c>
      <c r="C17" s="134">
        <f>'yarışmaya katılan okullar'!B23</f>
        <v>57</v>
      </c>
      <c r="D17" s="135" t="s">
        <v>447</v>
      </c>
      <c r="E17" s="136" t="s">
        <v>448</v>
      </c>
      <c r="F17" s="137" t="str">
        <f>'yarışmaya katılan okullar'!C23</f>
        <v>19 MAYIS TMK</v>
      </c>
      <c r="G17" s="168"/>
      <c r="H17" s="169"/>
      <c r="I17" s="169"/>
      <c r="J17" s="168"/>
      <c r="K17" s="169"/>
      <c r="L17" s="170"/>
      <c r="M17" s="171"/>
      <c r="N17" s="169"/>
      <c r="O17" s="169"/>
      <c r="P17" s="168"/>
      <c r="Q17" s="169"/>
      <c r="R17" s="170"/>
      <c r="S17" s="171"/>
      <c r="T17" s="169"/>
      <c r="U17" s="169"/>
      <c r="V17" s="168"/>
      <c r="W17" s="169"/>
      <c r="X17" s="170"/>
      <c r="Y17" s="184"/>
      <c r="Z17" s="57"/>
      <c r="AA17" s="185"/>
      <c r="AB17" s="186"/>
      <c r="AC17" s="57"/>
      <c r="AD17" s="187"/>
      <c r="AE17" s="186"/>
      <c r="AF17" s="57"/>
      <c r="AG17" s="187"/>
      <c r="AH17" s="184"/>
      <c r="AI17" s="155"/>
      <c r="AJ17" s="170"/>
      <c r="AK17" s="167"/>
      <c r="AL17" s="238" t="str">
        <f>IF(LEN(AK17)&gt;0,VLOOKUP(AK17,puan!$S$4:$T$112,2)-IF(COUNTIF(puan!$S$4:$T$112,AK17)=0,0,0)," ")</f>
        <v xml:space="preserve"> </v>
      </c>
      <c r="AM17" s="141"/>
    </row>
    <row r="18" spans="1:39" ht="35.1" customHeight="1">
      <c r="A18" s="133"/>
      <c r="B18" s="130">
        <v>13</v>
      </c>
      <c r="C18" s="134">
        <f>'yarışmaya katılan okullar'!B24</f>
        <v>77</v>
      </c>
      <c r="D18" s="135">
        <v>36977</v>
      </c>
      <c r="E18" s="136" t="s">
        <v>449</v>
      </c>
      <c r="F18" s="137" t="str">
        <f>'yarışmaya katılan okullar'!C24</f>
        <v>BÜLENT ECEVİT ANADOLU LİSESİ</v>
      </c>
      <c r="G18" s="168"/>
      <c r="H18" s="169"/>
      <c r="I18" s="169"/>
      <c r="J18" s="168"/>
      <c r="K18" s="169"/>
      <c r="L18" s="170"/>
      <c r="M18" s="171"/>
      <c r="N18" s="169"/>
      <c r="O18" s="169"/>
      <c r="P18" s="168"/>
      <c r="Q18" s="169"/>
      <c r="R18" s="170"/>
      <c r="S18" s="171"/>
      <c r="T18" s="169"/>
      <c r="U18" s="169"/>
      <c r="V18" s="168"/>
      <c r="W18" s="169"/>
      <c r="X18" s="170"/>
      <c r="Y18" s="184"/>
      <c r="Z18" s="57"/>
      <c r="AA18" s="185"/>
      <c r="AB18" s="186"/>
      <c r="AC18" s="57"/>
      <c r="AD18" s="187"/>
      <c r="AE18" s="186"/>
      <c r="AF18" s="57"/>
      <c r="AG18" s="187"/>
      <c r="AH18" s="184"/>
      <c r="AI18" s="155"/>
      <c r="AJ18" s="170"/>
      <c r="AK18" s="167"/>
      <c r="AL18" s="238" t="str">
        <f>IF(LEN(AK18)&gt;0,VLOOKUP(AK18,puan!$S$4:$T$112,2)-IF(COUNTIF(puan!$S$4:$T$112,AK18)=0,0,0)," ")</f>
        <v xml:space="preserve"> </v>
      </c>
      <c r="AM18" s="141"/>
    </row>
    <row r="19" spans="1:39" ht="35.1" customHeight="1">
      <c r="A19" s="133"/>
      <c r="B19" s="130">
        <v>14</v>
      </c>
      <c r="C19" s="134">
        <f>'yarışmaya katılan okullar'!B25</f>
        <v>48</v>
      </c>
      <c r="D19" s="135">
        <v>37936</v>
      </c>
      <c r="E19" s="136" t="s">
        <v>450</v>
      </c>
      <c r="F19" s="137" t="str">
        <f>'yarışmaya katılan okullar'!C25</f>
        <v>LEFKOŞA TÜRK LİSESİ</v>
      </c>
      <c r="G19" s="168"/>
      <c r="H19" s="169"/>
      <c r="I19" s="169"/>
      <c r="J19" s="168"/>
      <c r="K19" s="169"/>
      <c r="L19" s="170"/>
      <c r="M19" s="171"/>
      <c r="N19" s="169"/>
      <c r="O19" s="169"/>
      <c r="P19" s="168"/>
      <c r="Q19" s="169"/>
      <c r="R19" s="170"/>
      <c r="S19" s="171"/>
      <c r="T19" s="169"/>
      <c r="U19" s="169"/>
      <c r="V19" s="168"/>
      <c r="W19" s="169"/>
      <c r="X19" s="170"/>
      <c r="Y19" s="184"/>
      <c r="Z19" s="57"/>
      <c r="AA19" s="185"/>
      <c r="AB19" s="186"/>
      <c r="AC19" s="57"/>
      <c r="AD19" s="187"/>
      <c r="AE19" s="186"/>
      <c r="AF19" s="57"/>
      <c r="AG19" s="187"/>
      <c r="AH19" s="184"/>
      <c r="AI19" s="155"/>
      <c r="AJ19" s="170"/>
      <c r="AK19" s="167"/>
      <c r="AL19" s="238" t="str">
        <f>IF(LEN(AK19)&gt;0,VLOOKUP(AK19,puan!$S$4:$T$112,2)-IF(COUNTIF(puan!$S$4:$T$112,AK19)=0,0,0)," ")</f>
        <v xml:space="preserve"> </v>
      </c>
      <c r="AM19" s="141"/>
    </row>
    <row r="20" spans="1:39" ht="35.1" customHeight="1">
      <c r="A20" s="133"/>
      <c r="B20" s="130">
        <v>15</v>
      </c>
      <c r="C20" s="134">
        <f>'yarışmaya katılan okullar'!B26</f>
        <v>40</v>
      </c>
      <c r="D20" s="135">
        <v>37719</v>
      </c>
      <c r="E20" s="136" t="s">
        <v>451</v>
      </c>
      <c r="F20" s="137" t="str">
        <f>'yarışmaya katılan okullar'!C26</f>
        <v>ERENKÖY LİSESİ</v>
      </c>
      <c r="G20" s="168"/>
      <c r="H20" s="169"/>
      <c r="I20" s="169"/>
      <c r="J20" s="168"/>
      <c r="K20" s="169"/>
      <c r="L20" s="170"/>
      <c r="M20" s="171"/>
      <c r="N20" s="169"/>
      <c r="O20" s="169"/>
      <c r="P20" s="168"/>
      <c r="Q20" s="169"/>
      <c r="R20" s="170"/>
      <c r="S20" s="171"/>
      <c r="T20" s="169"/>
      <c r="U20" s="169"/>
      <c r="V20" s="168"/>
      <c r="W20" s="169"/>
      <c r="X20" s="170"/>
      <c r="Y20" s="184"/>
      <c r="Z20" s="57"/>
      <c r="AA20" s="185"/>
      <c r="AB20" s="186"/>
      <c r="AC20" s="57"/>
      <c r="AD20" s="187"/>
      <c r="AE20" s="186"/>
      <c r="AF20" s="57"/>
      <c r="AG20" s="187"/>
      <c r="AH20" s="184"/>
      <c r="AI20" s="155"/>
      <c r="AJ20" s="170"/>
      <c r="AK20" s="167"/>
      <c r="AL20" s="238" t="str">
        <f>IF(LEN(AK20)&gt;0,VLOOKUP(AK20,puan!$S$4:$T$112,2)-IF(COUNTIF(puan!$S$4:$T$112,AK20)=0,0,0)," ")</f>
        <v xml:space="preserve"> </v>
      </c>
      <c r="AM20" s="141"/>
    </row>
    <row r="21" spans="1:39" ht="35.1" customHeight="1">
      <c r="A21" s="133"/>
      <c r="B21" s="130">
        <v>16</v>
      </c>
      <c r="C21" s="134">
        <f>'yarışmaya katılan okullar'!B27</f>
        <v>39</v>
      </c>
      <c r="D21" s="135" t="s">
        <v>237</v>
      </c>
      <c r="E21" s="136" t="s">
        <v>237</v>
      </c>
      <c r="F21" s="137" t="str">
        <f>'yarışmaya katılan okullar'!C27</f>
        <v>CENGİZ TOPEL E. M .LİSESİ</v>
      </c>
      <c r="G21" s="168"/>
      <c r="H21" s="169"/>
      <c r="I21" s="169"/>
      <c r="J21" s="168"/>
      <c r="K21" s="169"/>
      <c r="L21" s="170"/>
      <c r="M21" s="171"/>
      <c r="N21" s="169"/>
      <c r="O21" s="169"/>
      <c r="P21" s="168"/>
      <c r="Q21" s="169"/>
      <c r="R21" s="170"/>
      <c r="S21" s="171"/>
      <c r="T21" s="169"/>
      <c r="U21" s="169"/>
      <c r="V21" s="168"/>
      <c r="W21" s="169"/>
      <c r="X21" s="170"/>
      <c r="Y21" s="184"/>
      <c r="Z21" s="57"/>
      <c r="AA21" s="169"/>
      <c r="AB21" s="188"/>
      <c r="AC21" s="155"/>
      <c r="AD21" s="170"/>
      <c r="AE21" s="186"/>
      <c r="AF21" s="57"/>
      <c r="AG21" s="187"/>
      <c r="AH21" s="189"/>
      <c r="AI21" s="155"/>
      <c r="AJ21" s="170"/>
      <c r="AK21" s="172"/>
      <c r="AL21" s="238" t="str">
        <f>IF(LEN(AK21)&gt;0,VLOOKUP(AK21,puan!$S$4:$T$112,2)-IF(COUNTIF(puan!$S$4:$T$112,AK21)=0,0,0)," ")</f>
        <v xml:space="preserve"> </v>
      </c>
      <c r="AM21" s="141"/>
    </row>
    <row r="22" spans="1:39" ht="35.1" customHeight="1">
      <c r="A22" s="133"/>
      <c r="B22" s="130">
        <v>17</v>
      </c>
      <c r="C22" s="134">
        <f>'yarışmaya katılan okullar'!B28</f>
        <v>64</v>
      </c>
      <c r="D22" s="135" t="s">
        <v>237</v>
      </c>
      <c r="E22" s="136" t="s">
        <v>237</v>
      </c>
      <c r="F22" s="137" t="str">
        <f>'yarışmaya katılan okullar'!C28</f>
        <v>GÜZELYURT TMK</v>
      </c>
      <c r="G22" s="168"/>
      <c r="H22" s="169"/>
      <c r="I22" s="169"/>
      <c r="J22" s="168"/>
      <c r="K22" s="169"/>
      <c r="L22" s="170"/>
      <c r="M22" s="171"/>
      <c r="N22" s="169"/>
      <c r="O22" s="169"/>
      <c r="P22" s="168"/>
      <c r="Q22" s="169"/>
      <c r="R22" s="170"/>
      <c r="S22" s="171"/>
      <c r="T22" s="169"/>
      <c r="U22" s="169"/>
      <c r="V22" s="168"/>
      <c r="W22" s="169"/>
      <c r="X22" s="170"/>
      <c r="Y22" s="184"/>
      <c r="Z22" s="57"/>
      <c r="AA22" s="169"/>
      <c r="AB22" s="188"/>
      <c r="AC22" s="155"/>
      <c r="AD22" s="170"/>
      <c r="AE22" s="186"/>
      <c r="AF22" s="57"/>
      <c r="AG22" s="187"/>
      <c r="AH22" s="189"/>
      <c r="AI22" s="155"/>
      <c r="AJ22" s="170"/>
      <c r="AK22" s="172"/>
      <c r="AL22" s="238" t="str">
        <f>IF(LEN(AK22)&gt;0,VLOOKUP(AK22,puan!$S$4:$T$112,2)-IF(COUNTIF(puan!$S$4:$T$112,AK22)=0,0,0)," ")</f>
        <v xml:space="preserve"> </v>
      </c>
      <c r="AM22" s="141"/>
    </row>
    <row r="23" spans="1:39" ht="35.1" customHeight="1">
      <c r="A23" s="133"/>
      <c r="B23" s="130">
        <v>18</v>
      </c>
      <c r="C23" s="134">
        <f>'yarışmaya katılan okullar'!B29</f>
        <v>51</v>
      </c>
      <c r="D23" s="135">
        <v>38162</v>
      </c>
      <c r="E23" s="136" t="s">
        <v>452</v>
      </c>
      <c r="F23" s="137" t="str">
        <f>'yarışmaya katılan okullar'!C29</f>
        <v>TÜRK MAARİF KOLEJİ</v>
      </c>
      <c r="G23" s="168"/>
      <c r="H23" s="169"/>
      <c r="I23" s="169"/>
      <c r="J23" s="168"/>
      <c r="K23" s="169"/>
      <c r="L23" s="170"/>
      <c r="M23" s="171"/>
      <c r="N23" s="169"/>
      <c r="O23" s="169"/>
      <c r="P23" s="168"/>
      <c r="Q23" s="169"/>
      <c r="R23" s="170"/>
      <c r="S23" s="171"/>
      <c r="T23" s="169"/>
      <c r="U23" s="169"/>
      <c r="V23" s="168"/>
      <c r="W23" s="169"/>
      <c r="X23" s="170"/>
      <c r="Y23" s="184"/>
      <c r="Z23" s="57"/>
      <c r="AA23" s="185"/>
      <c r="AB23" s="186"/>
      <c r="AC23" s="57"/>
      <c r="AD23" s="187"/>
      <c r="AE23" s="186"/>
      <c r="AF23" s="57"/>
      <c r="AG23" s="187"/>
      <c r="AH23" s="184"/>
      <c r="AI23" s="155"/>
      <c r="AJ23" s="170"/>
      <c r="AK23" s="167"/>
      <c r="AL23" s="238" t="str">
        <f>IF(LEN(AK23)&gt;0,VLOOKUP(AK23,puan!$S$4:$T$112,2)-IF(COUNTIF(puan!$S$4:$T$112,AK23)=0,0,0)," ")</f>
        <v xml:space="preserve"> </v>
      </c>
      <c r="AM23" s="141"/>
    </row>
    <row r="24" spans="1:39" ht="35.1" customHeight="1">
      <c r="A24" s="133"/>
      <c r="B24" s="130">
        <v>19</v>
      </c>
      <c r="C24" s="134">
        <f>'yarışmaya katılan okullar'!B30</f>
        <v>47</v>
      </c>
      <c r="D24" s="135">
        <v>38117</v>
      </c>
      <c r="E24" s="136" t="s">
        <v>453</v>
      </c>
      <c r="F24" s="137" t="str">
        <f>'yarışmaya katılan okullar'!C30</f>
        <v>KURTULUŞ LİSESİ</v>
      </c>
      <c r="G24" s="168"/>
      <c r="H24" s="169"/>
      <c r="I24" s="169"/>
      <c r="J24" s="168"/>
      <c r="K24" s="169"/>
      <c r="L24" s="170"/>
      <c r="M24" s="171"/>
      <c r="N24" s="169"/>
      <c r="O24" s="169"/>
      <c r="P24" s="168"/>
      <c r="Q24" s="169"/>
      <c r="R24" s="170"/>
      <c r="S24" s="171"/>
      <c r="T24" s="169"/>
      <c r="U24" s="169"/>
      <c r="V24" s="168"/>
      <c r="W24" s="169"/>
      <c r="X24" s="170"/>
      <c r="Y24" s="184"/>
      <c r="Z24" s="57"/>
      <c r="AA24" s="169"/>
      <c r="AB24" s="188"/>
      <c r="AC24" s="155"/>
      <c r="AD24" s="187"/>
      <c r="AE24" s="186"/>
      <c r="AF24" s="57"/>
      <c r="AG24" s="187"/>
      <c r="AH24" s="184"/>
      <c r="AI24" s="155"/>
      <c r="AJ24" s="170"/>
      <c r="AK24" s="167"/>
      <c r="AL24" s="238" t="str">
        <f>IF(LEN(AK24)&gt;0,VLOOKUP(AK24,puan!$S$4:$T$112,2)-IF(COUNTIF(puan!$S$4:$T$112,AK24)=0,0,0)," ")</f>
        <v xml:space="preserve"> </v>
      </c>
      <c r="AM24" s="141"/>
    </row>
    <row r="25" spans="1:39" ht="35.1" customHeight="1">
      <c r="A25" s="133"/>
      <c r="B25" s="130">
        <v>20</v>
      </c>
      <c r="C25" s="134">
        <f>'yarışmaya katılan okullar'!B31</f>
        <v>33</v>
      </c>
      <c r="D25" s="135" t="s">
        <v>237</v>
      </c>
      <c r="E25" s="136" t="s">
        <v>237</v>
      </c>
      <c r="F25" s="137" t="str">
        <f>'yarışmaya katılan okullar'!C31</f>
        <v>DEĞİRMENLİK LİSESİ</v>
      </c>
      <c r="G25" s="168"/>
      <c r="H25" s="169"/>
      <c r="I25" s="169"/>
      <c r="J25" s="168"/>
      <c r="K25" s="169"/>
      <c r="L25" s="170"/>
      <c r="M25" s="171"/>
      <c r="N25" s="169"/>
      <c r="O25" s="169"/>
      <c r="P25" s="168"/>
      <c r="Q25" s="169"/>
      <c r="R25" s="170"/>
      <c r="S25" s="171"/>
      <c r="T25" s="169"/>
      <c r="U25" s="169"/>
      <c r="V25" s="168"/>
      <c r="W25" s="169"/>
      <c r="X25" s="170"/>
      <c r="Y25" s="184"/>
      <c r="Z25" s="57"/>
      <c r="AA25" s="185"/>
      <c r="AB25" s="186"/>
      <c r="AC25" s="57"/>
      <c r="AD25" s="187"/>
      <c r="AE25" s="186"/>
      <c r="AF25" s="57"/>
      <c r="AG25" s="187"/>
      <c r="AH25" s="184"/>
      <c r="AI25" s="155"/>
      <c r="AJ25" s="170"/>
      <c r="AK25" s="167"/>
      <c r="AL25" s="238" t="str">
        <f>IF(LEN(AK25)&gt;0,VLOOKUP(AK25,puan!$S$4:$T$112,2)-IF(COUNTIF(puan!$S$4:$T$112,AK25)=0,0,0)," ")</f>
        <v xml:space="preserve"> </v>
      </c>
      <c r="AM25" s="141"/>
    </row>
    <row r="26" spans="1:39" ht="35.1" customHeight="1">
      <c r="A26" s="133"/>
      <c r="B26" s="130">
        <v>21</v>
      </c>
      <c r="C26" s="134">
        <f>'yarışmaya katılan okullar'!B32</f>
        <v>37</v>
      </c>
      <c r="D26" s="135">
        <v>37539</v>
      </c>
      <c r="E26" s="136" t="s">
        <v>333</v>
      </c>
      <c r="F26" s="137" t="str">
        <f>'yarışmaya katılan okullar'!C32</f>
        <v>BEKİRPAŞA LİSESİ</v>
      </c>
      <c r="G26" s="168"/>
      <c r="H26" s="169"/>
      <c r="I26" s="169"/>
      <c r="J26" s="168"/>
      <c r="K26" s="169"/>
      <c r="L26" s="170"/>
      <c r="M26" s="171"/>
      <c r="N26" s="169"/>
      <c r="O26" s="169"/>
      <c r="P26" s="168"/>
      <c r="Q26" s="169"/>
      <c r="R26" s="170"/>
      <c r="S26" s="171"/>
      <c r="T26" s="169"/>
      <c r="U26" s="169"/>
      <c r="V26" s="168"/>
      <c r="W26" s="169"/>
      <c r="X26" s="170"/>
      <c r="Y26" s="184"/>
      <c r="Z26" s="57"/>
      <c r="AA26" s="169"/>
      <c r="AB26" s="188"/>
      <c r="AC26" s="155"/>
      <c r="AD26" s="187"/>
      <c r="AE26" s="186"/>
      <c r="AF26" s="57"/>
      <c r="AG26" s="187"/>
      <c r="AH26" s="184"/>
      <c r="AI26" s="155"/>
      <c r="AJ26" s="170"/>
      <c r="AK26" s="167"/>
      <c r="AL26" s="238" t="str">
        <f>IF(LEN(AK26)&gt;0,VLOOKUP(AK26,puan!$S$4:$T$112,2)-IF(COUNTIF(puan!$S$4:$T$112,AK26)=0,0,0)," ")</f>
        <v xml:space="preserve"> </v>
      </c>
      <c r="AM26" s="141"/>
    </row>
    <row r="27" spans="1:39" ht="35.1" customHeight="1">
      <c r="A27" s="133"/>
      <c r="B27" s="130">
        <v>22</v>
      </c>
      <c r="C27" s="134">
        <f>'yarışmaya katılan okullar'!B33</f>
        <v>27</v>
      </c>
      <c r="D27" s="135">
        <v>37422</v>
      </c>
      <c r="E27" s="136" t="s">
        <v>355</v>
      </c>
      <c r="F27" s="137" t="str">
        <f>'yarışmaya katılan okullar'!C33</f>
        <v>YAKIN DOĞU KOLEJİ</v>
      </c>
      <c r="G27" s="168"/>
      <c r="H27" s="169"/>
      <c r="I27" s="169"/>
      <c r="J27" s="168"/>
      <c r="K27" s="169"/>
      <c r="L27" s="170"/>
      <c r="M27" s="171"/>
      <c r="N27" s="169"/>
      <c r="O27" s="169"/>
      <c r="P27" s="168"/>
      <c r="Q27" s="169"/>
      <c r="R27" s="170"/>
      <c r="S27" s="171"/>
      <c r="T27" s="169"/>
      <c r="U27" s="169"/>
      <c r="V27" s="168"/>
      <c r="W27" s="169"/>
      <c r="X27" s="170"/>
      <c r="Y27" s="184"/>
      <c r="Z27" s="57"/>
      <c r="AA27" s="185"/>
      <c r="AB27" s="186"/>
      <c r="AC27" s="57"/>
      <c r="AD27" s="187"/>
      <c r="AE27" s="186"/>
      <c r="AF27" s="57"/>
      <c r="AG27" s="187"/>
      <c r="AH27" s="184"/>
      <c r="AI27" s="155"/>
      <c r="AJ27" s="170"/>
      <c r="AK27" s="167"/>
      <c r="AL27" s="238" t="str">
        <f>IF(LEN(AK27)&gt;0,VLOOKUP(AK27,puan!$S$4:$T$112,2)-IF(COUNTIF(puan!$S$4:$T$112,AK27)=0,0,0)," ")</f>
        <v xml:space="preserve"> </v>
      </c>
      <c r="AM27" s="141"/>
    </row>
    <row r="28" spans="1:39" ht="35.1" customHeight="1">
      <c r="A28" s="133"/>
      <c r="B28" s="130">
        <v>23</v>
      </c>
      <c r="C28" s="134">
        <f>'yarışmaya katılan okullar'!B34</f>
        <v>81</v>
      </c>
      <c r="D28" s="135" t="s">
        <v>454</v>
      </c>
      <c r="E28" s="136" t="s">
        <v>455</v>
      </c>
      <c r="F28" s="137" t="str">
        <f>'yarışmaya katılan okullar'!C34</f>
        <v>THE ENGLISH SCHOOL OF KYRENIA</v>
      </c>
      <c r="G28" s="168"/>
      <c r="H28" s="169"/>
      <c r="I28" s="169"/>
      <c r="J28" s="168"/>
      <c r="K28" s="169"/>
      <c r="L28" s="170"/>
      <c r="M28" s="171"/>
      <c r="N28" s="169"/>
      <c r="O28" s="169"/>
      <c r="P28" s="168"/>
      <c r="Q28" s="169"/>
      <c r="R28" s="170"/>
      <c r="S28" s="171"/>
      <c r="T28" s="169"/>
      <c r="U28" s="169"/>
      <c r="V28" s="168"/>
      <c r="W28" s="169"/>
      <c r="X28" s="170"/>
      <c r="Y28" s="184"/>
      <c r="Z28" s="57"/>
      <c r="AA28" s="169"/>
      <c r="AB28" s="188"/>
      <c r="AC28" s="155"/>
      <c r="AD28" s="187"/>
      <c r="AE28" s="186"/>
      <c r="AF28" s="57"/>
      <c r="AG28" s="187"/>
      <c r="AH28" s="184"/>
      <c r="AI28" s="155"/>
      <c r="AJ28" s="170"/>
      <c r="AK28" s="167"/>
      <c r="AL28" s="238" t="str">
        <f>IF(LEN(AK28)&gt;0,VLOOKUP(AK28,puan!$S$4:$T$112,2)-IF(COUNTIF(puan!$S$4:$T$112,AK28)=0,0,0)," ")</f>
        <v xml:space="preserve"> </v>
      </c>
      <c r="AM28" s="141"/>
    </row>
    <row r="29" spans="1:39" ht="35.1" customHeight="1">
      <c r="A29" s="133"/>
      <c r="B29" s="130">
        <v>24</v>
      </c>
      <c r="C29" s="134">
        <f>'yarışmaya katılan okullar'!B35</f>
        <v>36</v>
      </c>
      <c r="D29" s="135">
        <v>38223</v>
      </c>
      <c r="E29" s="136" t="s">
        <v>456</v>
      </c>
      <c r="F29" s="137" t="str">
        <f>'yarışmaya katılan okullar'!C35</f>
        <v>ATATÜRK MESLEK LİSESİ</v>
      </c>
      <c r="G29" s="168"/>
      <c r="H29" s="169"/>
      <c r="I29" s="169"/>
      <c r="J29" s="168"/>
      <c r="K29" s="169"/>
      <c r="L29" s="170"/>
      <c r="M29" s="171"/>
      <c r="N29" s="169"/>
      <c r="O29" s="169"/>
      <c r="P29" s="168"/>
      <c r="Q29" s="169"/>
      <c r="R29" s="170"/>
      <c r="S29" s="171"/>
      <c r="T29" s="169"/>
      <c r="U29" s="169"/>
      <c r="V29" s="168"/>
      <c r="W29" s="169"/>
      <c r="X29" s="170"/>
      <c r="Y29" s="184"/>
      <c r="Z29" s="57"/>
      <c r="AA29" s="185"/>
      <c r="AB29" s="186"/>
      <c r="AC29" s="57"/>
      <c r="AD29" s="187"/>
      <c r="AE29" s="186"/>
      <c r="AF29" s="57"/>
      <c r="AG29" s="187"/>
      <c r="AH29" s="184"/>
      <c r="AI29" s="155"/>
      <c r="AJ29" s="170"/>
      <c r="AK29" s="167"/>
      <c r="AL29" s="238" t="str">
        <f>IF(LEN(AK29)&gt;0,VLOOKUP(AK29,puan!$S$4:$T$112,2)-IF(COUNTIF(puan!$S$4:$T$112,AK29)=0,0,0)," ")</f>
        <v xml:space="preserve"> </v>
      </c>
      <c r="AM29" s="141"/>
    </row>
    <row r="30" spans="1:39" ht="35.1" customHeight="1">
      <c r="A30" s="133"/>
      <c r="B30" s="130">
        <v>25</v>
      </c>
      <c r="C30" s="134">
        <f>'yarışmaya katılan okullar'!B36</f>
        <v>53</v>
      </c>
      <c r="D30" s="135" t="s">
        <v>237</v>
      </c>
      <c r="E30" s="136" t="s">
        <v>237</v>
      </c>
      <c r="F30" s="137" t="str">
        <f>'yarışmaya katılan okullar'!C36</f>
        <v>20 TEMMUZ FEN LİSESİ</v>
      </c>
      <c r="G30" s="168"/>
      <c r="H30" s="169"/>
      <c r="I30" s="169"/>
      <c r="J30" s="168"/>
      <c r="K30" s="169"/>
      <c r="L30" s="170"/>
      <c r="M30" s="171"/>
      <c r="N30" s="169"/>
      <c r="O30" s="169"/>
      <c r="P30" s="168"/>
      <c r="Q30" s="169"/>
      <c r="R30" s="170"/>
      <c r="S30" s="171"/>
      <c r="T30" s="169"/>
      <c r="U30" s="169"/>
      <c r="V30" s="168"/>
      <c r="W30" s="169"/>
      <c r="X30" s="170"/>
      <c r="Y30" s="184"/>
      <c r="Z30" s="57"/>
      <c r="AA30" s="169"/>
      <c r="AB30" s="188"/>
      <c r="AC30" s="155"/>
      <c r="AD30" s="187"/>
      <c r="AE30" s="186"/>
      <c r="AF30" s="57"/>
      <c r="AG30" s="187"/>
      <c r="AH30" s="184"/>
      <c r="AI30" s="155"/>
      <c r="AJ30" s="170"/>
      <c r="AK30" s="167"/>
      <c r="AL30" s="238" t="str">
        <f>IF(LEN(AK30)&gt;0,VLOOKUP(AK30,puan!$S$4:$T$112,2)-IF(COUNTIF(puan!$S$4:$T$112,AK30)=0,0,0)," ")</f>
        <v xml:space="preserve"> </v>
      </c>
      <c r="AM30" s="141"/>
    </row>
    <row r="31" spans="1:39" ht="35.1" customHeight="1">
      <c r="A31" s="133"/>
      <c r="B31" s="130">
        <v>26</v>
      </c>
      <c r="C31" s="134">
        <f>'yarışmaya katılan okullar'!B37</f>
        <v>0</v>
      </c>
      <c r="D31" s="144"/>
      <c r="E31" s="136"/>
      <c r="F31" s="137" t="str">
        <f>'yarışmaya katılan okullar'!C37</f>
        <v/>
      </c>
      <c r="G31" s="168"/>
      <c r="H31" s="169"/>
      <c r="I31" s="169"/>
      <c r="J31" s="168"/>
      <c r="K31" s="169"/>
      <c r="L31" s="170"/>
      <c r="M31" s="171"/>
      <c r="N31" s="169"/>
      <c r="O31" s="169"/>
      <c r="P31" s="168"/>
      <c r="Q31" s="169"/>
      <c r="R31" s="170"/>
      <c r="S31" s="171"/>
      <c r="T31" s="169"/>
      <c r="U31" s="169"/>
      <c r="V31" s="168"/>
      <c r="W31" s="169"/>
      <c r="X31" s="170"/>
      <c r="Y31" s="184"/>
      <c r="Z31" s="57"/>
      <c r="AA31" s="185"/>
      <c r="AB31" s="186"/>
      <c r="AC31" s="57"/>
      <c r="AD31" s="187"/>
      <c r="AE31" s="186"/>
      <c r="AF31" s="57"/>
      <c r="AG31" s="187"/>
      <c r="AH31" s="184"/>
      <c r="AI31" s="155"/>
      <c r="AJ31" s="170"/>
      <c r="AK31" s="167"/>
      <c r="AL31" s="238" t="str">
        <f>IF(LEN(AK31)&gt;0,VLOOKUP(AK31,puan!$S$4:$T$112,2)-IF(COUNTIF(puan!$S$4:$T$112,AK31)=0,0,0)," ")</f>
        <v xml:space="preserve"> </v>
      </c>
      <c r="AM31" s="141"/>
    </row>
    <row r="32" spans="1:39" ht="35.1" customHeight="1">
      <c r="A32" s="133"/>
      <c r="B32" s="130">
        <v>27</v>
      </c>
      <c r="C32" s="134">
        <f>'yarışmaya katılan okullar'!B38</f>
        <v>0</v>
      </c>
      <c r="D32" s="144"/>
      <c r="E32" s="136"/>
      <c r="F32" s="137" t="str">
        <f>'yarışmaya katılan okullar'!C38</f>
        <v/>
      </c>
      <c r="G32" s="168"/>
      <c r="H32" s="169"/>
      <c r="I32" s="169"/>
      <c r="J32" s="168"/>
      <c r="K32" s="169"/>
      <c r="L32" s="170"/>
      <c r="M32" s="171"/>
      <c r="N32" s="169"/>
      <c r="O32" s="169"/>
      <c r="P32" s="168"/>
      <c r="Q32" s="169"/>
      <c r="R32" s="170"/>
      <c r="S32" s="171"/>
      <c r="T32" s="169"/>
      <c r="U32" s="169"/>
      <c r="V32" s="168"/>
      <c r="W32" s="169"/>
      <c r="X32" s="170"/>
      <c r="Y32" s="184"/>
      <c r="Z32" s="57"/>
      <c r="AA32" s="169"/>
      <c r="AB32" s="188"/>
      <c r="AC32" s="155"/>
      <c r="AD32" s="170"/>
      <c r="AE32" s="186"/>
      <c r="AF32" s="57"/>
      <c r="AG32" s="187"/>
      <c r="AH32" s="189"/>
      <c r="AI32" s="155"/>
      <c r="AJ32" s="170"/>
      <c r="AK32" s="172"/>
      <c r="AL32" s="238" t="str">
        <f>IF(LEN(AK32)&gt;0,VLOOKUP(AK32,puan!$S$4:$T$112,2)-IF(COUNTIF(puan!$S$4:$T$112,AK32)=0,0,0)," ")</f>
        <v xml:space="preserve"> </v>
      </c>
      <c r="AM32" s="141"/>
    </row>
    <row r="33" spans="1:39" ht="35.1" customHeight="1">
      <c r="A33" s="133"/>
      <c r="B33" s="130">
        <v>28</v>
      </c>
      <c r="C33" s="134">
        <f>'yarışmaya katılan okullar'!B39</f>
        <v>0</v>
      </c>
      <c r="D33" s="144"/>
      <c r="E33" s="136"/>
      <c r="F33" s="137" t="str">
        <f>'yarışmaya katılan okullar'!C39</f>
        <v/>
      </c>
      <c r="G33" s="168"/>
      <c r="H33" s="169"/>
      <c r="I33" s="169"/>
      <c r="J33" s="168"/>
      <c r="K33" s="169"/>
      <c r="L33" s="170"/>
      <c r="M33" s="171"/>
      <c r="N33" s="169"/>
      <c r="O33" s="169"/>
      <c r="P33" s="168"/>
      <c r="Q33" s="169"/>
      <c r="R33" s="170"/>
      <c r="S33" s="171"/>
      <c r="T33" s="169"/>
      <c r="U33" s="169"/>
      <c r="V33" s="168"/>
      <c r="W33" s="169"/>
      <c r="X33" s="170"/>
      <c r="Y33" s="184"/>
      <c r="Z33" s="57"/>
      <c r="AA33" s="185"/>
      <c r="AB33" s="186"/>
      <c r="AC33" s="57"/>
      <c r="AD33" s="187"/>
      <c r="AE33" s="186"/>
      <c r="AF33" s="57"/>
      <c r="AG33" s="187"/>
      <c r="AH33" s="184"/>
      <c r="AI33" s="155"/>
      <c r="AJ33" s="170"/>
      <c r="AK33" s="167"/>
      <c r="AL33" s="238" t="str">
        <f>IF(LEN(AK33)&gt;0,VLOOKUP(AK33,puan!$S$4:$T$112,2)-IF(COUNTIF(puan!$S$4:$T$112,AK33)=0,0,0)," ")</f>
        <v xml:space="preserve"> </v>
      </c>
      <c r="AM33" s="141"/>
    </row>
    <row r="34" spans="1:39" ht="35.1" customHeight="1">
      <c r="A34" s="133"/>
      <c r="B34" s="130">
        <v>29</v>
      </c>
      <c r="C34" s="134">
        <f>'yarışmaya katılan okullar'!B40</f>
        <v>0</v>
      </c>
      <c r="D34" s="144"/>
      <c r="E34" s="136"/>
      <c r="F34" s="137" t="str">
        <f>'yarışmaya katılan okullar'!C40</f>
        <v/>
      </c>
      <c r="G34" s="168"/>
      <c r="H34" s="169"/>
      <c r="I34" s="169"/>
      <c r="J34" s="168"/>
      <c r="K34" s="169"/>
      <c r="L34" s="170"/>
      <c r="M34" s="171"/>
      <c r="N34" s="169"/>
      <c r="O34" s="169"/>
      <c r="P34" s="168"/>
      <c r="Q34" s="169"/>
      <c r="R34" s="170"/>
      <c r="S34" s="171"/>
      <c r="T34" s="169"/>
      <c r="U34" s="169"/>
      <c r="V34" s="168"/>
      <c r="W34" s="169"/>
      <c r="X34" s="170"/>
      <c r="Y34" s="184"/>
      <c r="Z34" s="57"/>
      <c r="AA34" s="169"/>
      <c r="AB34" s="188"/>
      <c r="AC34" s="155"/>
      <c r="AD34" s="187"/>
      <c r="AE34" s="186"/>
      <c r="AF34" s="57"/>
      <c r="AG34" s="187"/>
      <c r="AH34" s="184"/>
      <c r="AI34" s="155"/>
      <c r="AJ34" s="170"/>
      <c r="AK34" s="167"/>
      <c r="AL34" s="238" t="str">
        <f>IF(LEN(AK34)&gt;0,VLOOKUP(AK34,puan!$S$4:$T$112,2)-IF(COUNTIF(puan!$S$4:$T$112,AK34)=0,0,0)," ")</f>
        <v xml:space="preserve"> </v>
      </c>
      <c r="AM34" s="141"/>
    </row>
    <row r="35" spans="1:39" ht="35.1" customHeight="1">
      <c r="A35" s="133"/>
      <c r="B35" s="130">
        <v>30</v>
      </c>
      <c r="C35" s="134">
        <f>'yarışmaya katılan okullar'!B41</f>
        <v>0</v>
      </c>
      <c r="D35" s="144"/>
      <c r="E35" s="136"/>
      <c r="F35" s="137" t="str">
        <f>'yarışmaya katılan okullar'!C41</f>
        <v/>
      </c>
      <c r="G35" s="168"/>
      <c r="H35" s="169"/>
      <c r="I35" s="169"/>
      <c r="J35" s="168"/>
      <c r="K35" s="169"/>
      <c r="L35" s="170"/>
      <c r="M35" s="171"/>
      <c r="N35" s="169"/>
      <c r="O35" s="169"/>
      <c r="P35" s="168"/>
      <c r="Q35" s="169"/>
      <c r="R35" s="170"/>
      <c r="S35" s="171"/>
      <c r="T35" s="169"/>
      <c r="U35" s="169"/>
      <c r="V35" s="168"/>
      <c r="W35" s="169"/>
      <c r="X35" s="170"/>
      <c r="Y35" s="184"/>
      <c r="Z35" s="57"/>
      <c r="AA35" s="185"/>
      <c r="AB35" s="186"/>
      <c r="AC35" s="57"/>
      <c r="AD35" s="187"/>
      <c r="AE35" s="186"/>
      <c r="AF35" s="57"/>
      <c r="AG35" s="187"/>
      <c r="AH35" s="184"/>
      <c r="AI35" s="155"/>
      <c r="AJ35" s="170"/>
      <c r="AK35" s="167"/>
      <c r="AL35" s="238" t="str">
        <f>IF(LEN(AK35)&gt;0,VLOOKUP(AK35,puan!$S$4:$T$112,2)-IF(COUNTIF(puan!$S$4:$T$112,AK35)=0,0,0)," ")</f>
        <v xml:space="preserve"> </v>
      </c>
      <c r="AM35" s="141"/>
    </row>
    <row r="36" spans="1:39" ht="35.1" customHeight="1">
      <c r="A36" s="133"/>
      <c r="B36" s="130">
        <v>31</v>
      </c>
      <c r="C36" s="134">
        <f>'yarışmaya katılan okullar'!B42</f>
        <v>0</v>
      </c>
      <c r="D36" s="144"/>
      <c r="E36" s="136"/>
      <c r="F36" s="137" t="str">
        <f>'yarışmaya katılan okullar'!C42</f>
        <v/>
      </c>
      <c r="G36" s="168"/>
      <c r="H36" s="169"/>
      <c r="I36" s="169"/>
      <c r="J36" s="168"/>
      <c r="K36" s="169"/>
      <c r="L36" s="170"/>
      <c r="M36" s="171"/>
      <c r="N36" s="169"/>
      <c r="O36" s="169"/>
      <c r="P36" s="168"/>
      <c r="Q36" s="169"/>
      <c r="R36" s="170"/>
      <c r="S36" s="171"/>
      <c r="T36" s="169"/>
      <c r="U36" s="169"/>
      <c r="V36" s="168"/>
      <c r="W36" s="169"/>
      <c r="X36" s="170"/>
      <c r="Y36" s="184"/>
      <c r="Z36" s="57"/>
      <c r="AA36" s="169"/>
      <c r="AB36" s="188"/>
      <c r="AC36" s="155"/>
      <c r="AD36" s="187"/>
      <c r="AE36" s="186"/>
      <c r="AF36" s="57"/>
      <c r="AG36" s="187"/>
      <c r="AH36" s="184"/>
      <c r="AI36" s="155"/>
      <c r="AJ36" s="170"/>
      <c r="AK36" s="167"/>
      <c r="AL36" s="238" t="str">
        <f>IF(LEN(AK36)&gt;0,VLOOKUP(AK36,puan!$S$4:$T$112,2)-IF(COUNTIF(puan!$S$4:$T$112,AK36)=0,0,0)," ")</f>
        <v xml:space="preserve"> </v>
      </c>
      <c r="AM36" s="141"/>
    </row>
    <row r="37" spans="1:39" ht="35.1" customHeight="1">
      <c r="A37" s="133"/>
      <c r="B37" s="130">
        <v>32</v>
      </c>
      <c r="C37" s="134">
        <f>'yarışmaya katılan okullar'!B43</f>
        <v>0</v>
      </c>
      <c r="D37" s="144"/>
      <c r="E37" s="136"/>
      <c r="F37" s="137" t="str">
        <f>'yarışmaya katılan okullar'!C43</f>
        <v/>
      </c>
      <c r="G37" s="168"/>
      <c r="H37" s="169"/>
      <c r="I37" s="169"/>
      <c r="J37" s="168"/>
      <c r="K37" s="169"/>
      <c r="L37" s="170"/>
      <c r="M37" s="171"/>
      <c r="N37" s="169"/>
      <c r="O37" s="169"/>
      <c r="P37" s="168"/>
      <c r="Q37" s="169"/>
      <c r="R37" s="170"/>
      <c r="S37" s="171"/>
      <c r="T37" s="169"/>
      <c r="U37" s="169"/>
      <c r="V37" s="168"/>
      <c r="W37" s="169"/>
      <c r="X37" s="170"/>
      <c r="Y37" s="184"/>
      <c r="Z37" s="57"/>
      <c r="AA37" s="185"/>
      <c r="AB37" s="186"/>
      <c r="AC37" s="57"/>
      <c r="AD37" s="187"/>
      <c r="AE37" s="186"/>
      <c r="AF37" s="57"/>
      <c r="AG37" s="187"/>
      <c r="AH37" s="184"/>
      <c r="AI37" s="155"/>
      <c r="AJ37" s="170"/>
      <c r="AK37" s="167"/>
      <c r="AL37" s="238" t="str">
        <f>IF(LEN(AK37)&gt;0,VLOOKUP(AK37,puan!$S$4:$T$112,2)-IF(COUNTIF(puan!$S$4:$T$112,AK37)=0,0,0)," ")</f>
        <v xml:space="preserve"> </v>
      </c>
      <c r="AM37" s="141"/>
    </row>
    <row r="38" spans="1:39" ht="39.950000000000003" customHeight="1">
      <c r="B38" s="91"/>
      <c r="C38" s="128"/>
      <c r="D38" s="145"/>
      <c r="E38" s="146" t="s">
        <v>4</v>
      </c>
      <c r="F38" s="129" t="s">
        <v>5</v>
      </c>
      <c r="G38" s="356" t="s">
        <v>6</v>
      </c>
      <c r="H38" s="356"/>
      <c r="I38" s="356"/>
      <c r="J38" s="356"/>
      <c r="K38" s="356" t="s">
        <v>7</v>
      </c>
      <c r="L38" s="356"/>
      <c r="M38" s="356"/>
      <c r="N38" s="356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48"/>
      <c r="Z38" s="149"/>
      <c r="AD38" s="128"/>
      <c r="AE38" s="128"/>
      <c r="AF38" s="128"/>
      <c r="AG38" s="128"/>
      <c r="AH38" s="128"/>
      <c r="AI38" s="129"/>
      <c r="AJ38" s="129"/>
      <c r="AK38" s="150"/>
      <c r="AL38" s="151" t="str">
        <f>IF(AK38="","",VLOOKUP(AK38,#REF!,2,FALSE))</f>
        <v/>
      </c>
    </row>
    <row r="39" spans="1:39" ht="35.1" customHeight="1">
      <c r="B39" s="349" t="s">
        <v>24</v>
      </c>
      <c r="C39" s="349"/>
      <c r="D39" s="91"/>
      <c r="E39" s="91" t="s">
        <v>33</v>
      </c>
      <c r="Y39" s="349" t="s">
        <v>34</v>
      </c>
      <c r="Z39" s="349"/>
      <c r="AD39" s="128"/>
      <c r="AE39" s="128"/>
      <c r="AF39" s="128"/>
      <c r="AG39" s="128"/>
      <c r="AH39" s="349" t="s">
        <v>25</v>
      </c>
      <c r="AI39" s="349"/>
      <c r="AJ39" s="129"/>
      <c r="AK39" s="131"/>
      <c r="AL39" s="349" t="s">
        <v>8</v>
      </c>
      <c r="AM39" s="349"/>
    </row>
    <row r="40" spans="1:39" ht="35.1" customHeight="1">
      <c r="AK40" s="52"/>
      <c r="AL40" s="152"/>
      <c r="AM40" s="152"/>
    </row>
  </sheetData>
  <mergeCells count="23">
    <mergeCell ref="B1:D1"/>
    <mergeCell ref="B2:D2"/>
    <mergeCell ref="Y5:AA5"/>
    <mergeCell ref="S5:U5"/>
    <mergeCell ref="Y39:Z39"/>
    <mergeCell ref="B39:C39"/>
    <mergeCell ref="B4:F4"/>
    <mergeCell ref="AH39:AI39"/>
    <mergeCell ref="AL39:AM39"/>
    <mergeCell ref="AK1:AM1"/>
    <mergeCell ref="AK2:AM2"/>
    <mergeCell ref="K38:N38"/>
    <mergeCell ref="AB5:AD5"/>
    <mergeCell ref="J5:L5"/>
    <mergeCell ref="V5:X5"/>
    <mergeCell ref="M5:O5"/>
    <mergeCell ref="P5:R5"/>
    <mergeCell ref="AK3:AM3"/>
    <mergeCell ref="G4:AJ4"/>
    <mergeCell ref="G5:I5"/>
    <mergeCell ref="G38:J38"/>
    <mergeCell ref="AH5:AJ5"/>
    <mergeCell ref="AE5:AG5"/>
  </mergeCells>
  <phoneticPr fontId="1" type="noConversion"/>
  <conditionalFormatting sqref="AD3:AI3 AJ39 AD39:AG39 C38:Z38 AH38:AJ38 AL38 C6:F37">
    <cfRule type="cellIs" dxfId="129" priority="17" stopIfTrue="1" operator="equal">
      <formula>0</formula>
    </cfRule>
  </conditionalFormatting>
  <conditionalFormatting sqref="D9:E9">
    <cfRule type="cellIs" dxfId="128" priority="16" stopIfTrue="1" operator="equal">
      <formula>0</formula>
    </cfRule>
  </conditionalFormatting>
  <conditionalFormatting sqref="E6">
    <cfRule type="cellIs" dxfId="127" priority="15" stopIfTrue="1" operator="equal">
      <formula>0</formula>
    </cfRule>
  </conditionalFormatting>
  <conditionalFormatting sqref="D13:E13">
    <cfRule type="cellIs" dxfId="126" priority="14" stopIfTrue="1" operator="equal">
      <formula>0</formula>
    </cfRule>
  </conditionalFormatting>
  <conditionalFormatting sqref="AK3:AM3">
    <cfRule type="cellIs" dxfId="125" priority="11" stopIfTrue="1" operator="equal">
      <formula>0</formula>
    </cfRule>
  </conditionalFormatting>
  <conditionalFormatting sqref="AK6:AK37">
    <cfRule type="cellIs" dxfId="124" priority="2" stopIfTrue="1" operator="between">
      <formula>202</formula>
      <formula>400</formula>
    </cfRule>
  </conditionalFormatting>
  <conditionalFormatting sqref="G6:AJ37">
    <cfRule type="cellIs" dxfId="123" priority="1" stopIfTrue="1" operator="equal">
      <formula>"X"</formula>
    </cfRule>
  </conditionalFormatting>
  <printOptions horizontalCentered="1" verticalCentered="1"/>
  <pageMargins left="0.39370078740157483" right="0.39370078740157483" top="0.39370078740157483" bottom="0.39370078740157483" header="0.59055118110236227" footer="0.51181102362204722"/>
  <pageSetup paperSize="9" scale="37" orientation="landscape" horizontalDpi="200" verticalDpi="2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100" workbookViewId="0">
      <selection activeCell="I1" sqref="I1:I7"/>
    </sheetView>
  </sheetViews>
  <sheetFormatPr defaultColWidth="9.140625" defaultRowHeight="24.95" customHeight="1"/>
  <cols>
    <col min="1" max="1" width="5.7109375" style="40" customWidth="1"/>
    <col min="2" max="2" width="10.7109375" style="40" customWidth="1"/>
    <col min="3" max="3" width="11.85546875" style="40" customWidth="1"/>
    <col min="4" max="4" width="30.7109375" style="40" customWidth="1"/>
    <col min="5" max="5" width="40.7109375" style="40" customWidth="1"/>
    <col min="6" max="8" width="11.7109375" style="40" customWidth="1"/>
    <col min="9" max="16384" width="9.140625" style="40"/>
  </cols>
  <sheetData>
    <row r="1" spans="1:8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</row>
    <row r="2" spans="1:8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</row>
    <row r="3" spans="1:8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</row>
    <row r="4" spans="1:8" s="24" customFormat="1" ht="24.95" customHeight="1"/>
    <row r="5" spans="1:8" s="24" customFormat="1" ht="24.95" customHeight="1">
      <c r="C5" s="25" t="s">
        <v>16</v>
      </c>
      <c r="D5" s="26" t="s">
        <v>10</v>
      </c>
      <c r="E5" s="25" t="s">
        <v>17</v>
      </c>
      <c r="F5" s="351" t="str">
        <f>'genel bilgi girişi'!B5</f>
        <v>ATATÜRK STADYUMU</v>
      </c>
      <c r="G5" s="351"/>
    </row>
    <row r="6" spans="1:8" s="24" customFormat="1" ht="24.95" customHeight="1">
      <c r="C6" s="25" t="s">
        <v>19</v>
      </c>
      <c r="D6" s="27" t="str">
        <f>'yüksek V'!$E$2</f>
        <v>YÜKSEK ATLAMA</v>
      </c>
      <c r="E6" s="25" t="s">
        <v>18</v>
      </c>
      <c r="F6" s="352" t="str">
        <f>'genel bilgi girişi'!B6</f>
        <v>11-12 MART 2019</v>
      </c>
      <c r="G6" s="353"/>
    </row>
    <row r="7" spans="1:8" s="24" customFormat="1" ht="24.95" customHeight="1"/>
    <row r="8" spans="1:8" s="38" customFormat="1" ht="37.9" customHeight="1">
      <c r="A8" s="28" t="s">
        <v>32</v>
      </c>
      <c r="B8" s="28" t="s">
        <v>46</v>
      </c>
      <c r="C8" s="216" t="s">
        <v>62</v>
      </c>
      <c r="D8" s="29" t="s">
        <v>55</v>
      </c>
      <c r="E8" s="28" t="s">
        <v>21</v>
      </c>
      <c r="F8" s="28" t="s">
        <v>22</v>
      </c>
      <c r="G8" s="28" t="s">
        <v>23</v>
      </c>
      <c r="H8" s="28" t="s">
        <v>20</v>
      </c>
    </row>
    <row r="9" spans="1:8" s="24" customFormat="1" ht="24.95" customHeight="1">
      <c r="A9" s="30">
        <v>1</v>
      </c>
      <c r="B9" s="31" t="e">
        <f>IF(G9="","",RANK(G9,$G$9:$G$40)+COUNTIF(G$9:G9,G9)-1)</f>
        <v>#VALUE!</v>
      </c>
      <c r="C9" s="221">
        <f>'yüksek V'!D6</f>
        <v>37316</v>
      </c>
      <c r="D9" s="48" t="str">
        <f>'yüksek V'!E6</f>
        <v>EMRECAN  TOHUMSERPER</v>
      </c>
      <c r="E9" s="32" t="str">
        <f>'yüksek V'!F6</f>
        <v>Dr. FAZIL KÜÇÜK E.M.L</v>
      </c>
      <c r="F9" s="49">
        <f>'yüksek V'!AK6</f>
        <v>0</v>
      </c>
      <c r="G9" s="45" t="str">
        <f>'yüksek V'!AL6</f>
        <v xml:space="preserve"> </v>
      </c>
      <c r="H9" s="35">
        <f>'yarışmaya katılan okullar'!B12</f>
        <v>41</v>
      </c>
    </row>
    <row r="10" spans="1:8" s="24" customFormat="1" ht="24.95" customHeight="1">
      <c r="A10" s="30">
        <v>2</v>
      </c>
      <c r="B10" s="31" t="e">
        <f>IF(G10="","",RANK(G10,$G$9:$G$40)+COUNTIF(G$9:G10,G10)-1)</f>
        <v>#VALUE!</v>
      </c>
      <c r="C10" s="221" t="str">
        <f>'yüksek V'!D7</f>
        <v>-</v>
      </c>
      <c r="D10" s="48" t="str">
        <f>'yüksek V'!E7</f>
        <v>-</v>
      </c>
      <c r="E10" s="32" t="str">
        <f>'yüksek V'!F7</f>
        <v>LEFKE GAZİ LİSESİ</v>
      </c>
      <c r="F10" s="49">
        <f>'yüksek V'!AK7</f>
        <v>0</v>
      </c>
      <c r="G10" s="45" t="str">
        <f>'yüksek V'!AL7</f>
        <v xml:space="preserve"> </v>
      </c>
      <c r="H10" s="35">
        <f>'yarışmaya katılan okullar'!B13</f>
        <v>44</v>
      </c>
    </row>
    <row r="11" spans="1:8" s="24" customFormat="1" ht="24.95" customHeight="1">
      <c r="A11" s="30">
        <v>3</v>
      </c>
      <c r="B11" s="31" t="e">
        <f>IF(G11="","",RANK(G11,$G$9:$G$40)+COUNTIF(G$9:G11,G11)-1)</f>
        <v>#VALUE!</v>
      </c>
      <c r="C11" s="221" t="str">
        <f>'yüksek V'!D8</f>
        <v>-</v>
      </c>
      <c r="D11" s="48" t="str">
        <f>'yüksek V'!E8</f>
        <v>-</v>
      </c>
      <c r="E11" s="32" t="str">
        <f>'yüksek V'!F8</f>
        <v>SEDAT SİMAVİ E.M.LİSESİ</v>
      </c>
      <c r="F11" s="49">
        <f>'yüksek V'!AK8</f>
        <v>0</v>
      </c>
      <c r="G11" s="45" t="str">
        <f>'yüksek V'!AL8</f>
        <v xml:space="preserve"> </v>
      </c>
      <c r="H11" s="35">
        <f>'yarışmaya katılan okullar'!B14</f>
        <v>50</v>
      </c>
    </row>
    <row r="12" spans="1:8" s="24" customFormat="1" ht="24.95" customHeight="1">
      <c r="A12" s="30">
        <v>4</v>
      </c>
      <c r="B12" s="31" t="e">
        <f>IF(G12="","",RANK(G12,$G$9:$G$40)+COUNTIF(G$9:G12,G12)-1)</f>
        <v>#VALUE!</v>
      </c>
      <c r="C12" s="221">
        <f>'yüksek V'!D9</f>
        <v>37848</v>
      </c>
      <c r="D12" s="48" t="str">
        <f>'yüksek V'!E9</f>
        <v>MAXİM TEN</v>
      </c>
      <c r="E12" s="32" t="str">
        <f>'yüksek V'!F9</f>
        <v>LAPTA YAVUZLAR LİSESİ</v>
      </c>
      <c r="F12" s="49">
        <f>'yüksek V'!AK9</f>
        <v>0</v>
      </c>
      <c r="G12" s="45" t="str">
        <f>'yüksek V'!AL9</f>
        <v xml:space="preserve"> </v>
      </c>
      <c r="H12" s="35">
        <f>'yarışmaya katılan okullar'!B15</f>
        <v>52</v>
      </c>
    </row>
    <row r="13" spans="1:8" s="24" customFormat="1" ht="24.95" customHeight="1">
      <c r="A13" s="30">
        <v>5</v>
      </c>
      <c r="B13" s="31" t="e">
        <f>IF(G13="","",RANK(G13,$G$9:$G$40)+COUNTIF(G$9:G13,G13)-1)</f>
        <v>#VALUE!</v>
      </c>
      <c r="C13" s="221" t="str">
        <f>'yüksek V'!D10</f>
        <v>-</v>
      </c>
      <c r="D13" s="48" t="str">
        <f>'yüksek V'!E10</f>
        <v>-</v>
      </c>
      <c r="E13" s="32" t="str">
        <f>'yüksek V'!F10</f>
        <v>CUMHURİYET LİSESİ</v>
      </c>
      <c r="F13" s="49">
        <f>'yüksek V'!AK10</f>
        <v>0</v>
      </c>
      <c r="G13" s="45" t="str">
        <f>'yüksek V'!AL10</f>
        <v xml:space="preserve"> </v>
      </c>
      <c r="H13" s="35">
        <f>'yarışmaya katılan okullar'!B16</f>
        <v>16</v>
      </c>
    </row>
    <row r="14" spans="1:8" s="24" customFormat="1" ht="24.95" customHeight="1">
      <c r="A14" s="30">
        <v>6</v>
      </c>
      <c r="B14" s="31" t="e">
        <f>IF(G14="","",RANK(G14,$G$9:$G$40)+COUNTIF(G$9:G14,G14)-1)</f>
        <v>#VALUE!</v>
      </c>
      <c r="C14" s="221">
        <f>'yüksek V'!D11</f>
        <v>37084</v>
      </c>
      <c r="D14" s="48" t="str">
        <f>'yüksek V'!E11</f>
        <v>EYÜP ENSAR MENEKŞE</v>
      </c>
      <c r="E14" s="32" t="str">
        <f>'yüksek V'!F11</f>
        <v>KARPAZ MESLEK LİSESİ</v>
      </c>
      <c r="F14" s="49">
        <f>'yüksek V'!AK11</f>
        <v>0</v>
      </c>
      <c r="G14" s="45" t="str">
        <f>'yüksek V'!AL11</f>
        <v xml:space="preserve"> </v>
      </c>
      <c r="H14" s="35">
        <f>'yarışmaya katılan okullar'!B17</f>
        <v>60</v>
      </c>
    </row>
    <row r="15" spans="1:8" s="24" customFormat="1" ht="24.95" customHeight="1">
      <c r="A15" s="30">
        <v>7</v>
      </c>
      <c r="B15" s="31" t="e">
        <f>IF(G15="","",RANK(G15,$G$9:$G$40)+COUNTIF(G$9:G15,G15)-1)</f>
        <v>#VALUE!</v>
      </c>
      <c r="C15" s="221">
        <f>'yüksek V'!D12</f>
        <v>36931</v>
      </c>
      <c r="D15" s="48" t="str">
        <f>'yüksek V'!E12</f>
        <v>ÖMER MELİH ER</v>
      </c>
      <c r="E15" s="32" t="str">
        <f>'yüksek V'!F12</f>
        <v>HALA SULTAN İLAHİYAT KOLEJİ</v>
      </c>
      <c r="F15" s="49">
        <f>'yüksek V'!AK12</f>
        <v>0</v>
      </c>
      <c r="G15" s="45" t="str">
        <f>'yüksek V'!AL12</f>
        <v xml:space="preserve"> </v>
      </c>
      <c r="H15" s="35">
        <f>'yarışmaya katılan okullar'!B18</f>
        <v>30</v>
      </c>
    </row>
    <row r="16" spans="1:8" s="24" customFormat="1" ht="24.95" customHeight="1">
      <c r="A16" s="30">
        <v>8</v>
      </c>
      <c r="B16" s="31" t="e">
        <f>IF(G16="","",RANK(G16,$G$9:$G$40)+COUNTIF(G$9:G16,G16)-1)</f>
        <v>#VALUE!</v>
      </c>
      <c r="C16" s="221" t="str">
        <f>'yüksek V'!D13</f>
        <v>-</v>
      </c>
      <c r="D16" s="48" t="str">
        <f>'yüksek V'!E13</f>
        <v>-</v>
      </c>
      <c r="E16" s="32" t="str">
        <f>'yüksek V'!F13</f>
        <v>POLATPAŞA LİSESİ</v>
      </c>
      <c r="F16" s="49">
        <f>'yüksek V'!AK13</f>
        <v>0</v>
      </c>
      <c r="G16" s="45" t="str">
        <f>'yüksek V'!AL13</f>
        <v xml:space="preserve"> </v>
      </c>
      <c r="H16" s="35">
        <f>'yarışmaya katılan okullar'!B19</f>
        <v>59</v>
      </c>
    </row>
    <row r="17" spans="1:8" s="24" customFormat="1" ht="24.95" customHeight="1">
      <c r="A17" s="30">
        <v>9</v>
      </c>
      <c r="B17" s="31" t="e">
        <f>IF(G17="","",RANK(G17,$G$9:$G$40)+COUNTIF(G$9:G17,G17)-1)</f>
        <v>#VALUE!</v>
      </c>
      <c r="C17" s="221" t="str">
        <f>'yüksek V'!D14</f>
        <v>-</v>
      </c>
      <c r="D17" s="48" t="str">
        <f>'yüksek V'!E14</f>
        <v>-</v>
      </c>
      <c r="E17" s="32" t="str">
        <f>'yüksek V'!F14</f>
        <v>GÜZELYURT MESLEK LİSESİ</v>
      </c>
      <c r="F17" s="49">
        <f>'yüksek V'!AK14</f>
        <v>0</v>
      </c>
      <c r="G17" s="45" t="str">
        <f>'yüksek V'!AL14</f>
        <v xml:space="preserve"> </v>
      </c>
      <c r="H17" s="35">
        <f>'yarışmaya katılan okullar'!B20</f>
        <v>45</v>
      </c>
    </row>
    <row r="18" spans="1:8" s="24" customFormat="1" ht="24.95" customHeight="1">
      <c r="A18" s="30">
        <v>10</v>
      </c>
      <c r="B18" s="31" t="e">
        <f>IF(G18="","",RANK(G18,$G$9:$G$40)+COUNTIF(G$9:G18,G18)-1)</f>
        <v>#VALUE!</v>
      </c>
      <c r="C18" s="221">
        <f>'yüksek V'!D15</f>
        <v>37889</v>
      </c>
      <c r="D18" s="48" t="str">
        <f>'yüksek V'!E15</f>
        <v>KARTAL DOLUNAY</v>
      </c>
      <c r="E18" s="32" t="str">
        <f>'yüksek V'!F15</f>
        <v>ANAFARTALAR LİSESİ</v>
      </c>
      <c r="F18" s="49">
        <f>'yüksek V'!AK15</f>
        <v>0</v>
      </c>
      <c r="G18" s="45" t="str">
        <f>'yüksek V'!AL15</f>
        <v xml:space="preserve"> </v>
      </c>
      <c r="H18" s="35">
        <f>'yarışmaya katılan okullar'!B21</f>
        <v>35</v>
      </c>
    </row>
    <row r="19" spans="1:8" s="24" customFormat="1" ht="24.95" customHeight="1">
      <c r="A19" s="30">
        <v>11</v>
      </c>
      <c r="B19" s="31" t="e">
        <f>IF(G19="","",RANK(G19,$G$9:$G$40)+COUNTIF(G$9:G19,G19)-1)</f>
        <v>#VALUE!</v>
      </c>
      <c r="C19" s="221" t="str">
        <f>'yüksek V'!D16</f>
        <v>19.05.2001</v>
      </c>
      <c r="D19" s="48" t="str">
        <f>'yüksek V'!E16</f>
        <v>CEMRE PİRO</v>
      </c>
      <c r="E19" s="32" t="str">
        <f>'yüksek V'!F16</f>
        <v>THE AMERİCAN COLLEGE</v>
      </c>
      <c r="F19" s="49">
        <f>'yüksek V'!AK16</f>
        <v>0</v>
      </c>
      <c r="G19" s="45" t="str">
        <f>'yüksek V'!AL16</f>
        <v xml:space="preserve"> </v>
      </c>
      <c r="H19" s="35">
        <f>'yarışmaya katılan okullar'!B22</f>
        <v>71</v>
      </c>
    </row>
    <row r="20" spans="1:8" s="24" customFormat="1" ht="24.95" customHeight="1">
      <c r="A20" s="30">
        <v>12</v>
      </c>
      <c r="B20" s="31" t="e">
        <f>IF(G20="","",RANK(G20,$G$9:$G$40)+COUNTIF(G$9:G20,G20)-1)</f>
        <v>#VALUE!</v>
      </c>
      <c r="C20" s="221" t="str">
        <f>'yüksek V'!D17</f>
        <v>02.01.2001</v>
      </c>
      <c r="D20" s="48" t="str">
        <f>'yüksek V'!E17</f>
        <v>MÜNÜR GÜRLER</v>
      </c>
      <c r="E20" s="32" t="str">
        <f>'yüksek V'!F17</f>
        <v>19 MAYIS TMK</v>
      </c>
      <c r="F20" s="49">
        <f>'yüksek V'!AK17</f>
        <v>0</v>
      </c>
      <c r="G20" s="45" t="str">
        <f>'yüksek V'!AL17</f>
        <v xml:space="preserve"> </v>
      </c>
      <c r="H20" s="35">
        <f>'yarışmaya katılan okullar'!B23</f>
        <v>57</v>
      </c>
    </row>
    <row r="21" spans="1:8" s="24" customFormat="1" ht="24.95" customHeight="1">
      <c r="A21" s="30">
        <v>13</v>
      </c>
      <c r="B21" s="31" t="e">
        <f>IF(G21="","",RANK(G21,$G$9:$G$40)+COUNTIF(G$9:G21,G21)-1)</f>
        <v>#VALUE!</v>
      </c>
      <c r="C21" s="221">
        <f>'yüksek V'!D18</f>
        <v>36977</v>
      </c>
      <c r="D21" s="48" t="str">
        <f>'yüksek V'!E18</f>
        <v>OSMAN SELİM HAYTA</v>
      </c>
      <c r="E21" s="32" t="str">
        <f>'yüksek V'!F18</f>
        <v>BÜLENT ECEVİT ANADOLU LİSESİ</v>
      </c>
      <c r="F21" s="49">
        <f>'yüksek V'!AK18</f>
        <v>0</v>
      </c>
      <c r="G21" s="45" t="str">
        <f>'yüksek V'!AL18</f>
        <v xml:space="preserve"> </v>
      </c>
      <c r="H21" s="35">
        <f>'yarışmaya katılan okullar'!B24</f>
        <v>77</v>
      </c>
    </row>
    <row r="22" spans="1:8" s="24" customFormat="1" ht="24.95" customHeight="1">
      <c r="A22" s="30">
        <v>14</v>
      </c>
      <c r="B22" s="31" t="e">
        <f>IF(G22="","",RANK(G22,$G$9:$G$40)+COUNTIF(G$9:G22,G22)-1)</f>
        <v>#VALUE!</v>
      </c>
      <c r="C22" s="221">
        <f>'yüksek V'!D19</f>
        <v>37936</v>
      </c>
      <c r="D22" s="48" t="str">
        <f>'yüksek V'!E19</f>
        <v>MUSTAFA ÖZERENLER</v>
      </c>
      <c r="E22" s="32" t="str">
        <f>'yüksek V'!F19</f>
        <v>LEFKOŞA TÜRK LİSESİ</v>
      </c>
      <c r="F22" s="49">
        <f>'yüksek V'!AK19</f>
        <v>0</v>
      </c>
      <c r="G22" s="45" t="str">
        <f>'yüksek V'!AL19</f>
        <v xml:space="preserve"> </v>
      </c>
      <c r="H22" s="35">
        <f>'yarışmaya katılan okullar'!B25</f>
        <v>48</v>
      </c>
    </row>
    <row r="23" spans="1:8" s="24" customFormat="1" ht="24.95" customHeight="1">
      <c r="A23" s="30">
        <v>15</v>
      </c>
      <c r="B23" s="31" t="e">
        <f>IF(G23="","",RANK(G23,$G$9:$G$40)+COUNTIF(G$9:G23,G23)-1)</f>
        <v>#VALUE!</v>
      </c>
      <c r="C23" s="221">
        <f>'yüksek V'!D20</f>
        <v>37719</v>
      </c>
      <c r="D23" s="48" t="str">
        <f>'yüksek V'!E20</f>
        <v>MERTCAN AVCİL</v>
      </c>
      <c r="E23" s="32" t="str">
        <f>'yüksek V'!F20</f>
        <v>ERENKÖY LİSESİ</v>
      </c>
      <c r="F23" s="49">
        <f>'yüksek V'!AK20</f>
        <v>0</v>
      </c>
      <c r="G23" s="45" t="str">
        <f>'yüksek V'!AL20</f>
        <v xml:space="preserve"> </v>
      </c>
      <c r="H23" s="35">
        <f>'yarışmaya katılan okullar'!B26</f>
        <v>40</v>
      </c>
    </row>
    <row r="24" spans="1:8" s="24" customFormat="1" ht="24.95" customHeight="1">
      <c r="A24" s="30">
        <v>16</v>
      </c>
      <c r="B24" s="31" t="e">
        <f>IF(G24="","",RANK(G24,$G$9:$G$40)+COUNTIF(G$9:G24,G24)-1)</f>
        <v>#VALUE!</v>
      </c>
      <c r="C24" s="221" t="str">
        <f>'yüksek V'!D21</f>
        <v>-</v>
      </c>
      <c r="D24" s="48" t="str">
        <f>'yüksek V'!E21</f>
        <v>-</v>
      </c>
      <c r="E24" s="32" t="str">
        <f>'yüksek V'!F21</f>
        <v>CENGİZ TOPEL E. M .LİSESİ</v>
      </c>
      <c r="F24" s="49">
        <f>'yüksek V'!AK21</f>
        <v>0</v>
      </c>
      <c r="G24" s="45" t="str">
        <f>'yüksek V'!AL21</f>
        <v xml:space="preserve"> </v>
      </c>
      <c r="H24" s="35">
        <f>'yarışmaya katılan okullar'!B27</f>
        <v>39</v>
      </c>
    </row>
    <row r="25" spans="1:8" s="24" customFormat="1" ht="24.95" customHeight="1">
      <c r="A25" s="30">
        <v>17</v>
      </c>
      <c r="B25" s="31" t="e">
        <f>IF(G25="","",RANK(G25,$G$9:$G$40)+COUNTIF(G$9:G25,G25)-1)</f>
        <v>#VALUE!</v>
      </c>
      <c r="C25" s="221" t="str">
        <f>'yüksek V'!D22</f>
        <v>-</v>
      </c>
      <c r="D25" s="48" t="str">
        <f>'yüksek V'!E22</f>
        <v>-</v>
      </c>
      <c r="E25" s="32" t="str">
        <f>'yüksek V'!F22</f>
        <v>GÜZELYURT TMK</v>
      </c>
      <c r="F25" s="49">
        <f>'yüksek V'!AK22</f>
        <v>0</v>
      </c>
      <c r="G25" s="45" t="str">
        <f>'yüksek V'!AL22</f>
        <v xml:space="preserve"> </v>
      </c>
      <c r="H25" s="35">
        <f>'yarışmaya katılan okullar'!B28</f>
        <v>64</v>
      </c>
    </row>
    <row r="26" spans="1:8" s="24" customFormat="1" ht="24.95" customHeight="1">
      <c r="A26" s="30">
        <v>18</v>
      </c>
      <c r="B26" s="31" t="e">
        <f>IF(G26="","",RANK(G26,$G$9:$G$40)+COUNTIF(G$9:G26,G26)-1)</f>
        <v>#VALUE!</v>
      </c>
      <c r="C26" s="221">
        <f>'yüksek V'!D23</f>
        <v>38162</v>
      </c>
      <c r="D26" s="48" t="str">
        <f>'yüksek V'!E23</f>
        <v>ADEN DAVİD ARCA</v>
      </c>
      <c r="E26" s="32" t="str">
        <f>'yüksek V'!F23</f>
        <v>TÜRK MAARİF KOLEJİ</v>
      </c>
      <c r="F26" s="49">
        <f>'yüksek V'!AK23</f>
        <v>0</v>
      </c>
      <c r="G26" s="45" t="str">
        <f>'yüksek V'!AL23</f>
        <v xml:space="preserve"> </v>
      </c>
      <c r="H26" s="35">
        <f>'yarışmaya katılan okullar'!B29</f>
        <v>51</v>
      </c>
    </row>
    <row r="27" spans="1:8" s="24" customFormat="1" ht="24.95" customHeight="1">
      <c r="A27" s="30">
        <v>19</v>
      </c>
      <c r="B27" s="31" t="e">
        <f>IF(G27="","",RANK(G27,$G$9:$G$40)+COUNTIF(G$9:G27,G27)-1)</f>
        <v>#VALUE!</v>
      </c>
      <c r="C27" s="221">
        <f>'yüksek V'!D24</f>
        <v>38117</v>
      </c>
      <c r="D27" s="48" t="str">
        <f>'yüksek V'!E24</f>
        <v>TEZER TAYANÇ</v>
      </c>
      <c r="E27" s="32" t="str">
        <f>'yüksek V'!F24</f>
        <v>KURTULUŞ LİSESİ</v>
      </c>
      <c r="F27" s="49">
        <f>'yüksek V'!AK24</f>
        <v>0</v>
      </c>
      <c r="G27" s="45" t="str">
        <f>'yüksek V'!AL24</f>
        <v xml:space="preserve"> </v>
      </c>
      <c r="H27" s="35">
        <f>'yarışmaya katılan okullar'!B30</f>
        <v>47</v>
      </c>
    </row>
    <row r="28" spans="1:8" s="24" customFormat="1" ht="24.95" customHeight="1">
      <c r="A28" s="30">
        <v>20</v>
      </c>
      <c r="B28" s="31" t="e">
        <f>IF(G28="","",RANK(G28,$G$9:$G$40)+COUNTIF(G$9:G28,G28)-1)</f>
        <v>#VALUE!</v>
      </c>
      <c r="C28" s="221" t="str">
        <f>'yüksek V'!D25</f>
        <v>-</v>
      </c>
      <c r="D28" s="48" t="str">
        <f>'yüksek V'!E25</f>
        <v>-</v>
      </c>
      <c r="E28" s="32" t="str">
        <f>'yüksek V'!F25</f>
        <v>DEĞİRMENLİK LİSESİ</v>
      </c>
      <c r="F28" s="49">
        <f>'yüksek V'!AK25</f>
        <v>0</v>
      </c>
      <c r="G28" s="45" t="str">
        <f>'yüksek V'!AL25</f>
        <v xml:space="preserve"> </v>
      </c>
      <c r="H28" s="35">
        <f>'yarışmaya katılan okullar'!B31</f>
        <v>33</v>
      </c>
    </row>
    <row r="29" spans="1:8" s="24" customFormat="1" ht="24.95" customHeight="1">
      <c r="A29" s="30">
        <v>21</v>
      </c>
      <c r="B29" s="31" t="e">
        <f>IF(G29="","",RANK(G29,$G$9:$G$40)+COUNTIF(G$9:G29,G29)-1)</f>
        <v>#VALUE!</v>
      </c>
      <c r="C29" s="221">
        <f>'yüksek V'!D26</f>
        <v>37539</v>
      </c>
      <c r="D29" s="48" t="str">
        <f>'yüksek V'!E26</f>
        <v>MEHMET TÜRELLER</v>
      </c>
      <c r="E29" s="32" t="str">
        <f>'yüksek V'!F26</f>
        <v>BEKİRPAŞA LİSESİ</v>
      </c>
      <c r="F29" s="49">
        <f>'yüksek V'!AK26</f>
        <v>0</v>
      </c>
      <c r="G29" s="45" t="str">
        <f>'yüksek V'!AL26</f>
        <v xml:space="preserve"> </v>
      </c>
      <c r="H29" s="35">
        <f>'yarışmaya katılan okullar'!B32</f>
        <v>37</v>
      </c>
    </row>
    <row r="30" spans="1:8" s="24" customFormat="1" ht="24.95" customHeight="1">
      <c r="A30" s="30">
        <v>22</v>
      </c>
      <c r="B30" s="31" t="e">
        <f>IF(G30="","",RANK(G30,$G$9:$G$40)+COUNTIF(G$9:G30,G30)-1)</f>
        <v>#VALUE!</v>
      </c>
      <c r="C30" s="221">
        <f>'yüksek V'!D27</f>
        <v>37422</v>
      </c>
      <c r="D30" s="48" t="str">
        <f>'yüksek V'!E27</f>
        <v>AZAT ETKÜ</v>
      </c>
      <c r="E30" s="32" t="str">
        <f>'yüksek V'!F27</f>
        <v>YAKIN DOĞU KOLEJİ</v>
      </c>
      <c r="F30" s="49">
        <f>'yüksek V'!AK27</f>
        <v>0</v>
      </c>
      <c r="G30" s="45" t="str">
        <f>'yüksek V'!AL27</f>
        <v xml:space="preserve"> </v>
      </c>
      <c r="H30" s="35">
        <f>'yarışmaya katılan okullar'!B33</f>
        <v>27</v>
      </c>
    </row>
    <row r="31" spans="1:8" s="24" customFormat="1" ht="24.95" customHeight="1">
      <c r="A31" s="30">
        <v>23</v>
      </c>
      <c r="B31" s="31" t="e">
        <f>IF(G31="","",RANK(G31,$G$9:$G$40)+COUNTIF(G$9:G31,G31)-1)</f>
        <v>#VALUE!</v>
      </c>
      <c r="C31" s="221" t="str">
        <f>'yüksek V'!D28</f>
        <v>23.12.2003</v>
      </c>
      <c r="D31" s="48" t="str">
        <f>'yüksek V'!E28</f>
        <v>EMRE KARACA</v>
      </c>
      <c r="E31" s="32" t="str">
        <f>'yüksek V'!F28</f>
        <v>THE ENGLISH SCHOOL OF KYRENIA</v>
      </c>
      <c r="F31" s="49">
        <f>'yüksek V'!AK28</f>
        <v>0</v>
      </c>
      <c r="G31" s="45" t="str">
        <f>'yüksek V'!AL28</f>
        <v xml:space="preserve"> </v>
      </c>
      <c r="H31" s="35">
        <f>'yarışmaya katılan okullar'!B34</f>
        <v>81</v>
      </c>
    </row>
    <row r="32" spans="1:8" s="24" customFormat="1" ht="24.95" customHeight="1">
      <c r="A32" s="30">
        <v>24</v>
      </c>
      <c r="B32" s="31" t="e">
        <f>IF(G32="","",RANK(G32,$G$9:$G$40)+COUNTIF(G$9:G32,G32)-1)</f>
        <v>#VALUE!</v>
      </c>
      <c r="C32" s="221">
        <f>'yüksek V'!D29</f>
        <v>38223</v>
      </c>
      <c r="D32" s="48" t="str">
        <f>'yüksek V'!E29</f>
        <v>ENES SAİT</v>
      </c>
      <c r="E32" s="32" t="str">
        <f>'yüksek V'!F29</f>
        <v>ATATÜRK MESLEK LİSESİ</v>
      </c>
      <c r="F32" s="49">
        <f>'yüksek V'!AK29</f>
        <v>0</v>
      </c>
      <c r="G32" s="45" t="str">
        <f>'yüksek V'!AL29</f>
        <v xml:space="preserve"> </v>
      </c>
      <c r="H32" s="35">
        <f>'yarışmaya katılan okullar'!B35</f>
        <v>36</v>
      </c>
    </row>
    <row r="33" spans="1:8" s="24" customFormat="1" ht="24.95" customHeight="1">
      <c r="A33" s="30">
        <v>25</v>
      </c>
      <c r="B33" s="31" t="e">
        <f>IF(G33="","",RANK(G33,$G$9:$G$40)+COUNTIF(G$9:G33,G33)-1)</f>
        <v>#VALUE!</v>
      </c>
      <c r="C33" s="221" t="str">
        <f>'yüksek V'!D30</f>
        <v>-</v>
      </c>
      <c r="D33" s="48" t="str">
        <f>'yüksek V'!E30</f>
        <v>-</v>
      </c>
      <c r="E33" s="32" t="str">
        <f>'yüksek V'!F30</f>
        <v>20 TEMMUZ FEN LİSESİ</v>
      </c>
      <c r="F33" s="49">
        <f>'yüksek V'!AK30</f>
        <v>0</v>
      </c>
      <c r="G33" s="45" t="str">
        <f>'yüksek V'!AL30</f>
        <v xml:space="preserve"> </v>
      </c>
      <c r="H33" s="35">
        <f>'yarışmaya katılan okullar'!B36</f>
        <v>53</v>
      </c>
    </row>
    <row r="34" spans="1:8" s="24" customFormat="1" ht="24.95" customHeight="1">
      <c r="A34" s="30">
        <v>26</v>
      </c>
      <c r="B34" s="31" t="e">
        <f>IF(G34="","",RANK(G34,$G$9:$G$40)+COUNTIF(G$9:G34,G34)-1)</f>
        <v>#VALUE!</v>
      </c>
      <c r="C34" s="221">
        <f>'yüksek V'!D31</f>
        <v>0</v>
      </c>
      <c r="D34" s="48">
        <f>'yüksek V'!E31</f>
        <v>0</v>
      </c>
      <c r="E34" s="32" t="str">
        <f>'yüksek V'!F31</f>
        <v/>
      </c>
      <c r="F34" s="49">
        <f>'yüksek V'!AK31</f>
        <v>0</v>
      </c>
      <c r="G34" s="45" t="str">
        <f>'yüksek V'!AL31</f>
        <v xml:space="preserve"> </v>
      </c>
      <c r="H34" s="35">
        <f>'yarışmaya katılan okullar'!B37</f>
        <v>0</v>
      </c>
    </row>
    <row r="35" spans="1:8" s="24" customFormat="1" ht="24.95" customHeight="1">
      <c r="A35" s="30">
        <v>27</v>
      </c>
      <c r="B35" s="31" t="e">
        <f>IF(G35="","",RANK(G35,$G$9:$G$40)+COUNTIF(G$9:G35,G35)-1)</f>
        <v>#VALUE!</v>
      </c>
      <c r="C35" s="221">
        <f>'yüksek V'!D32</f>
        <v>0</v>
      </c>
      <c r="D35" s="48">
        <f>'yüksek V'!E32</f>
        <v>0</v>
      </c>
      <c r="E35" s="32" t="str">
        <f>'yüksek V'!F32</f>
        <v/>
      </c>
      <c r="F35" s="49">
        <f>'yüksek V'!AK32</f>
        <v>0</v>
      </c>
      <c r="G35" s="45" t="str">
        <f>'yüksek V'!AL32</f>
        <v xml:space="preserve"> </v>
      </c>
      <c r="H35" s="35">
        <f>'yarışmaya katılan okullar'!B38</f>
        <v>0</v>
      </c>
    </row>
    <row r="36" spans="1:8" s="24" customFormat="1" ht="24.95" customHeight="1">
      <c r="A36" s="30">
        <v>28</v>
      </c>
      <c r="B36" s="31" t="e">
        <f>IF(G36="","",RANK(G36,$G$9:$G$40)+COUNTIF(G$9:G36,G36)-1)</f>
        <v>#VALUE!</v>
      </c>
      <c r="C36" s="221">
        <f>'yüksek V'!D33</f>
        <v>0</v>
      </c>
      <c r="D36" s="48">
        <f>'yüksek V'!E33</f>
        <v>0</v>
      </c>
      <c r="E36" s="32" t="str">
        <f>'yüksek V'!F33</f>
        <v/>
      </c>
      <c r="F36" s="49">
        <f>'yüksek V'!AK33</f>
        <v>0</v>
      </c>
      <c r="G36" s="45" t="str">
        <f>'yüksek V'!AL33</f>
        <v xml:space="preserve"> </v>
      </c>
      <c r="H36" s="35">
        <f>'yarışmaya katılan okullar'!B39</f>
        <v>0</v>
      </c>
    </row>
    <row r="37" spans="1:8" s="24" customFormat="1" ht="24.95" customHeight="1">
      <c r="A37" s="30">
        <v>29</v>
      </c>
      <c r="B37" s="31" t="e">
        <f>IF(G37="","",RANK(G37,$G$9:$G$40)+COUNTIF(G$9:G37,G37)-1)</f>
        <v>#VALUE!</v>
      </c>
      <c r="C37" s="221">
        <f>'yüksek V'!D34</f>
        <v>0</v>
      </c>
      <c r="D37" s="48">
        <f>'yüksek V'!E34</f>
        <v>0</v>
      </c>
      <c r="E37" s="32" t="str">
        <f>'yüksek V'!F34</f>
        <v/>
      </c>
      <c r="F37" s="49">
        <f>'yüksek V'!AK34</f>
        <v>0</v>
      </c>
      <c r="G37" s="45" t="str">
        <f>'yüksek V'!AL34</f>
        <v xml:space="preserve"> </v>
      </c>
      <c r="H37" s="35">
        <f>'yarışmaya katılan okullar'!B40</f>
        <v>0</v>
      </c>
    </row>
    <row r="38" spans="1:8" s="24" customFormat="1" ht="24.95" customHeight="1">
      <c r="A38" s="30">
        <v>30</v>
      </c>
      <c r="B38" s="31" t="e">
        <f>IF(G38="","",RANK(G38,$G$9:$G$40)+COUNTIF(G$9:G38,G38)-1)</f>
        <v>#VALUE!</v>
      </c>
      <c r="C38" s="221">
        <f>'yüksek V'!D35</f>
        <v>0</v>
      </c>
      <c r="D38" s="48">
        <f>'yüksek V'!E35</f>
        <v>0</v>
      </c>
      <c r="E38" s="32" t="str">
        <f>'yüksek V'!F35</f>
        <v/>
      </c>
      <c r="F38" s="49">
        <f>'yüksek V'!AK35</f>
        <v>0</v>
      </c>
      <c r="G38" s="45" t="str">
        <f>'yüksek V'!AL35</f>
        <v xml:space="preserve"> </v>
      </c>
      <c r="H38" s="35">
        <f>'yarışmaya katılan okullar'!B41</f>
        <v>0</v>
      </c>
    </row>
    <row r="39" spans="1:8" s="24" customFormat="1" ht="24.95" customHeight="1">
      <c r="A39" s="30">
        <v>31</v>
      </c>
      <c r="B39" s="31" t="e">
        <f>IF(G39="","",RANK(G39,$G$9:$G$40)+COUNTIF(G$9:G39,G39)-1)</f>
        <v>#VALUE!</v>
      </c>
      <c r="C39" s="221">
        <f>'yüksek V'!D36</f>
        <v>0</v>
      </c>
      <c r="D39" s="48">
        <f>'yüksek V'!E36</f>
        <v>0</v>
      </c>
      <c r="E39" s="32" t="str">
        <f>'yüksek V'!F36</f>
        <v/>
      </c>
      <c r="F39" s="49">
        <f>'yüksek V'!AK36</f>
        <v>0</v>
      </c>
      <c r="G39" s="45" t="str">
        <f>'yüksek V'!AL36</f>
        <v xml:space="preserve"> </v>
      </c>
      <c r="H39" s="35">
        <f>'yarışmaya katılan okullar'!B42</f>
        <v>0</v>
      </c>
    </row>
    <row r="40" spans="1:8" s="24" customFormat="1" ht="24.95" customHeight="1">
      <c r="A40" s="30">
        <v>32</v>
      </c>
      <c r="B40" s="31" t="e">
        <f>IF(G40="","",RANK(G40,$G$9:$G$40)+COUNTIF(G$9:G40,G40)-1)</f>
        <v>#VALUE!</v>
      </c>
      <c r="C40" s="221">
        <f>'yüksek V'!D37</f>
        <v>0</v>
      </c>
      <c r="D40" s="48">
        <f>'yüksek V'!E37</f>
        <v>0</v>
      </c>
      <c r="E40" s="32" t="str">
        <f>'yüksek V'!F37</f>
        <v/>
      </c>
      <c r="F40" s="49">
        <f>'yüksek V'!AK37</f>
        <v>0</v>
      </c>
      <c r="G40" s="45" t="str">
        <f>'yüksek V'!AL37</f>
        <v xml:space="preserve"> </v>
      </c>
      <c r="H40" s="35">
        <f>'yarışmaya katılan okullar'!B43</f>
        <v>0</v>
      </c>
    </row>
    <row r="41" spans="1:8" s="24" customFormat="1" ht="24.95" customHeight="1">
      <c r="C41" s="221" t="e">
        <f>'yüksek V'!#REF!</f>
        <v>#REF!</v>
      </c>
    </row>
    <row r="42" spans="1:8" s="24" customFormat="1" ht="24.95" customHeight="1"/>
    <row r="43" spans="1:8" s="24" customFormat="1" ht="24.95" customHeight="1"/>
    <row r="44" spans="1:8" s="24" customFormat="1" ht="24.95" customHeight="1"/>
    <row r="45" spans="1:8" s="24" customFormat="1" ht="24.95" customHeight="1"/>
    <row r="46" spans="1:8" s="24" customFormat="1" ht="24.95" customHeight="1"/>
    <row r="47" spans="1:8" s="24" customFormat="1" ht="24.95" customHeight="1"/>
    <row r="48" spans="1:8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="24" customFormat="1" ht="24.95" customHeight="1"/>
    <row r="66" s="24" customFormat="1" ht="24.95" customHeight="1"/>
    <row r="67" s="24" customFormat="1" ht="24.95" customHeight="1"/>
    <row r="68" s="24" customFormat="1" ht="24.95" customHeight="1"/>
    <row r="69" s="24" customFormat="1" ht="24.95" customHeight="1"/>
    <row r="70" s="24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H40">
    <cfRule type="cellIs" dxfId="122" priority="2" stopIfTrue="1" operator="equal">
      <formula>0</formula>
    </cfRule>
  </conditionalFormatting>
  <conditionalFormatting sqref="C9:C41">
    <cfRule type="cellIs" dxfId="121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0000"/>
  </sheetPr>
  <dimension ref="A1:J71"/>
  <sheetViews>
    <sheetView view="pageBreakPreview" topLeftCell="A19" zoomScale="60" zoomScaleNormal="80" workbookViewId="0">
      <selection activeCell="E6" sqref="E6:F6"/>
    </sheetView>
  </sheetViews>
  <sheetFormatPr defaultColWidth="9.140625" defaultRowHeight="24.95" customHeight="1"/>
  <cols>
    <col min="1" max="1" width="5.7109375" style="40" customWidth="1"/>
    <col min="2" max="2" width="9.7109375" style="40" customWidth="1"/>
    <col min="3" max="3" width="13.42578125" style="40" customWidth="1"/>
    <col min="4" max="4" width="36.7109375" style="40" customWidth="1"/>
    <col min="5" max="5" width="40.7109375" style="40" customWidth="1"/>
    <col min="6" max="6" width="11" style="40" customWidth="1"/>
    <col min="7" max="7" width="8.85546875" style="40" customWidth="1"/>
    <col min="8" max="8" width="11.7109375" style="40" customWidth="1"/>
    <col min="9" max="9" width="12.28515625" style="40" customWidth="1"/>
    <col min="10" max="16384" width="9.140625" style="40"/>
  </cols>
  <sheetData>
    <row r="1" spans="1:10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  <c r="I1" s="354" t="s">
        <v>302</v>
      </c>
    </row>
    <row r="2" spans="1:10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  <c r="I2" s="354"/>
    </row>
    <row r="3" spans="1:10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  <c r="I3" s="354"/>
    </row>
    <row r="4" spans="1:10" s="24" customFormat="1" ht="24.95" customHeight="1">
      <c r="C4" s="38"/>
      <c r="I4" s="354"/>
    </row>
    <row r="5" spans="1:10" s="24" customFormat="1" ht="24.95" customHeight="1">
      <c r="C5" s="25" t="s">
        <v>16</v>
      </c>
      <c r="D5" s="26" t="s">
        <v>10</v>
      </c>
      <c r="E5" s="25" t="s">
        <v>17</v>
      </c>
      <c r="F5" s="92" t="str">
        <f>'genel bilgi girişi'!B5</f>
        <v>ATATÜRK STADYUMU</v>
      </c>
      <c r="G5" s="92"/>
      <c r="H5" s="38"/>
      <c r="I5" s="354"/>
    </row>
    <row r="6" spans="1:10" s="24" customFormat="1" ht="24.95" customHeight="1">
      <c r="C6" s="25" t="s">
        <v>19</v>
      </c>
      <c r="D6" s="27" t="str">
        <f>yüksek!$D$6</f>
        <v>YÜKSEK ATLAMA</v>
      </c>
      <c r="E6" s="25" t="s">
        <v>18</v>
      </c>
      <c r="F6" s="227" t="str">
        <f>'genel bilgi girişi'!B6</f>
        <v>11-12 MART 2019</v>
      </c>
      <c r="G6" s="228"/>
      <c r="H6" s="219"/>
      <c r="I6" s="354"/>
    </row>
    <row r="7" spans="1:10" s="24" customFormat="1" ht="24.95" customHeight="1">
      <c r="I7" s="354"/>
    </row>
    <row r="8" spans="1:10" s="218" customFormat="1" ht="38.450000000000003" customHeight="1">
      <c r="A8" s="216" t="s">
        <v>32</v>
      </c>
      <c r="B8" s="216" t="s">
        <v>20</v>
      </c>
      <c r="C8" s="216" t="s">
        <v>62</v>
      </c>
      <c r="D8" s="217" t="s">
        <v>55</v>
      </c>
      <c r="E8" s="216" t="s">
        <v>21</v>
      </c>
      <c r="F8" s="216" t="s">
        <v>22</v>
      </c>
      <c r="G8" s="216" t="s">
        <v>23</v>
      </c>
      <c r="H8" s="217" t="s">
        <v>304</v>
      </c>
      <c r="I8" s="216" t="s">
        <v>303</v>
      </c>
    </row>
    <row r="9" spans="1:10" s="24" customFormat="1" ht="24.95" customHeight="1">
      <c r="A9" s="28">
        <v>1</v>
      </c>
      <c r="B9" s="42">
        <f>IF(ISERROR(VLOOKUP(I9,yüksek!$B$9:$H$40,7,FALSE)),0,(VLOOKUP(I9,yüksek!$B$9:$H$40,7,FALSE)))</f>
        <v>0</v>
      </c>
      <c r="C9" s="220">
        <f>IF(ISERROR(VLOOKUP(I9,yüksek!$B$9:$H$40,2,FALSE)),0,(VLOOKUP(I9,yüksek!$B$9:$H$40,2,FALSE)))</f>
        <v>0</v>
      </c>
      <c r="D9" s="229">
        <f>IF(ISERROR(VLOOKUP(I9,yüksek!$B$9:$H$40,3,FALSE)),0,(VLOOKUP(I9,yüksek!$B$9:$H$40,3,FALSE)))</f>
        <v>0</v>
      </c>
      <c r="E9" s="229">
        <f>IF(ISERROR(VLOOKUP(I9,yüksek!$B$9:$H$40,4,FALSE)),0,(VLOOKUP(I9,yüksek!$B$9:$H$40,4,FALSE)))</f>
        <v>0</v>
      </c>
      <c r="F9" s="49">
        <f>IF(ISERROR(VLOOKUP(I9,yüksek!$B$9:$H$40,5,FALSE)),0,(VLOOKUP(I9,yüksek!$B$9:$H$40,5,FALSE)))</f>
        <v>0</v>
      </c>
      <c r="G9" s="43">
        <f>IF(ISERROR(VLOOKUP(I9,yüksek!$B$9:$H$40,6,FALSE)),0,(VLOOKUP(I9,yüksek!$B$9:$H$40,6,FALSE)))</f>
        <v>0</v>
      </c>
      <c r="H9" s="222"/>
      <c r="I9" s="30">
        <v>1</v>
      </c>
      <c r="J9" s="44"/>
    </row>
    <row r="10" spans="1:10" s="24" customFormat="1" ht="24.95" customHeight="1">
      <c r="A10" s="28">
        <v>2</v>
      </c>
      <c r="B10" s="42">
        <f>IF(ISERROR(VLOOKUP(I10,yüksek!$B$9:$H$40,7,FALSE)),0,(VLOOKUP(I10,yüksek!$B$9:$H$40,7,FALSE)))</f>
        <v>0</v>
      </c>
      <c r="C10" s="220">
        <f>IF(ISERROR(VLOOKUP(I10,yüksek!$B$9:$H$40,2,FALSE)),0,(VLOOKUP(I10,yüksek!$B$9:$H$40,2,FALSE)))</f>
        <v>0</v>
      </c>
      <c r="D10" s="229">
        <f>IF(ISERROR(VLOOKUP(I10,yüksek!$B$9:$H$40,3,FALSE)),0,(VLOOKUP(I10,yüksek!$B$9:$H$40,3,FALSE)))</f>
        <v>0</v>
      </c>
      <c r="E10" s="229">
        <f>IF(ISERROR(VLOOKUP(I10,yüksek!$B$9:$H$40,4,FALSE)),0,(VLOOKUP(I10,yüksek!$B$9:$H$40,4,FALSE)))</f>
        <v>0</v>
      </c>
      <c r="F10" s="49">
        <f>IF(ISERROR(VLOOKUP(I10,yüksek!$B$9:$H$40,5,FALSE)),0,(VLOOKUP(I10,yüksek!$B$9:$H$40,5,FALSE)))</f>
        <v>0</v>
      </c>
      <c r="G10" s="43">
        <f>IF(ISERROR(VLOOKUP(I10,yüksek!$B$9:$H$40,6,FALSE)),0,(VLOOKUP(I10,yüksek!$B$9:$H$40,6,FALSE)))</f>
        <v>0</v>
      </c>
      <c r="H10" s="222"/>
      <c r="I10" s="30">
        <v>2</v>
      </c>
      <c r="J10" s="44"/>
    </row>
    <row r="11" spans="1:10" s="24" customFormat="1" ht="24.95" customHeight="1">
      <c r="A11" s="28">
        <v>3</v>
      </c>
      <c r="B11" s="42">
        <f>IF(ISERROR(VLOOKUP(I11,yüksek!$B$9:$H$40,7,FALSE)),0,(VLOOKUP(I11,yüksek!$B$9:$H$40,7,FALSE)))</f>
        <v>0</v>
      </c>
      <c r="C11" s="220">
        <f>IF(ISERROR(VLOOKUP(I11,yüksek!$B$9:$H$40,2,FALSE)),0,(VLOOKUP(I11,yüksek!$B$9:$H$40,2,FALSE)))</f>
        <v>0</v>
      </c>
      <c r="D11" s="229">
        <f>IF(ISERROR(VLOOKUP(I11,yüksek!$B$9:$H$40,3,FALSE)),0,(VLOOKUP(I11,yüksek!$B$9:$H$40,3,FALSE)))</f>
        <v>0</v>
      </c>
      <c r="E11" s="229">
        <f>IF(ISERROR(VLOOKUP(I11,yüksek!$B$9:$H$40,4,FALSE)),0,(VLOOKUP(I11,yüksek!$B$9:$H$40,4,FALSE)))</f>
        <v>0</v>
      </c>
      <c r="F11" s="49">
        <f>IF(ISERROR(VLOOKUP(I11,yüksek!$B$9:$H$40,5,FALSE)),0,(VLOOKUP(I11,yüksek!$B$9:$H$40,5,FALSE)))</f>
        <v>0</v>
      </c>
      <c r="G11" s="43">
        <f>IF(ISERROR(VLOOKUP(I11,yüksek!$B$9:$H$40,6,FALSE)),0,(VLOOKUP(I11,yüksek!$B$9:$H$40,6,FALSE)))</f>
        <v>0</v>
      </c>
      <c r="H11" s="222"/>
      <c r="I11" s="30">
        <v>3</v>
      </c>
      <c r="J11" s="44"/>
    </row>
    <row r="12" spans="1:10" s="24" customFormat="1" ht="24.95" customHeight="1">
      <c r="A12" s="28">
        <v>4</v>
      </c>
      <c r="B12" s="42">
        <f>IF(ISERROR(VLOOKUP(I12,yüksek!$B$9:$H$40,7,FALSE)),0,(VLOOKUP(I12,yüksek!$B$9:$H$40,7,FALSE)))</f>
        <v>0</v>
      </c>
      <c r="C12" s="220">
        <f>IF(ISERROR(VLOOKUP(I12,yüksek!$B$9:$H$40,2,FALSE)),0,(VLOOKUP(I12,yüksek!$B$9:$H$40,2,FALSE)))</f>
        <v>0</v>
      </c>
      <c r="D12" s="229">
        <f>IF(ISERROR(VLOOKUP(I12,yüksek!$B$9:$H$40,3,FALSE)),0,(VLOOKUP(I12,yüksek!$B$9:$H$40,3,FALSE)))</f>
        <v>0</v>
      </c>
      <c r="E12" s="229">
        <f>IF(ISERROR(VLOOKUP(I12,yüksek!$B$9:$H$40,4,FALSE)),0,(VLOOKUP(I12,yüksek!$B$9:$H$40,4,FALSE)))</f>
        <v>0</v>
      </c>
      <c r="F12" s="49">
        <f>IF(ISERROR(VLOOKUP(I12,yüksek!$B$9:$H$40,5,FALSE)),0,(VLOOKUP(I12,yüksek!$B$9:$H$40,5,FALSE)))</f>
        <v>0</v>
      </c>
      <c r="G12" s="43">
        <f>IF(ISERROR(VLOOKUP(I12,yüksek!$B$9:$H$40,6,FALSE)),0,(VLOOKUP(I12,yüksek!$B$9:$H$40,6,FALSE)))</f>
        <v>0</v>
      </c>
      <c r="H12" s="222"/>
      <c r="I12" s="30">
        <v>4</v>
      </c>
      <c r="J12" s="44"/>
    </row>
    <row r="13" spans="1:10" s="24" customFormat="1" ht="24.95" customHeight="1">
      <c r="A13" s="28">
        <v>5</v>
      </c>
      <c r="B13" s="42">
        <f>IF(ISERROR(VLOOKUP(I13,yüksek!$B$9:$H$40,7,FALSE)),0,(VLOOKUP(I13,yüksek!$B$9:$H$40,7,FALSE)))</f>
        <v>0</v>
      </c>
      <c r="C13" s="220">
        <f>IF(ISERROR(VLOOKUP(I13,yüksek!$B$9:$H$40,2,FALSE)),0,(VLOOKUP(I13,yüksek!$B$9:$H$40,2,FALSE)))</f>
        <v>0</v>
      </c>
      <c r="D13" s="229">
        <f>IF(ISERROR(VLOOKUP(I13,yüksek!$B$9:$H$40,3,FALSE)),0,(VLOOKUP(I13,yüksek!$B$9:$H$40,3,FALSE)))</f>
        <v>0</v>
      </c>
      <c r="E13" s="229">
        <f>IF(ISERROR(VLOOKUP(I13,yüksek!$B$9:$H$40,4,FALSE)),0,(VLOOKUP(I13,yüksek!$B$9:$H$40,4,FALSE)))</f>
        <v>0</v>
      </c>
      <c r="F13" s="49">
        <f>IF(ISERROR(VLOOKUP(I13,yüksek!$B$9:$H$40,5,FALSE)),0,(VLOOKUP(I13,yüksek!$B$9:$H$40,5,FALSE)))</f>
        <v>0</v>
      </c>
      <c r="G13" s="43">
        <f>IF(ISERROR(VLOOKUP(I13,yüksek!$B$9:$H$40,6,FALSE)),0,(VLOOKUP(I13,yüksek!$B$9:$H$40,6,FALSE)))</f>
        <v>0</v>
      </c>
      <c r="H13" s="222"/>
      <c r="I13" s="30">
        <v>5</v>
      </c>
      <c r="J13" s="44"/>
    </row>
    <row r="14" spans="1:10" s="24" customFormat="1" ht="24.95" customHeight="1">
      <c r="A14" s="28">
        <v>6</v>
      </c>
      <c r="B14" s="42">
        <f>IF(ISERROR(VLOOKUP(I14,yüksek!$B$9:$H$40,7,FALSE)),0,(VLOOKUP(I14,yüksek!$B$9:$H$40,7,FALSE)))</f>
        <v>0</v>
      </c>
      <c r="C14" s="220">
        <f>IF(ISERROR(VLOOKUP(I14,yüksek!$B$9:$H$40,2,FALSE)),0,(VLOOKUP(I14,yüksek!$B$9:$H$40,2,FALSE)))</f>
        <v>0</v>
      </c>
      <c r="D14" s="229">
        <f>IF(ISERROR(VLOOKUP(I14,yüksek!$B$9:$H$40,3,FALSE)),0,(VLOOKUP(I14,yüksek!$B$9:$H$40,3,FALSE)))</f>
        <v>0</v>
      </c>
      <c r="E14" s="229">
        <f>IF(ISERROR(VLOOKUP(I14,yüksek!$B$9:$H$40,4,FALSE)),0,(VLOOKUP(I14,yüksek!$B$9:$H$40,4,FALSE)))</f>
        <v>0</v>
      </c>
      <c r="F14" s="49">
        <f>IF(ISERROR(VLOOKUP(I14,yüksek!$B$9:$H$40,5,FALSE)),0,(VLOOKUP(I14,yüksek!$B$9:$H$40,5,FALSE)))</f>
        <v>0</v>
      </c>
      <c r="G14" s="43">
        <f>IF(ISERROR(VLOOKUP(I14,yüksek!$B$9:$H$40,6,FALSE)),0,(VLOOKUP(I14,yüksek!$B$9:$H$40,6,FALSE)))</f>
        <v>0</v>
      </c>
      <c r="H14" s="222"/>
      <c r="I14" s="30">
        <v>6</v>
      </c>
      <c r="J14" s="44"/>
    </row>
    <row r="15" spans="1:10" s="24" customFormat="1" ht="24.95" customHeight="1">
      <c r="A15" s="28">
        <v>7</v>
      </c>
      <c r="B15" s="42">
        <f>IF(ISERROR(VLOOKUP(I15,yüksek!$B$9:$H$40,7,FALSE)),0,(VLOOKUP(I15,yüksek!$B$9:$H$40,7,FALSE)))</f>
        <v>0</v>
      </c>
      <c r="C15" s="220">
        <f>IF(ISERROR(VLOOKUP(I15,yüksek!$B$9:$H$40,2,FALSE)),0,(VLOOKUP(I15,yüksek!$B$9:$H$40,2,FALSE)))</f>
        <v>0</v>
      </c>
      <c r="D15" s="229">
        <f>IF(ISERROR(VLOOKUP(I15,yüksek!$B$9:$H$40,3,FALSE)),0,(VLOOKUP(I15,yüksek!$B$9:$H$40,3,FALSE)))</f>
        <v>0</v>
      </c>
      <c r="E15" s="229">
        <f>IF(ISERROR(VLOOKUP(I15,yüksek!$B$9:$H$40,4,FALSE)),0,(VLOOKUP(I15,yüksek!$B$9:$H$40,4,FALSE)))</f>
        <v>0</v>
      </c>
      <c r="F15" s="49">
        <f>IF(ISERROR(VLOOKUP(I15,yüksek!$B$9:$H$40,5,FALSE)),0,(VLOOKUP(I15,yüksek!$B$9:$H$40,5,FALSE)))</f>
        <v>0</v>
      </c>
      <c r="G15" s="43">
        <f>IF(ISERROR(VLOOKUP(I15,yüksek!$B$9:$H$40,6,FALSE)),0,(VLOOKUP(I15,yüksek!$B$9:$H$40,6,FALSE)))</f>
        <v>0</v>
      </c>
      <c r="H15" s="222"/>
      <c r="I15" s="30">
        <v>7</v>
      </c>
      <c r="J15" s="44"/>
    </row>
    <row r="16" spans="1:10" s="24" customFormat="1" ht="24.95" customHeight="1">
      <c r="A16" s="28">
        <v>8</v>
      </c>
      <c r="B16" s="42">
        <f>IF(ISERROR(VLOOKUP(I16,yüksek!$B$9:$H$40,7,FALSE)),0,(VLOOKUP(I16,yüksek!$B$9:$H$40,7,FALSE)))</f>
        <v>0</v>
      </c>
      <c r="C16" s="220">
        <f>IF(ISERROR(VLOOKUP(I16,yüksek!$B$9:$H$40,2,FALSE)),0,(VLOOKUP(I16,yüksek!$B$9:$H$40,2,FALSE)))</f>
        <v>0</v>
      </c>
      <c r="D16" s="229">
        <f>IF(ISERROR(VLOOKUP(I16,yüksek!$B$9:$H$40,3,FALSE)),0,(VLOOKUP(I16,yüksek!$B$9:$H$40,3,FALSE)))</f>
        <v>0</v>
      </c>
      <c r="E16" s="229">
        <f>IF(ISERROR(VLOOKUP(I16,yüksek!$B$9:$H$40,4,FALSE)),0,(VLOOKUP(I16,yüksek!$B$9:$H$40,4,FALSE)))</f>
        <v>0</v>
      </c>
      <c r="F16" s="49">
        <f>IF(ISERROR(VLOOKUP(I16,yüksek!$B$9:$H$40,5,FALSE)),0,(VLOOKUP(I16,yüksek!$B$9:$H$40,5,FALSE)))</f>
        <v>0</v>
      </c>
      <c r="G16" s="43">
        <f>IF(ISERROR(VLOOKUP(I16,yüksek!$B$9:$H$40,6,FALSE)),0,(VLOOKUP(I16,yüksek!$B$9:$H$40,6,FALSE)))</f>
        <v>0</v>
      </c>
      <c r="H16" s="222"/>
      <c r="I16" s="30">
        <v>8</v>
      </c>
      <c r="J16" s="44"/>
    </row>
    <row r="17" spans="1:10" s="24" customFormat="1" ht="24.95" customHeight="1">
      <c r="A17" s="28">
        <v>9</v>
      </c>
      <c r="B17" s="42">
        <f>IF(ISERROR(VLOOKUP(I17,yüksek!$B$9:$H$40,7,FALSE)),0,(VLOOKUP(I17,yüksek!$B$9:$H$40,7,FALSE)))</f>
        <v>0</v>
      </c>
      <c r="C17" s="220">
        <f>IF(ISERROR(VLOOKUP(I17,yüksek!$B$9:$H$40,2,FALSE)),0,(VLOOKUP(I17,yüksek!$B$9:$H$40,2,FALSE)))</f>
        <v>0</v>
      </c>
      <c r="D17" s="229">
        <f>IF(ISERROR(VLOOKUP(I17,yüksek!$B$9:$H$40,3,FALSE)),0,(VLOOKUP(I17,yüksek!$B$9:$H$40,3,FALSE)))</f>
        <v>0</v>
      </c>
      <c r="E17" s="229">
        <f>IF(ISERROR(VLOOKUP(I17,yüksek!$B$9:$H$40,4,FALSE)),0,(VLOOKUP(I17,yüksek!$B$9:$H$40,4,FALSE)))</f>
        <v>0</v>
      </c>
      <c r="F17" s="49">
        <f>IF(ISERROR(VLOOKUP(I17,yüksek!$B$9:$H$40,5,FALSE)),0,(VLOOKUP(I17,yüksek!$B$9:$H$40,5,FALSE)))</f>
        <v>0</v>
      </c>
      <c r="G17" s="43">
        <f>IF(ISERROR(VLOOKUP(I17,yüksek!$B$9:$H$40,6,FALSE)),0,(VLOOKUP(I17,yüksek!$B$9:$H$40,6,FALSE)))</f>
        <v>0</v>
      </c>
      <c r="H17" s="222"/>
      <c r="I17" s="30">
        <v>9</v>
      </c>
      <c r="J17" s="44"/>
    </row>
    <row r="18" spans="1:10" s="24" customFormat="1" ht="24.95" customHeight="1">
      <c r="A18" s="28">
        <v>10</v>
      </c>
      <c r="B18" s="42">
        <f>IF(ISERROR(VLOOKUP(I18,yüksek!$B$9:$H$40,7,FALSE)),0,(VLOOKUP(I18,yüksek!$B$9:$H$40,7,FALSE)))</f>
        <v>0</v>
      </c>
      <c r="C18" s="220">
        <f>IF(ISERROR(VLOOKUP(I18,yüksek!$B$9:$H$40,2,FALSE)),0,(VLOOKUP(I18,yüksek!$B$9:$H$40,2,FALSE)))</f>
        <v>0</v>
      </c>
      <c r="D18" s="229">
        <f>IF(ISERROR(VLOOKUP(I18,yüksek!$B$9:$H$40,3,FALSE)),0,(VLOOKUP(I18,yüksek!$B$9:$H$40,3,FALSE)))</f>
        <v>0</v>
      </c>
      <c r="E18" s="229">
        <f>IF(ISERROR(VLOOKUP(I18,yüksek!$B$9:$H$40,4,FALSE)),0,(VLOOKUP(I18,yüksek!$B$9:$H$40,4,FALSE)))</f>
        <v>0</v>
      </c>
      <c r="F18" s="49">
        <f>IF(ISERROR(VLOOKUP(I18,yüksek!$B$9:$H$40,5,FALSE)),0,(VLOOKUP(I18,yüksek!$B$9:$H$40,5,FALSE)))</f>
        <v>0</v>
      </c>
      <c r="G18" s="43">
        <f>IF(ISERROR(VLOOKUP(I18,yüksek!$B$9:$H$40,6,FALSE)),0,(VLOOKUP(I18,yüksek!$B$9:$H$40,6,FALSE)))</f>
        <v>0</v>
      </c>
      <c r="H18" s="222"/>
      <c r="I18" s="30">
        <v>10</v>
      </c>
      <c r="J18" s="44"/>
    </row>
    <row r="19" spans="1:10" s="24" customFormat="1" ht="24.95" customHeight="1">
      <c r="A19" s="28">
        <v>11</v>
      </c>
      <c r="B19" s="42">
        <f>IF(ISERROR(VLOOKUP(I19,yüksek!$B$9:$H$40,7,FALSE)),0,(VLOOKUP(I19,yüksek!$B$9:$H$40,7,FALSE)))</f>
        <v>0</v>
      </c>
      <c r="C19" s="220">
        <f>IF(ISERROR(VLOOKUP(I19,yüksek!$B$9:$H$40,2,FALSE)),0,(VLOOKUP(I19,yüksek!$B$9:$H$40,2,FALSE)))</f>
        <v>0</v>
      </c>
      <c r="D19" s="229">
        <f>IF(ISERROR(VLOOKUP(I19,yüksek!$B$9:$H$40,3,FALSE)),0,(VLOOKUP(I19,yüksek!$B$9:$H$40,3,FALSE)))</f>
        <v>0</v>
      </c>
      <c r="E19" s="229">
        <f>IF(ISERROR(VLOOKUP(I19,yüksek!$B$9:$H$40,4,FALSE)),0,(VLOOKUP(I19,yüksek!$B$9:$H$40,4,FALSE)))</f>
        <v>0</v>
      </c>
      <c r="F19" s="49">
        <f>IF(ISERROR(VLOOKUP(I19,yüksek!$B$9:$H$40,5,FALSE)),0,(VLOOKUP(I19,yüksek!$B$9:$H$40,5,FALSE)))</f>
        <v>0</v>
      </c>
      <c r="G19" s="43">
        <f>IF(ISERROR(VLOOKUP(I19,yüksek!$B$9:$H$40,6,FALSE)),0,(VLOOKUP(I19,yüksek!$B$9:$H$40,6,FALSE)))</f>
        <v>0</v>
      </c>
      <c r="H19" s="222"/>
      <c r="I19" s="30">
        <v>11</v>
      </c>
      <c r="J19" s="44"/>
    </row>
    <row r="20" spans="1:10" s="24" customFormat="1" ht="24.95" customHeight="1">
      <c r="A20" s="28">
        <v>12</v>
      </c>
      <c r="B20" s="42">
        <f>IF(ISERROR(VLOOKUP(I20,yüksek!$B$9:$H$40,7,FALSE)),0,(VLOOKUP(I20,yüksek!$B$9:$H$40,7,FALSE)))</f>
        <v>0</v>
      </c>
      <c r="C20" s="220">
        <f>IF(ISERROR(VLOOKUP(I20,yüksek!$B$9:$H$40,2,FALSE)),0,(VLOOKUP(I20,yüksek!$B$9:$H$40,2,FALSE)))</f>
        <v>0</v>
      </c>
      <c r="D20" s="229">
        <f>IF(ISERROR(VLOOKUP(I20,yüksek!$B$9:$H$40,3,FALSE)),0,(VLOOKUP(I20,yüksek!$B$9:$H$40,3,FALSE)))</f>
        <v>0</v>
      </c>
      <c r="E20" s="229">
        <f>IF(ISERROR(VLOOKUP(I20,yüksek!$B$9:$H$40,4,FALSE)),0,(VLOOKUP(I20,yüksek!$B$9:$H$40,4,FALSE)))</f>
        <v>0</v>
      </c>
      <c r="F20" s="49">
        <f>IF(ISERROR(VLOOKUP(I20,yüksek!$B$9:$H$40,5,FALSE)),0,(VLOOKUP(I20,yüksek!$B$9:$H$40,5,FALSE)))</f>
        <v>0</v>
      </c>
      <c r="G20" s="43">
        <f>IF(ISERROR(VLOOKUP(I20,yüksek!$B$9:$H$40,6,FALSE)),0,(VLOOKUP(I20,yüksek!$B$9:$H$40,6,FALSE)))</f>
        <v>0</v>
      </c>
      <c r="H20" s="222"/>
      <c r="I20" s="30">
        <v>12</v>
      </c>
      <c r="J20" s="44"/>
    </row>
    <row r="21" spans="1:10" s="24" customFormat="1" ht="24.95" customHeight="1">
      <c r="A21" s="28">
        <v>13</v>
      </c>
      <c r="B21" s="42">
        <f>IF(ISERROR(VLOOKUP(I21,yüksek!$B$9:$H$40,7,FALSE)),0,(VLOOKUP(I21,yüksek!$B$9:$H$40,7,FALSE)))</f>
        <v>0</v>
      </c>
      <c r="C21" s="220">
        <f>IF(ISERROR(VLOOKUP(I21,yüksek!$B$9:$H$40,2,FALSE)),0,(VLOOKUP(I21,yüksek!$B$9:$H$40,2,FALSE)))</f>
        <v>0</v>
      </c>
      <c r="D21" s="229">
        <f>IF(ISERROR(VLOOKUP(I21,yüksek!$B$9:$H$40,3,FALSE)),0,(VLOOKUP(I21,yüksek!$B$9:$H$40,3,FALSE)))</f>
        <v>0</v>
      </c>
      <c r="E21" s="229">
        <f>IF(ISERROR(VLOOKUP(I21,yüksek!$B$9:$H$40,4,FALSE)),0,(VLOOKUP(I21,yüksek!$B$9:$H$40,4,FALSE)))</f>
        <v>0</v>
      </c>
      <c r="F21" s="49">
        <f>IF(ISERROR(VLOOKUP(I21,yüksek!$B$9:$H$40,5,FALSE)),0,(VLOOKUP(I21,yüksek!$B$9:$H$40,5,FALSE)))</f>
        <v>0</v>
      </c>
      <c r="G21" s="43">
        <f>IF(ISERROR(VLOOKUP(I21,yüksek!$B$9:$H$40,6,FALSE)),0,(VLOOKUP(I21,yüksek!$B$9:$H$40,6,FALSE)))</f>
        <v>0</v>
      </c>
      <c r="H21" s="222"/>
      <c r="I21" s="30">
        <v>13</v>
      </c>
      <c r="J21" s="44"/>
    </row>
    <row r="22" spans="1:10" s="24" customFormat="1" ht="24.95" customHeight="1">
      <c r="A22" s="28">
        <v>14</v>
      </c>
      <c r="B22" s="42">
        <f>IF(ISERROR(VLOOKUP(I22,yüksek!$B$9:$H$40,7,FALSE)),0,(VLOOKUP(I22,yüksek!$B$9:$H$40,7,FALSE)))</f>
        <v>0</v>
      </c>
      <c r="C22" s="220">
        <f>IF(ISERROR(VLOOKUP(I22,yüksek!$B$9:$H$40,2,FALSE)),0,(VLOOKUP(I22,yüksek!$B$9:$H$40,2,FALSE)))</f>
        <v>0</v>
      </c>
      <c r="D22" s="229">
        <f>IF(ISERROR(VLOOKUP(I22,yüksek!$B$9:$H$40,3,FALSE)),0,(VLOOKUP(I22,yüksek!$B$9:$H$40,3,FALSE)))</f>
        <v>0</v>
      </c>
      <c r="E22" s="229">
        <f>IF(ISERROR(VLOOKUP(I22,yüksek!$B$9:$H$40,4,FALSE)),0,(VLOOKUP(I22,yüksek!$B$9:$H$40,4,FALSE)))</f>
        <v>0</v>
      </c>
      <c r="F22" s="49">
        <f>IF(ISERROR(VLOOKUP(I22,yüksek!$B$9:$H$40,5,FALSE)),0,(VLOOKUP(I22,yüksek!$B$9:$H$40,5,FALSE)))</f>
        <v>0</v>
      </c>
      <c r="G22" s="43">
        <f>IF(ISERROR(VLOOKUP(I22,yüksek!$B$9:$H$40,6,FALSE)),0,(VLOOKUP(I22,yüksek!$B$9:$H$40,6,FALSE)))</f>
        <v>0</v>
      </c>
      <c r="H22" s="222"/>
      <c r="I22" s="30">
        <v>14</v>
      </c>
      <c r="J22" s="44"/>
    </row>
    <row r="23" spans="1:10" s="24" customFormat="1" ht="24.95" customHeight="1">
      <c r="A23" s="28">
        <v>15</v>
      </c>
      <c r="B23" s="42">
        <f>IF(ISERROR(VLOOKUP(I23,yüksek!$B$9:$H$40,7,FALSE)),0,(VLOOKUP(I23,yüksek!$B$9:$H$40,7,FALSE)))</f>
        <v>0</v>
      </c>
      <c r="C23" s="220">
        <f>IF(ISERROR(VLOOKUP(I23,yüksek!$B$9:$H$40,2,FALSE)),0,(VLOOKUP(I23,yüksek!$B$9:$H$40,2,FALSE)))</f>
        <v>0</v>
      </c>
      <c r="D23" s="229">
        <f>IF(ISERROR(VLOOKUP(I23,yüksek!$B$9:$H$40,3,FALSE)),0,(VLOOKUP(I23,yüksek!$B$9:$H$40,3,FALSE)))</f>
        <v>0</v>
      </c>
      <c r="E23" s="229">
        <f>IF(ISERROR(VLOOKUP(I23,yüksek!$B$9:$H$40,4,FALSE)),0,(VLOOKUP(I23,yüksek!$B$9:$H$40,4,FALSE)))</f>
        <v>0</v>
      </c>
      <c r="F23" s="49">
        <f>IF(ISERROR(VLOOKUP(I23,yüksek!$B$9:$H$40,5,FALSE)),0,(VLOOKUP(I23,yüksek!$B$9:$H$40,5,FALSE)))</f>
        <v>0</v>
      </c>
      <c r="G23" s="43">
        <f>IF(ISERROR(VLOOKUP(I23,yüksek!$B$9:$H$40,6,FALSE)),0,(VLOOKUP(I23,yüksek!$B$9:$H$40,6,FALSE)))</f>
        <v>0</v>
      </c>
      <c r="H23" s="222"/>
      <c r="I23" s="30">
        <v>15</v>
      </c>
      <c r="J23" s="44"/>
    </row>
    <row r="24" spans="1:10" s="24" customFormat="1" ht="24.95" customHeight="1">
      <c r="A24" s="28">
        <v>16</v>
      </c>
      <c r="B24" s="42">
        <f>IF(ISERROR(VLOOKUP(I24,yüksek!$B$9:$H$40,7,FALSE)),0,(VLOOKUP(I24,yüksek!$B$9:$H$40,7,FALSE)))</f>
        <v>0</v>
      </c>
      <c r="C24" s="220">
        <f>IF(ISERROR(VLOOKUP(I24,yüksek!$B$9:$H$40,2,FALSE)),0,(VLOOKUP(I24,yüksek!$B$9:$H$40,2,FALSE)))</f>
        <v>0</v>
      </c>
      <c r="D24" s="229">
        <f>IF(ISERROR(VLOOKUP(I24,yüksek!$B$9:$H$40,3,FALSE)),0,(VLOOKUP(I24,yüksek!$B$9:$H$40,3,FALSE)))</f>
        <v>0</v>
      </c>
      <c r="E24" s="229">
        <f>IF(ISERROR(VLOOKUP(I24,yüksek!$B$9:$H$40,4,FALSE)),0,(VLOOKUP(I24,yüksek!$B$9:$H$40,4,FALSE)))</f>
        <v>0</v>
      </c>
      <c r="F24" s="49">
        <f>IF(ISERROR(VLOOKUP(I24,yüksek!$B$9:$H$40,5,FALSE)),0,(VLOOKUP(I24,yüksek!$B$9:$H$40,5,FALSE)))</f>
        <v>0</v>
      </c>
      <c r="G24" s="43">
        <f>IF(ISERROR(VLOOKUP(I24,yüksek!$B$9:$H$40,6,FALSE)),0,(VLOOKUP(I24,yüksek!$B$9:$H$40,6,FALSE)))</f>
        <v>0</v>
      </c>
      <c r="H24" s="222"/>
      <c r="I24" s="30">
        <v>16</v>
      </c>
      <c r="J24" s="44"/>
    </row>
    <row r="25" spans="1:10" s="24" customFormat="1" ht="24.95" customHeight="1">
      <c r="A25" s="28">
        <v>17</v>
      </c>
      <c r="B25" s="42">
        <f>IF(ISERROR(VLOOKUP(I25,yüksek!$B$9:$H$40,7,FALSE)),0,(VLOOKUP(I25,yüksek!$B$9:$H$40,7,FALSE)))</f>
        <v>0</v>
      </c>
      <c r="C25" s="220">
        <f>IF(ISERROR(VLOOKUP(I25,yüksek!$B$9:$H$40,2,FALSE)),0,(VLOOKUP(I25,yüksek!$B$9:$H$40,2,FALSE)))</f>
        <v>0</v>
      </c>
      <c r="D25" s="229">
        <f>IF(ISERROR(VLOOKUP(I25,yüksek!$B$9:$H$40,3,FALSE)),0,(VLOOKUP(I25,yüksek!$B$9:$H$40,3,FALSE)))</f>
        <v>0</v>
      </c>
      <c r="E25" s="229">
        <f>IF(ISERROR(VLOOKUP(I25,yüksek!$B$9:$H$40,4,FALSE)),0,(VLOOKUP(I25,yüksek!$B$9:$H$40,4,FALSE)))</f>
        <v>0</v>
      </c>
      <c r="F25" s="49">
        <f>IF(ISERROR(VLOOKUP(I25,yüksek!$B$9:$H$40,5,FALSE)),0,(VLOOKUP(I25,yüksek!$B$9:$H$40,5,FALSE)))</f>
        <v>0</v>
      </c>
      <c r="G25" s="43">
        <f>IF(ISERROR(VLOOKUP(I25,yüksek!$B$9:$H$40,6,FALSE)),0,(VLOOKUP(I25,yüksek!$B$9:$H$40,6,FALSE)))</f>
        <v>0</v>
      </c>
      <c r="H25" s="222"/>
      <c r="I25" s="30">
        <v>17</v>
      </c>
      <c r="J25" s="44"/>
    </row>
    <row r="26" spans="1:10" s="24" customFormat="1" ht="24.95" customHeight="1">
      <c r="A26" s="28">
        <v>18</v>
      </c>
      <c r="B26" s="42">
        <f>IF(ISERROR(VLOOKUP(I26,yüksek!$B$9:$H$40,7,FALSE)),0,(VLOOKUP(I26,yüksek!$B$9:$H$40,7,FALSE)))</f>
        <v>0</v>
      </c>
      <c r="C26" s="220">
        <f>IF(ISERROR(VLOOKUP(I26,yüksek!$B$9:$H$40,2,FALSE)),0,(VLOOKUP(I26,yüksek!$B$9:$H$40,2,FALSE)))</f>
        <v>0</v>
      </c>
      <c r="D26" s="229">
        <f>IF(ISERROR(VLOOKUP(I26,yüksek!$B$9:$H$40,3,FALSE)),0,(VLOOKUP(I26,yüksek!$B$9:$H$40,3,FALSE)))</f>
        <v>0</v>
      </c>
      <c r="E26" s="229">
        <f>IF(ISERROR(VLOOKUP(I26,yüksek!$B$9:$H$40,4,FALSE)),0,(VLOOKUP(I26,yüksek!$B$9:$H$40,4,FALSE)))</f>
        <v>0</v>
      </c>
      <c r="F26" s="49">
        <f>IF(ISERROR(VLOOKUP(I26,yüksek!$B$9:$H$40,5,FALSE)),0,(VLOOKUP(I26,yüksek!$B$9:$H$40,5,FALSE)))</f>
        <v>0</v>
      </c>
      <c r="G26" s="43">
        <f>IF(ISERROR(VLOOKUP(I26,yüksek!$B$9:$H$40,6,FALSE)),0,(VLOOKUP(I26,yüksek!$B$9:$H$40,6,FALSE)))</f>
        <v>0</v>
      </c>
      <c r="H26" s="222"/>
      <c r="I26" s="30">
        <v>18</v>
      </c>
      <c r="J26" s="44"/>
    </row>
    <row r="27" spans="1:10" s="24" customFormat="1" ht="24.95" customHeight="1">
      <c r="A27" s="28">
        <v>19</v>
      </c>
      <c r="B27" s="42">
        <f>IF(ISERROR(VLOOKUP(I27,yüksek!$B$9:$H$40,7,FALSE)),0,(VLOOKUP(I27,yüksek!$B$9:$H$40,7,FALSE)))</f>
        <v>0</v>
      </c>
      <c r="C27" s="220">
        <f>IF(ISERROR(VLOOKUP(I27,yüksek!$B$9:$H$40,2,FALSE)),0,(VLOOKUP(I27,yüksek!$B$9:$H$40,2,FALSE)))</f>
        <v>0</v>
      </c>
      <c r="D27" s="229">
        <f>IF(ISERROR(VLOOKUP(I27,yüksek!$B$9:$H$40,3,FALSE)),0,(VLOOKUP(I27,yüksek!$B$9:$H$40,3,FALSE)))</f>
        <v>0</v>
      </c>
      <c r="E27" s="229">
        <f>IF(ISERROR(VLOOKUP(I27,yüksek!$B$9:$H$40,4,FALSE)),0,(VLOOKUP(I27,yüksek!$B$9:$H$40,4,FALSE)))</f>
        <v>0</v>
      </c>
      <c r="F27" s="49">
        <f>IF(ISERROR(VLOOKUP(I27,yüksek!$B$9:$H$40,5,FALSE)),0,(VLOOKUP(I27,yüksek!$B$9:$H$40,5,FALSE)))</f>
        <v>0</v>
      </c>
      <c r="G27" s="43">
        <f>IF(ISERROR(VLOOKUP(I27,yüksek!$B$9:$H$40,6,FALSE)),0,(VLOOKUP(I27,yüksek!$B$9:$H$40,6,FALSE)))</f>
        <v>0</v>
      </c>
      <c r="H27" s="222"/>
      <c r="I27" s="30">
        <v>19</v>
      </c>
      <c r="J27" s="44"/>
    </row>
    <row r="28" spans="1:10" s="24" customFormat="1" ht="24.95" customHeight="1">
      <c r="A28" s="28">
        <v>20</v>
      </c>
      <c r="B28" s="42">
        <f>IF(ISERROR(VLOOKUP(I28,yüksek!$B$9:$H$40,7,FALSE)),0,(VLOOKUP(I28,yüksek!$B$9:$H$40,7,FALSE)))</f>
        <v>0</v>
      </c>
      <c r="C28" s="220">
        <f>IF(ISERROR(VLOOKUP(I28,yüksek!$B$9:$H$40,2,FALSE)),0,(VLOOKUP(I28,yüksek!$B$9:$H$40,2,FALSE)))</f>
        <v>0</v>
      </c>
      <c r="D28" s="229">
        <f>IF(ISERROR(VLOOKUP(I28,yüksek!$B$9:$H$40,3,FALSE)),0,(VLOOKUP(I28,yüksek!$B$9:$H$40,3,FALSE)))</f>
        <v>0</v>
      </c>
      <c r="E28" s="229">
        <f>IF(ISERROR(VLOOKUP(I28,yüksek!$B$9:$H$40,4,FALSE)),0,(VLOOKUP(I28,yüksek!$B$9:$H$40,4,FALSE)))</f>
        <v>0</v>
      </c>
      <c r="F28" s="49">
        <f>IF(ISERROR(VLOOKUP(I28,yüksek!$B$9:$H$40,5,FALSE)),0,(VLOOKUP(I28,yüksek!$B$9:$H$40,5,FALSE)))</f>
        <v>0</v>
      </c>
      <c r="G28" s="43">
        <f>IF(ISERROR(VLOOKUP(I28,yüksek!$B$9:$H$40,6,FALSE)),0,(VLOOKUP(I28,yüksek!$B$9:$H$40,6,FALSE)))</f>
        <v>0</v>
      </c>
      <c r="H28" s="222"/>
      <c r="I28" s="30">
        <v>20</v>
      </c>
      <c r="J28" s="44"/>
    </row>
    <row r="29" spans="1:10" s="24" customFormat="1" ht="24.95" customHeight="1">
      <c r="A29" s="28">
        <v>21</v>
      </c>
      <c r="B29" s="42">
        <f>IF(ISERROR(VLOOKUP(I29,yüksek!$B$9:$H$40,7,FALSE)),0,(VLOOKUP(I29,yüksek!$B$9:$H$40,7,FALSE)))</f>
        <v>0</v>
      </c>
      <c r="C29" s="220">
        <f>IF(ISERROR(VLOOKUP(I29,yüksek!$B$9:$H$40,2,FALSE)),0,(VLOOKUP(I29,yüksek!$B$9:$H$40,2,FALSE)))</f>
        <v>0</v>
      </c>
      <c r="D29" s="229">
        <f>IF(ISERROR(VLOOKUP(I29,yüksek!$B$9:$H$40,3,FALSE)),0,(VLOOKUP(I29,yüksek!$B$9:$H$40,3,FALSE)))</f>
        <v>0</v>
      </c>
      <c r="E29" s="229">
        <f>IF(ISERROR(VLOOKUP(I29,yüksek!$B$9:$H$40,4,FALSE)),0,(VLOOKUP(I29,yüksek!$B$9:$H$40,4,FALSE)))</f>
        <v>0</v>
      </c>
      <c r="F29" s="49">
        <f>IF(ISERROR(VLOOKUP(I29,yüksek!$B$9:$H$40,5,FALSE)),0,(VLOOKUP(I29,yüksek!$B$9:$H$40,5,FALSE)))</f>
        <v>0</v>
      </c>
      <c r="G29" s="43">
        <f>IF(ISERROR(VLOOKUP(I29,yüksek!$B$9:$H$40,6,FALSE)),0,(VLOOKUP(I29,yüksek!$B$9:$H$40,6,FALSE)))</f>
        <v>0</v>
      </c>
      <c r="H29" s="222"/>
      <c r="I29" s="30">
        <v>21</v>
      </c>
      <c r="J29" s="44"/>
    </row>
    <row r="30" spans="1:10" s="24" customFormat="1" ht="24.95" customHeight="1">
      <c r="A30" s="28">
        <v>22</v>
      </c>
      <c r="B30" s="42">
        <f>IF(ISERROR(VLOOKUP(I30,yüksek!$B$9:$H$40,7,FALSE)),0,(VLOOKUP(I30,yüksek!$B$9:$H$40,7,FALSE)))</f>
        <v>0</v>
      </c>
      <c r="C30" s="220">
        <f>IF(ISERROR(VLOOKUP(I30,yüksek!$B$9:$H$40,2,FALSE)),0,(VLOOKUP(I30,yüksek!$B$9:$H$40,2,FALSE)))</f>
        <v>0</v>
      </c>
      <c r="D30" s="229">
        <f>IF(ISERROR(VLOOKUP(I30,yüksek!$B$9:$H$40,3,FALSE)),0,(VLOOKUP(I30,yüksek!$B$9:$H$40,3,FALSE)))</f>
        <v>0</v>
      </c>
      <c r="E30" s="229">
        <f>IF(ISERROR(VLOOKUP(I30,yüksek!$B$9:$H$40,4,FALSE)),0,(VLOOKUP(I30,yüksek!$B$9:$H$40,4,FALSE)))</f>
        <v>0</v>
      </c>
      <c r="F30" s="49">
        <f>IF(ISERROR(VLOOKUP(I30,yüksek!$B$9:$H$40,5,FALSE)),0,(VLOOKUP(I30,yüksek!$B$9:$H$40,5,FALSE)))</f>
        <v>0</v>
      </c>
      <c r="G30" s="43">
        <f>IF(ISERROR(VLOOKUP(I30,yüksek!$B$9:$H$40,6,FALSE)),0,(VLOOKUP(I30,yüksek!$B$9:$H$40,6,FALSE)))</f>
        <v>0</v>
      </c>
      <c r="H30" s="222"/>
      <c r="I30" s="30">
        <v>22</v>
      </c>
      <c r="J30" s="44"/>
    </row>
    <row r="31" spans="1:10" s="24" customFormat="1" ht="24.95" customHeight="1">
      <c r="A31" s="28">
        <v>23</v>
      </c>
      <c r="B31" s="42">
        <f>IF(ISERROR(VLOOKUP(I31,yüksek!$B$9:$H$40,7,FALSE)),0,(VLOOKUP(I31,yüksek!$B$9:$H$40,7,FALSE)))</f>
        <v>0</v>
      </c>
      <c r="C31" s="220">
        <f>IF(ISERROR(VLOOKUP(I31,yüksek!$B$9:$H$40,2,FALSE)),0,(VLOOKUP(I31,yüksek!$B$9:$H$40,2,FALSE)))</f>
        <v>0</v>
      </c>
      <c r="D31" s="229">
        <f>IF(ISERROR(VLOOKUP(I31,yüksek!$B$9:$H$40,3,FALSE)),0,(VLOOKUP(I31,yüksek!$B$9:$H$40,3,FALSE)))</f>
        <v>0</v>
      </c>
      <c r="E31" s="229">
        <f>IF(ISERROR(VLOOKUP(I31,yüksek!$B$9:$H$40,4,FALSE)),0,(VLOOKUP(I31,yüksek!$B$9:$H$40,4,FALSE)))</f>
        <v>0</v>
      </c>
      <c r="F31" s="49">
        <f>IF(ISERROR(VLOOKUP(I31,yüksek!$B$9:$H$40,5,FALSE)),0,(VLOOKUP(I31,yüksek!$B$9:$H$40,5,FALSE)))</f>
        <v>0</v>
      </c>
      <c r="G31" s="43">
        <f>IF(ISERROR(VLOOKUP(I31,yüksek!$B$9:$H$40,6,FALSE)),0,(VLOOKUP(I31,yüksek!$B$9:$H$40,6,FALSE)))</f>
        <v>0</v>
      </c>
      <c r="H31" s="222"/>
      <c r="I31" s="30">
        <v>23</v>
      </c>
      <c r="J31" s="44"/>
    </row>
    <row r="32" spans="1:10" s="24" customFormat="1" ht="24.95" customHeight="1">
      <c r="A32" s="28">
        <v>24</v>
      </c>
      <c r="B32" s="42">
        <f>IF(ISERROR(VLOOKUP(I32,yüksek!$B$9:$H$40,7,FALSE)),0,(VLOOKUP(I32,yüksek!$B$9:$H$40,7,FALSE)))</f>
        <v>0</v>
      </c>
      <c r="C32" s="220">
        <f>IF(ISERROR(VLOOKUP(I32,yüksek!$B$9:$H$40,2,FALSE)),0,(VLOOKUP(I32,yüksek!$B$9:$H$40,2,FALSE)))</f>
        <v>0</v>
      </c>
      <c r="D32" s="229">
        <f>IF(ISERROR(VLOOKUP(I32,yüksek!$B$9:$H$40,3,FALSE)),0,(VLOOKUP(I32,yüksek!$B$9:$H$40,3,FALSE)))</f>
        <v>0</v>
      </c>
      <c r="E32" s="229">
        <f>IF(ISERROR(VLOOKUP(I32,yüksek!$B$9:$H$40,4,FALSE)),0,(VLOOKUP(I32,yüksek!$B$9:$H$40,4,FALSE)))</f>
        <v>0</v>
      </c>
      <c r="F32" s="49">
        <f>IF(ISERROR(VLOOKUP(I32,yüksek!$B$9:$H$40,5,FALSE)),0,(VLOOKUP(I32,yüksek!$B$9:$H$40,5,FALSE)))</f>
        <v>0</v>
      </c>
      <c r="G32" s="43">
        <f>IF(ISERROR(VLOOKUP(I32,yüksek!$B$9:$H$40,6,FALSE)),0,(VLOOKUP(I32,yüksek!$B$9:$H$40,6,FALSE)))</f>
        <v>0</v>
      </c>
      <c r="H32" s="222"/>
      <c r="I32" s="30">
        <v>24</v>
      </c>
      <c r="J32" s="44"/>
    </row>
    <row r="33" spans="1:10" s="24" customFormat="1" ht="24.95" customHeight="1">
      <c r="A33" s="28">
        <v>25</v>
      </c>
      <c r="B33" s="42">
        <f>IF(ISERROR(VLOOKUP(I33,yüksek!$B$9:$H$40,7,FALSE)),0,(VLOOKUP(I33,yüksek!$B$9:$H$40,7,FALSE)))</f>
        <v>0</v>
      </c>
      <c r="C33" s="220">
        <f>IF(ISERROR(VLOOKUP(I33,yüksek!$B$9:$H$40,2,FALSE)),0,(VLOOKUP(I33,yüksek!$B$9:$H$40,2,FALSE)))</f>
        <v>0</v>
      </c>
      <c r="D33" s="229">
        <f>IF(ISERROR(VLOOKUP(I33,yüksek!$B$9:$H$40,3,FALSE)),0,(VLOOKUP(I33,yüksek!$B$9:$H$40,3,FALSE)))</f>
        <v>0</v>
      </c>
      <c r="E33" s="229">
        <f>IF(ISERROR(VLOOKUP(I33,yüksek!$B$9:$H$40,4,FALSE)),0,(VLOOKUP(I33,yüksek!$B$9:$H$40,4,FALSE)))</f>
        <v>0</v>
      </c>
      <c r="F33" s="49">
        <f>IF(ISERROR(VLOOKUP(I33,yüksek!$B$9:$H$40,5,FALSE)),0,(VLOOKUP(I33,yüksek!$B$9:$H$40,5,FALSE)))</f>
        <v>0</v>
      </c>
      <c r="G33" s="43">
        <f>IF(ISERROR(VLOOKUP(I33,yüksek!$B$9:$H$40,6,FALSE)),0,(VLOOKUP(I33,yüksek!$B$9:$H$40,6,FALSE)))</f>
        <v>0</v>
      </c>
      <c r="H33" s="222"/>
      <c r="I33" s="30">
        <v>25</v>
      </c>
      <c r="J33" s="44"/>
    </row>
    <row r="34" spans="1:10" s="24" customFormat="1" ht="24.95" customHeight="1">
      <c r="A34" s="28">
        <v>26</v>
      </c>
      <c r="B34" s="42">
        <f>IF(ISERROR(VLOOKUP(I34,yüksek!$B$9:$H$40,7,FALSE)),0,(VLOOKUP(I34,yüksek!$B$9:$H$40,7,FALSE)))</f>
        <v>0</v>
      </c>
      <c r="C34" s="220">
        <f>IF(ISERROR(VLOOKUP(I34,yüksek!$B$9:$H$40,2,FALSE)),0,(VLOOKUP(I34,yüksek!$B$9:$H$40,2,FALSE)))</f>
        <v>0</v>
      </c>
      <c r="D34" s="229">
        <f>IF(ISERROR(VLOOKUP(I34,yüksek!$B$9:$H$40,3,FALSE)),0,(VLOOKUP(I34,yüksek!$B$9:$H$40,3,FALSE)))</f>
        <v>0</v>
      </c>
      <c r="E34" s="229">
        <f>IF(ISERROR(VLOOKUP(I34,yüksek!$B$9:$H$40,4,FALSE)),0,(VLOOKUP(I34,yüksek!$B$9:$H$40,4,FALSE)))</f>
        <v>0</v>
      </c>
      <c r="F34" s="49">
        <f>IF(ISERROR(VLOOKUP(I34,yüksek!$B$9:$H$40,5,FALSE)),0,(VLOOKUP(I34,yüksek!$B$9:$H$40,5,FALSE)))</f>
        <v>0</v>
      </c>
      <c r="G34" s="43">
        <f>IF(ISERROR(VLOOKUP(I34,yüksek!$B$9:$H$40,6,FALSE)),0,(VLOOKUP(I34,yüksek!$B$9:$H$40,6,FALSE)))</f>
        <v>0</v>
      </c>
      <c r="H34" s="222"/>
      <c r="I34" s="30">
        <v>26</v>
      </c>
      <c r="J34" s="44"/>
    </row>
    <row r="35" spans="1:10" s="24" customFormat="1" ht="24.95" customHeight="1">
      <c r="A35" s="28">
        <v>27</v>
      </c>
      <c r="B35" s="42">
        <f>IF(ISERROR(VLOOKUP(I35,yüksek!$B$9:$H$40,7,FALSE)),0,(VLOOKUP(I35,yüksek!$B$9:$H$40,7,FALSE)))</f>
        <v>0</v>
      </c>
      <c r="C35" s="220">
        <f>IF(ISERROR(VLOOKUP(I35,yüksek!$B$9:$H$40,2,FALSE)),0,(VLOOKUP(I35,yüksek!$B$9:$H$40,2,FALSE)))</f>
        <v>0</v>
      </c>
      <c r="D35" s="229">
        <f>IF(ISERROR(VLOOKUP(I35,yüksek!$B$9:$H$40,3,FALSE)),0,(VLOOKUP(I35,yüksek!$B$9:$H$40,3,FALSE)))</f>
        <v>0</v>
      </c>
      <c r="E35" s="229">
        <f>IF(ISERROR(VLOOKUP(I35,yüksek!$B$9:$H$40,4,FALSE)),0,(VLOOKUP(I35,yüksek!$B$9:$H$40,4,FALSE)))</f>
        <v>0</v>
      </c>
      <c r="F35" s="49">
        <f>IF(ISERROR(VLOOKUP(I35,yüksek!$B$9:$H$40,5,FALSE)),0,(VLOOKUP(I35,yüksek!$B$9:$H$40,5,FALSE)))</f>
        <v>0</v>
      </c>
      <c r="G35" s="43">
        <f>IF(ISERROR(VLOOKUP(I35,yüksek!$B$9:$H$40,6,FALSE)),0,(VLOOKUP(I35,yüksek!$B$9:$H$40,6,FALSE)))</f>
        <v>0</v>
      </c>
      <c r="H35" s="222"/>
      <c r="I35" s="30">
        <v>27</v>
      </c>
      <c r="J35" s="44"/>
    </row>
    <row r="36" spans="1:10" s="24" customFormat="1" ht="24.95" customHeight="1">
      <c r="A36" s="28">
        <v>28</v>
      </c>
      <c r="B36" s="42">
        <f>IF(ISERROR(VLOOKUP(I36,yüksek!$B$9:$H$40,7,FALSE)),0,(VLOOKUP(I36,yüksek!$B$9:$H$40,7,FALSE)))</f>
        <v>0</v>
      </c>
      <c r="C36" s="220">
        <f>IF(ISERROR(VLOOKUP(I36,yüksek!$B$9:$H$40,2,FALSE)),0,(VLOOKUP(I36,yüksek!$B$9:$H$40,2,FALSE)))</f>
        <v>0</v>
      </c>
      <c r="D36" s="229">
        <f>IF(ISERROR(VLOOKUP(I36,yüksek!$B$9:$H$40,3,FALSE)),0,(VLOOKUP(I36,yüksek!$B$9:$H$40,3,FALSE)))</f>
        <v>0</v>
      </c>
      <c r="E36" s="229">
        <f>IF(ISERROR(VLOOKUP(I36,yüksek!$B$9:$H$40,4,FALSE)),0,(VLOOKUP(I36,yüksek!$B$9:$H$40,4,FALSE)))</f>
        <v>0</v>
      </c>
      <c r="F36" s="49">
        <f>IF(ISERROR(VLOOKUP(I36,yüksek!$B$9:$H$40,5,FALSE)),0,(VLOOKUP(I36,yüksek!$B$9:$H$40,5,FALSE)))</f>
        <v>0</v>
      </c>
      <c r="G36" s="43">
        <f>IF(ISERROR(VLOOKUP(I36,yüksek!$B$9:$H$40,6,FALSE)),0,(VLOOKUP(I36,yüksek!$B$9:$H$40,6,FALSE)))</f>
        <v>0</v>
      </c>
      <c r="H36" s="222"/>
      <c r="I36" s="30">
        <v>28</v>
      </c>
      <c r="J36" s="44"/>
    </row>
    <row r="37" spans="1:10" s="24" customFormat="1" ht="24.95" customHeight="1">
      <c r="A37" s="28">
        <v>29</v>
      </c>
      <c r="B37" s="42">
        <f>IF(ISERROR(VLOOKUP(I37,yüksek!$B$9:$H$40,7,FALSE)),0,(VLOOKUP(I37,yüksek!$B$9:$H$40,7,FALSE)))</f>
        <v>0</v>
      </c>
      <c r="C37" s="220">
        <f>IF(ISERROR(VLOOKUP(I37,yüksek!$B$9:$H$40,2,FALSE)),0,(VLOOKUP(I37,yüksek!$B$9:$H$40,2,FALSE)))</f>
        <v>0</v>
      </c>
      <c r="D37" s="229">
        <f>IF(ISERROR(VLOOKUP(I37,yüksek!$B$9:$H$40,3,FALSE)),0,(VLOOKUP(I37,yüksek!$B$9:$H$40,3,FALSE)))</f>
        <v>0</v>
      </c>
      <c r="E37" s="229">
        <f>IF(ISERROR(VLOOKUP(I37,yüksek!$B$9:$H$40,4,FALSE)),0,(VLOOKUP(I37,yüksek!$B$9:$H$40,4,FALSE)))</f>
        <v>0</v>
      </c>
      <c r="F37" s="49">
        <f>IF(ISERROR(VLOOKUP(I37,yüksek!$B$9:$H$40,5,FALSE)),0,(VLOOKUP(I37,yüksek!$B$9:$H$40,5,FALSE)))</f>
        <v>0</v>
      </c>
      <c r="G37" s="43">
        <f>IF(ISERROR(VLOOKUP(I37,yüksek!$B$9:$H$40,6,FALSE)),0,(VLOOKUP(I37,yüksek!$B$9:$H$40,6,FALSE)))</f>
        <v>0</v>
      </c>
      <c r="H37" s="222"/>
      <c r="I37" s="30">
        <v>29</v>
      </c>
      <c r="J37" s="44"/>
    </row>
    <row r="38" spans="1:10" s="24" customFormat="1" ht="24.95" customHeight="1">
      <c r="A38" s="28">
        <v>30</v>
      </c>
      <c r="B38" s="42">
        <f>IF(ISERROR(VLOOKUP(I38,yüksek!$B$9:$H$40,7,FALSE)),0,(VLOOKUP(I38,yüksek!$B$9:$H$40,7,FALSE)))</f>
        <v>0</v>
      </c>
      <c r="C38" s="220">
        <f>IF(ISERROR(VLOOKUP(I38,yüksek!$B$9:$H$40,2,FALSE)),0,(VLOOKUP(I38,yüksek!$B$9:$H$40,2,FALSE)))</f>
        <v>0</v>
      </c>
      <c r="D38" s="229">
        <f>IF(ISERROR(VLOOKUP(I38,yüksek!$B$9:$H$40,3,FALSE)),0,(VLOOKUP(I38,yüksek!$B$9:$H$40,3,FALSE)))</f>
        <v>0</v>
      </c>
      <c r="E38" s="229">
        <f>IF(ISERROR(VLOOKUP(I38,yüksek!$B$9:$H$40,4,FALSE)),0,(VLOOKUP(I38,yüksek!$B$9:$H$40,4,FALSE)))</f>
        <v>0</v>
      </c>
      <c r="F38" s="49">
        <f>IF(ISERROR(VLOOKUP(I38,yüksek!$B$9:$H$40,5,FALSE)),0,(VLOOKUP(I38,yüksek!$B$9:$H$40,5,FALSE)))</f>
        <v>0</v>
      </c>
      <c r="G38" s="43">
        <f>IF(ISERROR(VLOOKUP(I38,yüksek!$B$9:$H$40,6,FALSE)),0,(VLOOKUP(I38,yüksek!$B$9:$H$40,6,FALSE)))</f>
        <v>0</v>
      </c>
      <c r="H38" s="222"/>
      <c r="I38" s="30">
        <v>30</v>
      </c>
      <c r="J38" s="44"/>
    </row>
    <row r="39" spans="1:10" s="24" customFormat="1" ht="24.95" customHeight="1">
      <c r="A39" s="28">
        <v>31</v>
      </c>
      <c r="B39" s="42">
        <f>IF(ISERROR(VLOOKUP(I39,yüksek!$B$9:$H$40,7,FALSE)),0,(VLOOKUP(I39,yüksek!$B$9:$H$40,7,FALSE)))</f>
        <v>0</v>
      </c>
      <c r="C39" s="220">
        <f>IF(ISERROR(VLOOKUP(I39,yüksek!$B$9:$H$40,2,FALSE)),0,(VLOOKUP(I39,yüksek!$B$9:$H$40,2,FALSE)))</f>
        <v>0</v>
      </c>
      <c r="D39" s="229">
        <f>IF(ISERROR(VLOOKUP(I39,yüksek!$B$9:$H$40,3,FALSE)),0,(VLOOKUP(I39,yüksek!$B$9:$H$40,3,FALSE)))</f>
        <v>0</v>
      </c>
      <c r="E39" s="229">
        <f>IF(ISERROR(VLOOKUP(I39,yüksek!$B$9:$H$40,4,FALSE)),0,(VLOOKUP(I39,yüksek!$B$9:$H$40,4,FALSE)))</f>
        <v>0</v>
      </c>
      <c r="F39" s="49">
        <f>IF(ISERROR(VLOOKUP(I39,yüksek!$B$9:$H$40,5,FALSE)),0,(VLOOKUP(I39,yüksek!$B$9:$H$40,5,FALSE)))</f>
        <v>0</v>
      </c>
      <c r="G39" s="43">
        <f>IF(ISERROR(VLOOKUP(I39,yüksek!$B$9:$H$40,6,FALSE)),0,(VLOOKUP(I39,yüksek!$B$9:$H$40,6,FALSE)))</f>
        <v>0</v>
      </c>
      <c r="H39" s="222"/>
      <c r="I39" s="30">
        <v>31</v>
      </c>
      <c r="J39" s="44"/>
    </row>
    <row r="40" spans="1:10" s="24" customFormat="1" ht="24.95" customHeight="1">
      <c r="A40" s="28">
        <v>32</v>
      </c>
      <c r="B40" s="42">
        <f>IF(ISERROR(VLOOKUP(I40,yüksek!$B$9:$H$40,7,FALSE)),0,(VLOOKUP(I40,yüksek!$B$9:$H$40,7,FALSE)))</f>
        <v>0</v>
      </c>
      <c r="C40" s="220">
        <f>IF(ISERROR(VLOOKUP(I40,yüksek!$B$9:$H$40,2,FALSE)),0,(VLOOKUP(I40,yüksek!$B$9:$H$40,2,FALSE)))</f>
        <v>0</v>
      </c>
      <c r="D40" s="229">
        <f>IF(ISERROR(VLOOKUP(I40,yüksek!$B$9:$H$40,3,FALSE)),0,(VLOOKUP(I40,yüksek!$B$9:$H$40,3,FALSE)))</f>
        <v>0</v>
      </c>
      <c r="E40" s="229">
        <f>IF(ISERROR(VLOOKUP(I40,yüksek!$B$9:$H$40,4,FALSE)),0,(VLOOKUP(I40,yüksek!$B$9:$H$40,4,FALSE)))</f>
        <v>0</v>
      </c>
      <c r="F40" s="49">
        <f>IF(ISERROR(VLOOKUP(I40,yüksek!$B$9:$H$40,5,FALSE)),0,(VLOOKUP(I40,yüksek!$B$9:$H$40,5,FALSE)))</f>
        <v>0</v>
      </c>
      <c r="G40" s="43">
        <f>IF(ISERROR(VLOOKUP(I40,yüksek!$B$9:$H$40,6,FALSE)),0,(VLOOKUP(I40,yüksek!$B$9:$H$40,6,FALSE)))</f>
        <v>0</v>
      </c>
      <c r="H40" s="222"/>
      <c r="I40" s="30">
        <v>32</v>
      </c>
      <c r="J40" s="44"/>
    </row>
    <row r="41" spans="1:10" s="38" customFormat="1" ht="24.95" customHeight="1">
      <c r="A41" s="324" t="s">
        <v>24</v>
      </c>
      <c r="B41" s="324"/>
      <c r="C41" s="38" t="s">
        <v>33</v>
      </c>
      <c r="D41" s="38" t="s">
        <v>34</v>
      </c>
      <c r="E41" s="39" t="s">
        <v>25</v>
      </c>
      <c r="F41" s="25" t="s">
        <v>25</v>
      </c>
    </row>
    <row r="42" spans="1:10" s="24" customFormat="1" ht="24.95" customHeight="1"/>
    <row r="43" spans="1:10" s="24" customFormat="1" ht="24.95" customHeight="1"/>
    <row r="44" spans="1:10" s="24" customFormat="1" ht="24.95" customHeight="1"/>
    <row r="45" spans="1:10" s="24" customFormat="1" ht="24.95" customHeight="1"/>
    <row r="46" spans="1:10" s="24" customFormat="1" ht="24.95" customHeight="1"/>
    <row r="47" spans="1:10" s="24" customFormat="1" ht="24.95" customHeight="1"/>
    <row r="48" spans="1:10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pans="9:9" s="24" customFormat="1" ht="24.95" customHeight="1"/>
    <row r="66" spans="9:9" s="24" customFormat="1" ht="24.95" customHeight="1"/>
    <row r="67" spans="9:9" s="24" customFormat="1" ht="24.95" customHeight="1"/>
    <row r="68" spans="9:9" s="24" customFormat="1" ht="24.95" customHeight="1"/>
    <row r="69" spans="9:9" s="24" customFormat="1" ht="24.95" customHeight="1"/>
    <row r="70" spans="9:9" s="24" customFormat="1" ht="24.95" customHeight="1"/>
    <row r="71" spans="9:9" s="24" customFormat="1" ht="24.95" customHeight="1">
      <c r="I71" s="40"/>
    </row>
  </sheetData>
  <mergeCells count="5">
    <mergeCell ref="I1:I7"/>
    <mergeCell ref="A41:B41"/>
    <mergeCell ref="A1:H1"/>
    <mergeCell ref="A2:H2"/>
    <mergeCell ref="A3:H3"/>
  </mergeCells>
  <conditionalFormatting sqref="B9:H40">
    <cfRule type="cellIs" dxfId="120" priority="1" stopIfTrue="1" operator="equal">
      <formula>0</formula>
    </cfRule>
  </conditionalFormatting>
  <conditionalFormatting sqref="A7">
    <cfRule type="cellIs" dxfId="119" priority="2" stopIfTrue="1" operator="equal">
      <formula>1</formula>
    </cfRule>
  </conditionalFormatting>
  <pageMargins left="0.7" right="0.7" top="0.75" bottom="0.75" header="0.3" footer="0.3"/>
  <pageSetup paperSize="9" scale="64" orientation="portrait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indexed="13"/>
  </sheetPr>
  <dimension ref="A1:AJ40"/>
  <sheetViews>
    <sheetView view="pageBreakPreview" zoomScale="60" zoomScaleNormal="60" workbookViewId="0">
      <pane ySplit="5" topLeftCell="A6" activePane="bottomLeft" state="frozen"/>
      <selection pane="bottomLeft" activeCell="E3" sqref="E3"/>
    </sheetView>
  </sheetViews>
  <sheetFormatPr defaultColWidth="9.140625" defaultRowHeight="35.1" customHeight="1"/>
  <cols>
    <col min="1" max="1" width="8.140625" style="91" bestFit="1" customWidth="1"/>
    <col min="2" max="2" width="4.42578125" style="40" bestFit="1" customWidth="1"/>
    <col min="3" max="3" width="6.7109375" style="40" customWidth="1"/>
    <col min="4" max="4" width="12.5703125" style="40" customWidth="1"/>
    <col min="5" max="5" width="25.7109375" style="91" customWidth="1"/>
    <col min="6" max="6" width="23.7109375" style="91" customWidth="1"/>
    <col min="7" max="24" width="7.7109375" style="91" customWidth="1"/>
    <col min="25" max="26" width="7.7109375" style="40" customWidth="1"/>
    <col min="27" max="33" width="7.7109375" style="91" customWidth="1"/>
    <col min="34" max="34" width="8.7109375" style="91" customWidth="1"/>
    <col min="35" max="35" width="8.7109375" style="40" customWidth="1"/>
    <col min="36" max="36" width="9.7109375" style="40" customWidth="1"/>
    <col min="37" max="16384" width="9.140625" style="40"/>
  </cols>
  <sheetData>
    <row r="1" spans="1:36" ht="35.1" customHeight="1">
      <c r="B1" s="348" t="s">
        <v>16</v>
      </c>
      <c r="C1" s="348"/>
      <c r="D1" s="348"/>
      <c r="E1" s="124" t="str">
        <f>'genel bilgi girişi'!$B$4</f>
        <v>GENÇ ERKEK</v>
      </c>
      <c r="AA1" s="40"/>
      <c r="AB1" s="40"/>
      <c r="AC1" s="40"/>
      <c r="AD1" s="40"/>
      <c r="AG1" s="123" t="s">
        <v>17</v>
      </c>
      <c r="AH1" s="355" t="str">
        <f>'genel bilgi girişi'!B5</f>
        <v>ATATÜRK STADYUMU</v>
      </c>
      <c r="AI1" s="355"/>
      <c r="AJ1" s="355"/>
    </row>
    <row r="2" spans="1:36" ht="35.1" customHeight="1">
      <c r="B2" s="348" t="s">
        <v>19</v>
      </c>
      <c r="C2" s="348"/>
      <c r="D2" s="348"/>
      <c r="E2" s="125" t="s">
        <v>92</v>
      </c>
      <c r="AA2" s="126"/>
      <c r="AB2" s="126"/>
      <c r="AC2" s="126"/>
      <c r="AD2" s="126"/>
      <c r="AE2" s="126"/>
      <c r="AF2" s="126"/>
      <c r="AG2" s="123" t="s">
        <v>18</v>
      </c>
      <c r="AH2" s="341" t="str">
        <f>'genel bilgi girişi'!B6</f>
        <v>11-12 MART 2019</v>
      </c>
      <c r="AI2" s="341"/>
      <c r="AJ2" s="341"/>
    </row>
    <row r="3" spans="1:36" ht="35.1" customHeight="1" thickBot="1">
      <c r="B3" s="348" t="s">
        <v>60</v>
      </c>
      <c r="C3" s="348"/>
      <c r="D3" s="348"/>
      <c r="E3" s="272" t="str">
        <f>rekorlar!$H$29</f>
        <v>ÖZCAN KÜDENLER 3.80 m</v>
      </c>
      <c r="AD3" s="128"/>
      <c r="AE3" s="128"/>
      <c r="AF3" s="129"/>
      <c r="AG3" s="123" t="s">
        <v>61</v>
      </c>
      <c r="AH3" s="360" t="str">
        <f>'yarışma programı'!$E$18</f>
        <v>2. Gün-10:40</v>
      </c>
      <c r="AI3" s="360"/>
      <c r="AJ3" s="360"/>
    </row>
    <row r="4" spans="1:36" ht="35.1" customHeight="1" thickBot="1">
      <c r="B4" s="350" t="str">
        <f>'genel bilgi girişi'!$B$8</f>
        <v>MİLLİ EĞİTİM ve KÜLTÜR BAKANLIĞI 2018-2019 ÖĞRETİM YILI GENÇLER ATLETİZM  ELEME YARIŞMALARI</v>
      </c>
      <c r="C4" s="350"/>
      <c r="D4" s="350"/>
      <c r="E4" s="350"/>
      <c r="F4" s="364"/>
      <c r="G4" s="365" t="s">
        <v>54</v>
      </c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7"/>
      <c r="AH4" s="131"/>
    </row>
    <row r="5" spans="1:36" s="126" customFormat="1" ht="35.1" customHeight="1" thickBot="1">
      <c r="A5" s="42" t="s">
        <v>236</v>
      </c>
      <c r="B5" s="42" t="s">
        <v>32</v>
      </c>
      <c r="C5" s="42" t="s">
        <v>20</v>
      </c>
      <c r="D5" s="132" t="s">
        <v>62</v>
      </c>
      <c r="E5" s="132" t="s">
        <v>55</v>
      </c>
      <c r="F5" s="132" t="s">
        <v>21</v>
      </c>
      <c r="G5" s="357" t="s">
        <v>210</v>
      </c>
      <c r="H5" s="358"/>
      <c r="I5" s="359"/>
      <c r="J5" s="357" t="s">
        <v>211</v>
      </c>
      <c r="K5" s="358"/>
      <c r="L5" s="359"/>
      <c r="M5" s="357" t="s">
        <v>248</v>
      </c>
      <c r="N5" s="358"/>
      <c r="O5" s="359"/>
      <c r="P5" s="357" t="s">
        <v>212</v>
      </c>
      <c r="Q5" s="358"/>
      <c r="R5" s="359"/>
      <c r="S5" s="357" t="s">
        <v>213</v>
      </c>
      <c r="T5" s="358"/>
      <c r="U5" s="359"/>
      <c r="V5" s="357" t="s">
        <v>214</v>
      </c>
      <c r="W5" s="358"/>
      <c r="X5" s="359"/>
      <c r="Y5" s="357" t="s">
        <v>215</v>
      </c>
      <c r="Z5" s="358"/>
      <c r="AA5" s="359"/>
      <c r="AB5" s="357" t="s">
        <v>289</v>
      </c>
      <c r="AC5" s="358"/>
      <c r="AD5" s="359"/>
      <c r="AE5" s="357" t="s">
        <v>290</v>
      </c>
      <c r="AF5" s="358"/>
      <c r="AG5" s="359"/>
      <c r="AH5" s="161" t="s">
        <v>45</v>
      </c>
      <c r="AI5" s="42" t="s">
        <v>23</v>
      </c>
      <c r="AJ5" s="42" t="s">
        <v>46</v>
      </c>
    </row>
    <row r="6" spans="1:36" ht="35.1" customHeight="1">
      <c r="A6" s="133">
        <v>2</v>
      </c>
      <c r="B6" s="130">
        <v>1</v>
      </c>
      <c r="C6" s="134">
        <f>'yarışmaya katılan okullar'!B12</f>
        <v>41</v>
      </c>
      <c r="D6" s="135">
        <v>37144</v>
      </c>
      <c r="E6" s="136" t="s">
        <v>457</v>
      </c>
      <c r="F6" s="137" t="str">
        <f>'yarışmaya katılan okullar'!C12</f>
        <v>Dr. FAZIL KÜÇÜK E.M.L</v>
      </c>
      <c r="G6" s="162"/>
      <c r="H6" s="163"/>
      <c r="I6" s="164"/>
      <c r="J6" s="165"/>
      <c r="K6" s="165"/>
      <c r="L6" s="165"/>
      <c r="M6" s="162"/>
      <c r="N6" s="163"/>
      <c r="O6" s="164"/>
      <c r="P6" s="166"/>
      <c r="Q6" s="165"/>
      <c r="R6" s="165"/>
      <c r="S6" s="162"/>
      <c r="T6" s="163"/>
      <c r="U6" s="164"/>
      <c r="V6" s="165"/>
      <c r="W6" s="165"/>
      <c r="X6" s="165"/>
      <c r="Y6" s="162"/>
      <c r="Z6" s="163"/>
      <c r="AA6" s="164"/>
      <c r="AB6" s="162"/>
      <c r="AC6" s="163"/>
      <c r="AD6" s="164"/>
      <c r="AE6" s="162"/>
      <c r="AF6" s="163"/>
      <c r="AG6" s="164"/>
      <c r="AH6" s="167"/>
      <c r="AI6" s="238" t="str">
        <f>IF(LEN(AH6)&gt;0,VLOOKUP(AH6,puan!$Y$4:$Z$112,2)-IF(COUNTIF(puan!$Y$4:$Z$112,AH6)=0,0,0),"   ")</f>
        <v xml:space="preserve">   </v>
      </c>
      <c r="AJ6" s="141"/>
    </row>
    <row r="7" spans="1:36" ht="35.1" customHeight="1">
      <c r="A7" s="133">
        <v>4</v>
      </c>
      <c r="B7" s="130">
        <v>2</v>
      </c>
      <c r="C7" s="134">
        <f>'yarışmaya katılan okullar'!B13</f>
        <v>44</v>
      </c>
      <c r="D7" s="135" t="s">
        <v>237</v>
      </c>
      <c r="E7" s="136" t="s">
        <v>237</v>
      </c>
      <c r="F7" s="137" t="str">
        <f>'yarışmaya katılan okullar'!C13</f>
        <v>LEFKE GAZİ LİSESİ</v>
      </c>
      <c r="G7" s="168"/>
      <c r="H7" s="169"/>
      <c r="I7" s="170"/>
      <c r="J7" s="169"/>
      <c r="K7" s="169"/>
      <c r="L7" s="169"/>
      <c r="M7" s="168"/>
      <c r="N7" s="169"/>
      <c r="O7" s="170"/>
      <c r="P7" s="171"/>
      <c r="Q7" s="169"/>
      <c r="R7" s="169"/>
      <c r="S7" s="168"/>
      <c r="T7" s="169"/>
      <c r="U7" s="170"/>
      <c r="V7" s="169"/>
      <c r="W7" s="169"/>
      <c r="X7" s="169"/>
      <c r="Y7" s="168"/>
      <c r="Z7" s="169"/>
      <c r="AA7" s="170"/>
      <c r="AB7" s="168"/>
      <c r="AC7" s="169"/>
      <c r="AD7" s="170"/>
      <c r="AE7" s="168"/>
      <c r="AF7" s="169"/>
      <c r="AG7" s="170"/>
      <c r="AH7" s="167"/>
      <c r="AI7" s="238" t="str">
        <f>IF(LEN(AH7)&gt;0,VLOOKUP(AH7,puan!$Y$4:$Z$112,2)-IF(COUNTIF(puan!$Y$4:$Z$112,AH7)=0,0,0),"   ")</f>
        <v xml:space="preserve">   </v>
      </c>
      <c r="AJ7" s="141"/>
    </row>
    <row r="8" spans="1:36" ht="35.1" customHeight="1">
      <c r="A8" s="133">
        <v>6</v>
      </c>
      <c r="B8" s="130">
        <v>3</v>
      </c>
      <c r="C8" s="134">
        <f>'yarışmaya katılan okullar'!B14</f>
        <v>50</v>
      </c>
      <c r="D8" s="135" t="s">
        <v>237</v>
      </c>
      <c r="E8" s="136" t="s">
        <v>237</v>
      </c>
      <c r="F8" s="137" t="str">
        <f>'yarışmaya katılan okullar'!C14</f>
        <v>SEDAT SİMAVİ E.M.LİSESİ</v>
      </c>
      <c r="G8" s="168"/>
      <c r="H8" s="169"/>
      <c r="I8" s="170"/>
      <c r="J8" s="169"/>
      <c r="K8" s="169"/>
      <c r="L8" s="169"/>
      <c r="M8" s="168"/>
      <c r="N8" s="169"/>
      <c r="O8" s="170"/>
      <c r="P8" s="171"/>
      <c r="Q8" s="169"/>
      <c r="R8" s="169"/>
      <c r="S8" s="168"/>
      <c r="T8" s="169"/>
      <c r="U8" s="170"/>
      <c r="V8" s="169"/>
      <c r="W8" s="169"/>
      <c r="X8" s="169"/>
      <c r="Y8" s="168"/>
      <c r="Z8" s="169"/>
      <c r="AA8" s="170"/>
      <c r="AB8" s="168"/>
      <c r="AC8" s="169"/>
      <c r="AD8" s="170"/>
      <c r="AE8" s="168"/>
      <c r="AF8" s="169"/>
      <c r="AG8" s="170"/>
      <c r="AH8" s="167"/>
      <c r="AI8" s="238" t="str">
        <f>IF(LEN(AH8)&gt;0,VLOOKUP(AH8,puan!$Y$4:$Z$112,2)-IF(COUNTIF(puan!$Y$4:$Z$112,AH8)=0,0,0),"   ")</f>
        <v xml:space="preserve">   </v>
      </c>
      <c r="AJ8" s="141"/>
    </row>
    <row r="9" spans="1:36" ht="35.1" customHeight="1">
      <c r="A9" s="133">
        <v>8</v>
      </c>
      <c r="B9" s="130">
        <v>4</v>
      </c>
      <c r="C9" s="134">
        <f>'yarışmaya katılan okullar'!B15</f>
        <v>52</v>
      </c>
      <c r="D9" s="135" t="s">
        <v>237</v>
      </c>
      <c r="E9" s="136" t="s">
        <v>237</v>
      </c>
      <c r="F9" s="137" t="str">
        <f>'yarışmaya katılan okullar'!C15</f>
        <v>LAPTA YAVUZLAR LİSESİ</v>
      </c>
      <c r="G9" s="168"/>
      <c r="H9" s="169"/>
      <c r="I9" s="170"/>
      <c r="J9" s="169"/>
      <c r="K9" s="169"/>
      <c r="L9" s="169"/>
      <c r="M9" s="168"/>
      <c r="N9" s="169"/>
      <c r="O9" s="170"/>
      <c r="P9" s="171"/>
      <c r="Q9" s="169"/>
      <c r="R9" s="169"/>
      <c r="S9" s="168"/>
      <c r="T9" s="169"/>
      <c r="U9" s="170"/>
      <c r="V9" s="169"/>
      <c r="W9" s="169"/>
      <c r="X9" s="169"/>
      <c r="Y9" s="168"/>
      <c r="Z9" s="169"/>
      <c r="AA9" s="170"/>
      <c r="AB9" s="168"/>
      <c r="AC9" s="169"/>
      <c r="AD9" s="170"/>
      <c r="AE9" s="168"/>
      <c r="AF9" s="169"/>
      <c r="AG9" s="170"/>
      <c r="AH9" s="167"/>
      <c r="AI9" s="238" t="str">
        <f>IF(LEN(AH9)&gt;0,VLOOKUP(AH9,puan!$Y$4:$Z$112,2)-IF(COUNTIF(puan!$Y$4:$Z$112,AH9)=0,0,0),"   ")</f>
        <v xml:space="preserve">   </v>
      </c>
      <c r="AJ9" s="141"/>
    </row>
    <row r="10" spans="1:36" ht="35.1" customHeight="1">
      <c r="A10" s="133">
        <v>7</v>
      </c>
      <c r="B10" s="130">
        <v>5</v>
      </c>
      <c r="C10" s="134">
        <f>'yarışmaya katılan okullar'!B16</f>
        <v>16</v>
      </c>
      <c r="D10" s="135" t="s">
        <v>237</v>
      </c>
      <c r="E10" s="136" t="s">
        <v>237</v>
      </c>
      <c r="F10" s="137" t="str">
        <f>'yarışmaya katılan okullar'!C16</f>
        <v>CUMHURİYET LİSESİ</v>
      </c>
      <c r="G10" s="168"/>
      <c r="H10" s="169"/>
      <c r="I10" s="170"/>
      <c r="J10" s="169"/>
      <c r="K10" s="169"/>
      <c r="L10" s="169"/>
      <c r="M10" s="168"/>
      <c r="N10" s="169"/>
      <c r="O10" s="170"/>
      <c r="P10" s="171"/>
      <c r="Q10" s="169"/>
      <c r="R10" s="169"/>
      <c r="S10" s="168"/>
      <c r="T10" s="169"/>
      <c r="U10" s="170"/>
      <c r="V10" s="169"/>
      <c r="W10" s="169"/>
      <c r="X10" s="169"/>
      <c r="Y10" s="168"/>
      <c r="Z10" s="169"/>
      <c r="AA10" s="170"/>
      <c r="AB10" s="168"/>
      <c r="AC10" s="169"/>
      <c r="AD10" s="170"/>
      <c r="AE10" s="168"/>
      <c r="AF10" s="169"/>
      <c r="AG10" s="170"/>
      <c r="AH10" s="167"/>
      <c r="AI10" s="238" t="str">
        <f>IF(LEN(AH10)&gt;0,VLOOKUP(AH10,puan!$Y$4:$Z$112,2)-IF(COUNTIF(puan!$Y$4:$Z$112,AH10)=0,0,0),"   ")</f>
        <v xml:space="preserve">   </v>
      </c>
      <c r="AJ10" s="141"/>
    </row>
    <row r="11" spans="1:36" ht="35.1" customHeight="1">
      <c r="A11" s="133">
        <v>5</v>
      </c>
      <c r="B11" s="130">
        <v>6</v>
      </c>
      <c r="C11" s="134">
        <f>'yarışmaya katılan okullar'!B17</f>
        <v>60</v>
      </c>
      <c r="D11" s="135" t="s">
        <v>237</v>
      </c>
      <c r="E11" s="136" t="s">
        <v>237</v>
      </c>
      <c r="F11" s="137" t="str">
        <f>'yarışmaya katılan okullar'!C17</f>
        <v>KARPAZ MESLEK LİSESİ</v>
      </c>
      <c r="G11" s="168"/>
      <c r="H11" s="169"/>
      <c r="I11" s="170"/>
      <c r="J11" s="169"/>
      <c r="K11" s="169"/>
      <c r="L11" s="169"/>
      <c r="M11" s="168"/>
      <c r="N11" s="169"/>
      <c r="O11" s="170"/>
      <c r="P11" s="171"/>
      <c r="Q11" s="169"/>
      <c r="R11" s="169"/>
      <c r="S11" s="168"/>
      <c r="T11" s="169"/>
      <c r="U11" s="170"/>
      <c r="V11" s="169"/>
      <c r="W11" s="169"/>
      <c r="X11" s="169"/>
      <c r="Y11" s="168"/>
      <c r="Z11" s="169"/>
      <c r="AA11" s="170"/>
      <c r="AB11" s="168"/>
      <c r="AC11" s="169"/>
      <c r="AD11" s="170"/>
      <c r="AE11" s="168"/>
      <c r="AF11" s="169"/>
      <c r="AG11" s="170"/>
      <c r="AH11" s="167"/>
      <c r="AI11" s="238" t="str">
        <f>IF(LEN(AH11)&gt;0,VLOOKUP(AH11,puan!$Y$4:$Z$112,2)-IF(COUNTIF(puan!$Y$4:$Z$112,AH11)=0,0,0),"   ")</f>
        <v xml:space="preserve">   </v>
      </c>
      <c r="AJ11" s="141"/>
    </row>
    <row r="12" spans="1:36" ht="35.1" customHeight="1">
      <c r="A12" s="133">
        <v>3</v>
      </c>
      <c r="B12" s="130">
        <v>7</v>
      </c>
      <c r="C12" s="134">
        <f>'yarışmaya katılan okullar'!B18</f>
        <v>30</v>
      </c>
      <c r="D12" s="135" t="s">
        <v>237</v>
      </c>
      <c r="E12" s="136" t="s">
        <v>237</v>
      </c>
      <c r="F12" s="137" t="str">
        <f>'yarışmaya katılan okullar'!C18</f>
        <v>HALA SULTAN İLAHİYAT KOLEJİ</v>
      </c>
      <c r="G12" s="168"/>
      <c r="H12" s="169"/>
      <c r="I12" s="170"/>
      <c r="J12" s="169"/>
      <c r="K12" s="169"/>
      <c r="L12" s="169"/>
      <c r="M12" s="168"/>
      <c r="N12" s="169"/>
      <c r="O12" s="170"/>
      <c r="P12" s="171"/>
      <c r="Q12" s="169"/>
      <c r="R12" s="169"/>
      <c r="S12" s="168"/>
      <c r="T12" s="169"/>
      <c r="U12" s="170"/>
      <c r="V12" s="169"/>
      <c r="W12" s="169"/>
      <c r="X12" s="169"/>
      <c r="Y12" s="168"/>
      <c r="Z12" s="169"/>
      <c r="AA12" s="170"/>
      <c r="AB12" s="168"/>
      <c r="AC12" s="169"/>
      <c r="AD12" s="170"/>
      <c r="AE12" s="168"/>
      <c r="AF12" s="169"/>
      <c r="AG12" s="170"/>
      <c r="AH12" s="172"/>
      <c r="AI12" s="238" t="str">
        <f>IF(LEN(AH12)&gt;0,VLOOKUP(AH12,puan!$Y$4:$Z$112,2)-IF(COUNTIF(puan!$Y$4:$Z$112,AH12)=0,0,0),"   ")</f>
        <v xml:space="preserve">   </v>
      </c>
      <c r="AJ12" s="141"/>
    </row>
    <row r="13" spans="1:36" ht="35.1" customHeight="1">
      <c r="A13" s="133">
        <v>1</v>
      </c>
      <c r="B13" s="130">
        <v>8</v>
      </c>
      <c r="C13" s="134">
        <f>'yarışmaya katılan okullar'!B19</f>
        <v>59</v>
      </c>
      <c r="D13" s="135" t="s">
        <v>237</v>
      </c>
      <c r="E13" s="136" t="s">
        <v>237</v>
      </c>
      <c r="F13" s="137" t="str">
        <f>'yarışmaya katılan okullar'!C19</f>
        <v>POLATPAŞA LİSESİ</v>
      </c>
      <c r="G13" s="168"/>
      <c r="H13" s="169"/>
      <c r="I13" s="170"/>
      <c r="J13" s="169"/>
      <c r="K13" s="169"/>
      <c r="L13" s="169"/>
      <c r="M13" s="168"/>
      <c r="N13" s="169"/>
      <c r="O13" s="170"/>
      <c r="P13" s="171"/>
      <c r="Q13" s="169"/>
      <c r="R13" s="169"/>
      <c r="S13" s="168"/>
      <c r="T13" s="169"/>
      <c r="U13" s="170"/>
      <c r="V13" s="169"/>
      <c r="W13" s="169"/>
      <c r="X13" s="169"/>
      <c r="Y13" s="168"/>
      <c r="Z13" s="169"/>
      <c r="AA13" s="170"/>
      <c r="AB13" s="168"/>
      <c r="AC13" s="169"/>
      <c r="AD13" s="170"/>
      <c r="AE13" s="168"/>
      <c r="AF13" s="169"/>
      <c r="AG13" s="170"/>
      <c r="AH13" s="167"/>
      <c r="AI13" s="238" t="str">
        <f>IF(LEN(AH13)&gt;0,VLOOKUP(AH13,puan!$Y$4:$Z$112,2)-IF(COUNTIF(puan!$Y$4:$Z$112,AH13)=0,0,0),"   ")</f>
        <v xml:space="preserve">   </v>
      </c>
      <c r="AJ13" s="141"/>
    </row>
    <row r="14" spans="1:36" ht="35.1" customHeight="1">
      <c r="A14" s="133" t="s">
        <v>239</v>
      </c>
      <c r="B14" s="130">
        <v>9</v>
      </c>
      <c r="C14" s="134">
        <f>'yarışmaya katılan okullar'!B20</f>
        <v>45</v>
      </c>
      <c r="D14" s="135" t="s">
        <v>237</v>
      </c>
      <c r="E14" s="136" t="s">
        <v>237</v>
      </c>
      <c r="F14" s="137" t="str">
        <f>'yarışmaya katılan okullar'!C20</f>
        <v>GÜZELYURT MESLEK LİSESİ</v>
      </c>
      <c r="G14" s="168"/>
      <c r="H14" s="169"/>
      <c r="I14" s="170"/>
      <c r="J14" s="169"/>
      <c r="K14" s="169"/>
      <c r="L14" s="169"/>
      <c r="M14" s="168"/>
      <c r="N14" s="169"/>
      <c r="O14" s="170"/>
      <c r="P14" s="171"/>
      <c r="Q14" s="169"/>
      <c r="R14" s="169"/>
      <c r="S14" s="168"/>
      <c r="T14" s="169"/>
      <c r="U14" s="170"/>
      <c r="V14" s="169"/>
      <c r="W14" s="169"/>
      <c r="X14" s="169"/>
      <c r="Y14" s="168"/>
      <c r="Z14" s="169"/>
      <c r="AA14" s="170"/>
      <c r="AB14" s="168"/>
      <c r="AC14" s="169"/>
      <c r="AD14" s="170"/>
      <c r="AE14" s="168"/>
      <c r="AF14" s="169"/>
      <c r="AG14" s="170"/>
      <c r="AH14" s="167"/>
      <c r="AI14" s="238" t="str">
        <f>IF(LEN(AH14)&gt;0,VLOOKUP(AH14,puan!$Y$4:$Z$112,2)-IF(COUNTIF(puan!$Y$4:$Z$112,AH14)=0,0,0),"   ")</f>
        <v xml:space="preserve">   </v>
      </c>
      <c r="AJ14" s="141"/>
    </row>
    <row r="15" spans="1:36" ht="35.1" customHeight="1">
      <c r="A15" s="133"/>
      <c r="B15" s="130">
        <v>10</v>
      </c>
      <c r="C15" s="134">
        <f>'yarışmaya katılan okullar'!B21</f>
        <v>35</v>
      </c>
      <c r="D15" s="135" t="s">
        <v>237</v>
      </c>
      <c r="E15" s="136" t="s">
        <v>237</v>
      </c>
      <c r="F15" s="137" t="str">
        <f>'yarışmaya katılan okullar'!C21</f>
        <v>ANAFARTALAR LİSESİ</v>
      </c>
      <c r="G15" s="168"/>
      <c r="H15" s="169"/>
      <c r="I15" s="170"/>
      <c r="J15" s="169"/>
      <c r="K15" s="169"/>
      <c r="L15" s="169"/>
      <c r="M15" s="168"/>
      <c r="N15" s="169"/>
      <c r="O15" s="170"/>
      <c r="P15" s="171"/>
      <c r="Q15" s="169"/>
      <c r="R15" s="169"/>
      <c r="S15" s="168"/>
      <c r="T15" s="169"/>
      <c r="U15" s="170"/>
      <c r="V15" s="169"/>
      <c r="W15" s="169"/>
      <c r="X15" s="169"/>
      <c r="Y15" s="168"/>
      <c r="Z15" s="169"/>
      <c r="AA15" s="170"/>
      <c r="AB15" s="168"/>
      <c r="AC15" s="169"/>
      <c r="AD15" s="170"/>
      <c r="AE15" s="168"/>
      <c r="AF15" s="169"/>
      <c r="AG15" s="170"/>
      <c r="AH15" s="167"/>
      <c r="AI15" s="238" t="str">
        <f>IF(LEN(AH15)&gt;0,VLOOKUP(AH15,puan!$Y$4:$Z$112,2)-IF(COUNTIF(puan!$Y$4:$Z$112,AH15)=0,0,0),"   ")</f>
        <v xml:space="preserve">   </v>
      </c>
      <c r="AJ15" s="141"/>
    </row>
    <row r="16" spans="1:36" ht="35.1" customHeight="1">
      <c r="A16" s="133"/>
      <c r="B16" s="130">
        <v>11</v>
      </c>
      <c r="C16" s="134">
        <f>'yarışmaya katılan okullar'!B22</f>
        <v>71</v>
      </c>
      <c r="D16" s="135" t="s">
        <v>237</v>
      </c>
      <c r="E16" s="136" t="s">
        <v>237</v>
      </c>
      <c r="F16" s="137" t="str">
        <f>'yarışmaya katılan okullar'!C22</f>
        <v>THE AMERİCAN COLLEGE</v>
      </c>
      <c r="G16" s="168"/>
      <c r="H16" s="169"/>
      <c r="I16" s="170"/>
      <c r="J16" s="169"/>
      <c r="K16" s="169"/>
      <c r="L16" s="169"/>
      <c r="M16" s="168"/>
      <c r="N16" s="169"/>
      <c r="O16" s="170"/>
      <c r="P16" s="171"/>
      <c r="Q16" s="169"/>
      <c r="R16" s="169"/>
      <c r="S16" s="168"/>
      <c r="T16" s="169"/>
      <c r="U16" s="170"/>
      <c r="V16" s="169"/>
      <c r="W16" s="169"/>
      <c r="X16" s="169"/>
      <c r="Y16" s="168"/>
      <c r="Z16" s="169"/>
      <c r="AA16" s="170"/>
      <c r="AB16" s="168"/>
      <c r="AC16" s="169"/>
      <c r="AD16" s="170"/>
      <c r="AE16" s="168"/>
      <c r="AF16" s="169"/>
      <c r="AG16" s="170"/>
      <c r="AH16" s="167"/>
      <c r="AI16" s="238" t="str">
        <f>IF(LEN(AH16)&gt;0,VLOOKUP(AH16,puan!$Y$4:$Z$112,2)-IF(COUNTIF(puan!$Y$4:$Z$112,AH16)=0,0,0),"   ")</f>
        <v xml:space="preserve">   </v>
      </c>
      <c r="AJ16" s="141"/>
    </row>
    <row r="17" spans="1:36" ht="35.1" customHeight="1">
      <c r="A17" s="133"/>
      <c r="B17" s="130">
        <v>12</v>
      </c>
      <c r="C17" s="134">
        <f>'yarışmaya katılan okullar'!B23</f>
        <v>57</v>
      </c>
      <c r="D17" s="135" t="s">
        <v>237</v>
      </c>
      <c r="E17" s="136" t="s">
        <v>237</v>
      </c>
      <c r="F17" s="137" t="str">
        <f>'yarışmaya katılan okullar'!C23</f>
        <v>19 MAYIS TMK</v>
      </c>
      <c r="G17" s="168"/>
      <c r="H17" s="169"/>
      <c r="I17" s="170"/>
      <c r="J17" s="169"/>
      <c r="K17" s="169"/>
      <c r="L17" s="169"/>
      <c r="M17" s="168"/>
      <c r="N17" s="169"/>
      <c r="O17" s="170"/>
      <c r="P17" s="171"/>
      <c r="Q17" s="169"/>
      <c r="R17" s="169"/>
      <c r="S17" s="168"/>
      <c r="T17" s="169"/>
      <c r="U17" s="170"/>
      <c r="V17" s="169"/>
      <c r="W17" s="169"/>
      <c r="X17" s="169"/>
      <c r="Y17" s="168"/>
      <c r="Z17" s="169"/>
      <c r="AA17" s="170"/>
      <c r="AB17" s="168"/>
      <c r="AC17" s="169"/>
      <c r="AD17" s="170"/>
      <c r="AE17" s="168"/>
      <c r="AF17" s="169"/>
      <c r="AG17" s="170"/>
      <c r="AH17" s="167"/>
      <c r="AI17" s="238" t="str">
        <f>IF(LEN(AH17)&gt;0,VLOOKUP(AH17,puan!$Y$4:$Z$112,2)-IF(COUNTIF(puan!$Y$4:$Z$112,AH17)=0,0,0),"   ")</f>
        <v xml:space="preserve">   </v>
      </c>
      <c r="AJ17" s="141"/>
    </row>
    <row r="18" spans="1:36" ht="35.1" customHeight="1">
      <c r="A18" s="133"/>
      <c r="B18" s="130">
        <v>13</v>
      </c>
      <c r="C18" s="134">
        <f>'yarışmaya katılan okullar'!B24</f>
        <v>77</v>
      </c>
      <c r="D18" s="135">
        <v>37799</v>
      </c>
      <c r="E18" s="136" t="s">
        <v>458</v>
      </c>
      <c r="F18" s="137" t="str">
        <f>'yarışmaya katılan okullar'!C24</f>
        <v>BÜLENT ECEVİT ANADOLU LİSESİ</v>
      </c>
      <c r="G18" s="168"/>
      <c r="H18" s="169"/>
      <c r="I18" s="170"/>
      <c r="J18" s="169"/>
      <c r="K18" s="169"/>
      <c r="L18" s="169"/>
      <c r="M18" s="168"/>
      <c r="N18" s="169"/>
      <c r="O18" s="170"/>
      <c r="P18" s="171"/>
      <c r="Q18" s="169"/>
      <c r="R18" s="169"/>
      <c r="S18" s="168"/>
      <c r="T18" s="169"/>
      <c r="U18" s="170"/>
      <c r="V18" s="169"/>
      <c r="W18" s="169"/>
      <c r="X18" s="169"/>
      <c r="Y18" s="168"/>
      <c r="Z18" s="169"/>
      <c r="AA18" s="170"/>
      <c r="AB18" s="168"/>
      <c r="AC18" s="169"/>
      <c r="AD18" s="170"/>
      <c r="AE18" s="168"/>
      <c r="AF18" s="169"/>
      <c r="AG18" s="170"/>
      <c r="AH18" s="167"/>
      <c r="AI18" s="238" t="str">
        <f>IF(LEN(AH18)&gt;0,VLOOKUP(AH18,puan!$Y$4:$Z$112,2)-IF(COUNTIF(puan!$Y$4:$Z$112,AH18)=0,0,0),"   ")</f>
        <v xml:space="preserve">   </v>
      </c>
      <c r="AJ18" s="141"/>
    </row>
    <row r="19" spans="1:36" ht="35.1" customHeight="1">
      <c r="A19" s="133"/>
      <c r="B19" s="130">
        <v>14</v>
      </c>
      <c r="C19" s="134">
        <f>'yarışmaya katılan okullar'!B25</f>
        <v>48</v>
      </c>
      <c r="D19" s="135" t="s">
        <v>237</v>
      </c>
      <c r="E19" s="136" t="s">
        <v>237</v>
      </c>
      <c r="F19" s="137" t="str">
        <f>'yarışmaya katılan okullar'!C25</f>
        <v>LEFKOŞA TÜRK LİSESİ</v>
      </c>
      <c r="G19" s="168"/>
      <c r="H19" s="169"/>
      <c r="I19" s="170"/>
      <c r="J19" s="169"/>
      <c r="K19" s="169"/>
      <c r="L19" s="169"/>
      <c r="M19" s="168"/>
      <c r="N19" s="169"/>
      <c r="O19" s="170"/>
      <c r="P19" s="171"/>
      <c r="Q19" s="169"/>
      <c r="R19" s="169"/>
      <c r="S19" s="168"/>
      <c r="T19" s="169"/>
      <c r="U19" s="170"/>
      <c r="V19" s="169"/>
      <c r="W19" s="169"/>
      <c r="X19" s="169"/>
      <c r="Y19" s="168"/>
      <c r="Z19" s="169"/>
      <c r="AA19" s="170"/>
      <c r="AB19" s="168"/>
      <c r="AC19" s="169"/>
      <c r="AD19" s="170"/>
      <c r="AE19" s="168"/>
      <c r="AF19" s="169"/>
      <c r="AG19" s="170"/>
      <c r="AH19" s="167"/>
      <c r="AI19" s="238" t="str">
        <f>IF(LEN(AH19)&gt;0,VLOOKUP(AH19,puan!$Y$4:$Z$112,2)-IF(COUNTIF(puan!$Y$4:$Z$112,AH19)=0,0,0),"   ")</f>
        <v xml:space="preserve">   </v>
      </c>
      <c r="AJ19" s="141"/>
    </row>
    <row r="20" spans="1:36" ht="35.1" customHeight="1">
      <c r="A20" s="133"/>
      <c r="B20" s="130">
        <v>15</v>
      </c>
      <c r="C20" s="134">
        <f>'yarışmaya katılan okullar'!B26</f>
        <v>40</v>
      </c>
      <c r="D20" s="135" t="s">
        <v>237</v>
      </c>
      <c r="E20" s="136" t="s">
        <v>237</v>
      </c>
      <c r="F20" s="137" t="str">
        <f>'yarışmaya katılan okullar'!C26</f>
        <v>ERENKÖY LİSESİ</v>
      </c>
      <c r="G20" s="168"/>
      <c r="H20" s="169"/>
      <c r="I20" s="170"/>
      <c r="J20" s="169"/>
      <c r="K20" s="169"/>
      <c r="L20" s="169"/>
      <c r="M20" s="168"/>
      <c r="N20" s="169"/>
      <c r="O20" s="170"/>
      <c r="P20" s="171"/>
      <c r="Q20" s="169"/>
      <c r="R20" s="169"/>
      <c r="S20" s="168"/>
      <c r="T20" s="169"/>
      <c r="U20" s="170"/>
      <c r="V20" s="169"/>
      <c r="W20" s="169"/>
      <c r="X20" s="169"/>
      <c r="Y20" s="168"/>
      <c r="Z20" s="169"/>
      <c r="AA20" s="170"/>
      <c r="AB20" s="168"/>
      <c r="AC20" s="169"/>
      <c r="AD20" s="170"/>
      <c r="AE20" s="168"/>
      <c r="AF20" s="169"/>
      <c r="AG20" s="170"/>
      <c r="AH20" s="167"/>
      <c r="AI20" s="238" t="str">
        <f>IF(LEN(AH20)&gt;0,VLOOKUP(AH20,puan!$Y$4:$Z$112,2)-IF(COUNTIF(puan!$Y$4:$Z$112,AH20)=0,0,0),"   ")</f>
        <v xml:space="preserve">   </v>
      </c>
      <c r="AJ20" s="141"/>
    </row>
    <row r="21" spans="1:36" ht="35.1" customHeight="1">
      <c r="A21" s="133"/>
      <c r="B21" s="130">
        <v>16</v>
      </c>
      <c r="C21" s="134">
        <f>'yarışmaya katılan okullar'!B27</f>
        <v>39</v>
      </c>
      <c r="D21" s="135" t="s">
        <v>237</v>
      </c>
      <c r="E21" s="136" t="s">
        <v>237</v>
      </c>
      <c r="F21" s="137" t="str">
        <f>'yarışmaya katılan okullar'!C27</f>
        <v>CENGİZ TOPEL E. M .LİSESİ</v>
      </c>
      <c r="G21" s="168"/>
      <c r="H21" s="169"/>
      <c r="I21" s="170"/>
      <c r="J21" s="169"/>
      <c r="K21" s="169"/>
      <c r="L21" s="169"/>
      <c r="M21" s="168"/>
      <c r="N21" s="169"/>
      <c r="O21" s="170"/>
      <c r="P21" s="171"/>
      <c r="Q21" s="169"/>
      <c r="R21" s="169"/>
      <c r="S21" s="168"/>
      <c r="T21" s="169"/>
      <c r="U21" s="170"/>
      <c r="V21" s="169"/>
      <c r="W21" s="169"/>
      <c r="X21" s="169"/>
      <c r="Y21" s="168"/>
      <c r="Z21" s="169"/>
      <c r="AA21" s="170"/>
      <c r="AB21" s="168"/>
      <c r="AC21" s="169"/>
      <c r="AD21" s="170"/>
      <c r="AE21" s="168"/>
      <c r="AF21" s="169"/>
      <c r="AG21" s="170"/>
      <c r="AH21" s="172"/>
      <c r="AI21" s="238" t="str">
        <f>IF(LEN(AH21)&gt;0,VLOOKUP(AH21,puan!$Y$4:$Z$112,2)-IF(COUNTIF(puan!$Y$4:$Z$112,AH21)=0,0,0),"   ")</f>
        <v xml:space="preserve">   </v>
      </c>
      <c r="AJ21" s="141"/>
    </row>
    <row r="22" spans="1:36" ht="35.1" customHeight="1">
      <c r="A22" s="133"/>
      <c r="B22" s="130">
        <v>17</v>
      </c>
      <c r="C22" s="134">
        <f>'yarışmaya katılan okullar'!B28</f>
        <v>64</v>
      </c>
      <c r="D22" s="135">
        <v>36926</v>
      </c>
      <c r="E22" s="136" t="s">
        <v>351</v>
      </c>
      <c r="F22" s="137" t="str">
        <f>'yarışmaya katılan okullar'!C28</f>
        <v>GÜZELYURT TMK</v>
      </c>
      <c r="G22" s="168"/>
      <c r="H22" s="169"/>
      <c r="I22" s="170"/>
      <c r="J22" s="169"/>
      <c r="K22" s="169"/>
      <c r="L22" s="169"/>
      <c r="M22" s="168"/>
      <c r="N22" s="169"/>
      <c r="O22" s="170"/>
      <c r="P22" s="171"/>
      <c r="Q22" s="169"/>
      <c r="R22" s="169"/>
      <c r="S22" s="168"/>
      <c r="T22" s="169"/>
      <c r="U22" s="170"/>
      <c r="V22" s="169"/>
      <c r="W22" s="169"/>
      <c r="X22" s="169"/>
      <c r="Y22" s="168"/>
      <c r="Z22" s="169"/>
      <c r="AA22" s="170"/>
      <c r="AB22" s="168"/>
      <c r="AC22" s="169"/>
      <c r="AD22" s="170"/>
      <c r="AE22" s="168"/>
      <c r="AF22" s="169"/>
      <c r="AG22" s="170"/>
      <c r="AH22" s="172"/>
      <c r="AI22" s="238" t="str">
        <f>IF(LEN(AH22)&gt;0,VLOOKUP(AH22,puan!$Y$4:$Z$112,2)-IF(COUNTIF(puan!$Y$4:$Z$112,AH22)=0,0,0),"   ")</f>
        <v xml:space="preserve">   </v>
      </c>
      <c r="AJ22" s="141"/>
    </row>
    <row r="23" spans="1:36" ht="35.1" customHeight="1">
      <c r="A23" s="133"/>
      <c r="B23" s="130">
        <v>18</v>
      </c>
      <c r="C23" s="134">
        <f>'yarışmaya katılan okullar'!B29</f>
        <v>51</v>
      </c>
      <c r="D23" s="135" t="s">
        <v>237</v>
      </c>
      <c r="E23" s="136" t="s">
        <v>237</v>
      </c>
      <c r="F23" s="137" t="str">
        <f>'yarışmaya katılan okullar'!C29</f>
        <v>TÜRK MAARİF KOLEJİ</v>
      </c>
      <c r="G23" s="168"/>
      <c r="H23" s="169"/>
      <c r="I23" s="170"/>
      <c r="J23" s="169"/>
      <c r="K23" s="169"/>
      <c r="L23" s="169"/>
      <c r="M23" s="168"/>
      <c r="N23" s="169"/>
      <c r="O23" s="170"/>
      <c r="P23" s="171"/>
      <c r="Q23" s="169"/>
      <c r="R23" s="169"/>
      <c r="S23" s="168"/>
      <c r="T23" s="169"/>
      <c r="U23" s="170"/>
      <c r="V23" s="169"/>
      <c r="W23" s="169"/>
      <c r="X23" s="169"/>
      <c r="Y23" s="168"/>
      <c r="Z23" s="169"/>
      <c r="AA23" s="170"/>
      <c r="AB23" s="168"/>
      <c r="AC23" s="169"/>
      <c r="AD23" s="170"/>
      <c r="AE23" s="168"/>
      <c r="AF23" s="169"/>
      <c r="AG23" s="170"/>
      <c r="AH23" s="167"/>
      <c r="AI23" s="238" t="str">
        <f>IF(LEN(AH23)&gt;0,VLOOKUP(AH23,puan!$Y$4:$Z$112,2)-IF(COUNTIF(puan!$Y$4:$Z$112,AH23)=0,0,0),"   ")</f>
        <v xml:space="preserve">   </v>
      </c>
      <c r="AJ23" s="141"/>
    </row>
    <row r="24" spans="1:36" ht="35.1" customHeight="1">
      <c r="A24" s="133"/>
      <c r="B24" s="130">
        <v>19</v>
      </c>
      <c r="C24" s="134">
        <f>'yarışmaya katılan okullar'!B30</f>
        <v>47</v>
      </c>
      <c r="D24" s="135">
        <v>37275</v>
      </c>
      <c r="E24" s="136" t="s">
        <v>459</v>
      </c>
      <c r="F24" s="137" t="str">
        <f>'yarışmaya katılan okullar'!C30</f>
        <v>KURTULUŞ LİSESİ</v>
      </c>
      <c r="G24" s="168"/>
      <c r="H24" s="169"/>
      <c r="I24" s="170"/>
      <c r="J24" s="169"/>
      <c r="K24" s="169"/>
      <c r="L24" s="169"/>
      <c r="M24" s="168"/>
      <c r="N24" s="169"/>
      <c r="O24" s="170"/>
      <c r="P24" s="171"/>
      <c r="Q24" s="169"/>
      <c r="R24" s="169"/>
      <c r="S24" s="168"/>
      <c r="T24" s="169"/>
      <c r="U24" s="170"/>
      <c r="V24" s="169"/>
      <c r="W24" s="169"/>
      <c r="X24" s="169"/>
      <c r="Y24" s="168"/>
      <c r="Z24" s="169"/>
      <c r="AA24" s="170"/>
      <c r="AB24" s="168"/>
      <c r="AC24" s="169"/>
      <c r="AD24" s="170"/>
      <c r="AE24" s="168"/>
      <c r="AF24" s="169"/>
      <c r="AG24" s="170"/>
      <c r="AH24" s="167"/>
      <c r="AI24" s="238" t="str">
        <f>IF(LEN(AH24)&gt;0,VLOOKUP(AH24,puan!$Y$4:$Z$112,2)-IF(COUNTIF(puan!$Y$4:$Z$112,AH24)=0,0,0),"   ")</f>
        <v xml:space="preserve">   </v>
      </c>
      <c r="AJ24" s="141"/>
    </row>
    <row r="25" spans="1:36" ht="35.1" customHeight="1">
      <c r="A25" s="133"/>
      <c r="B25" s="130">
        <v>20</v>
      </c>
      <c r="C25" s="134">
        <f>'yarışmaya katılan okullar'!B31</f>
        <v>33</v>
      </c>
      <c r="D25" s="135" t="s">
        <v>237</v>
      </c>
      <c r="E25" s="136" t="s">
        <v>237</v>
      </c>
      <c r="F25" s="137" t="str">
        <f>'yarışmaya katılan okullar'!C31</f>
        <v>DEĞİRMENLİK LİSESİ</v>
      </c>
      <c r="G25" s="168"/>
      <c r="H25" s="169"/>
      <c r="I25" s="170"/>
      <c r="J25" s="169"/>
      <c r="K25" s="169"/>
      <c r="L25" s="169"/>
      <c r="M25" s="168"/>
      <c r="N25" s="169"/>
      <c r="O25" s="170"/>
      <c r="P25" s="171"/>
      <c r="Q25" s="169"/>
      <c r="R25" s="169"/>
      <c r="S25" s="168"/>
      <c r="T25" s="169"/>
      <c r="U25" s="170"/>
      <c r="V25" s="169"/>
      <c r="W25" s="169"/>
      <c r="X25" s="169"/>
      <c r="Y25" s="168"/>
      <c r="Z25" s="169"/>
      <c r="AA25" s="170"/>
      <c r="AB25" s="168"/>
      <c r="AC25" s="169"/>
      <c r="AD25" s="170"/>
      <c r="AE25" s="168"/>
      <c r="AF25" s="169"/>
      <c r="AG25" s="170"/>
      <c r="AH25" s="167"/>
      <c r="AI25" s="238" t="str">
        <f>IF(LEN(AH25)&gt;0,VLOOKUP(AH25,puan!$Y$4:$Z$112,2)-IF(COUNTIF(puan!$Y$4:$Z$112,AH25)=0,0,0),"   ")</f>
        <v xml:space="preserve">   </v>
      </c>
      <c r="AJ25" s="141"/>
    </row>
    <row r="26" spans="1:36" ht="35.1" customHeight="1">
      <c r="A26" s="133"/>
      <c r="B26" s="130">
        <v>21</v>
      </c>
      <c r="C26" s="134">
        <f>'yarışmaya katılan okullar'!B32</f>
        <v>37</v>
      </c>
      <c r="D26" s="135">
        <v>37400</v>
      </c>
      <c r="E26" s="136" t="s">
        <v>460</v>
      </c>
      <c r="F26" s="137" t="str">
        <f>'yarışmaya katılan okullar'!C32</f>
        <v>BEKİRPAŞA LİSESİ</v>
      </c>
      <c r="G26" s="168"/>
      <c r="H26" s="169"/>
      <c r="I26" s="170"/>
      <c r="J26" s="169"/>
      <c r="K26" s="169"/>
      <c r="L26" s="169"/>
      <c r="M26" s="168"/>
      <c r="N26" s="169"/>
      <c r="O26" s="170"/>
      <c r="P26" s="171"/>
      <c r="Q26" s="169"/>
      <c r="R26" s="169"/>
      <c r="S26" s="168"/>
      <c r="T26" s="169"/>
      <c r="U26" s="170"/>
      <c r="V26" s="169"/>
      <c r="W26" s="169"/>
      <c r="X26" s="169"/>
      <c r="Y26" s="168"/>
      <c r="Z26" s="169"/>
      <c r="AA26" s="170"/>
      <c r="AB26" s="168"/>
      <c r="AC26" s="169"/>
      <c r="AD26" s="170"/>
      <c r="AE26" s="168"/>
      <c r="AF26" s="169"/>
      <c r="AG26" s="170"/>
      <c r="AH26" s="167"/>
      <c r="AI26" s="238" t="str">
        <f>IF(LEN(AH26)&gt;0,VLOOKUP(AH26,puan!$Y$4:$Z$112,2)-IF(COUNTIF(puan!$Y$4:$Z$112,AH26)=0,0,0),"   ")</f>
        <v xml:space="preserve">   </v>
      </c>
      <c r="AJ26" s="141"/>
    </row>
    <row r="27" spans="1:36" ht="35.1" customHeight="1">
      <c r="A27" s="133"/>
      <c r="B27" s="130">
        <v>22</v>
      </c>
      <c r="C27" s="134">
        <f>'yarışmaya katılan okullar'!B33</f>
        <v>27</v>
      </c>
      <c r="D27" s="135">
        <v>37483</v>
      </c>
      <c r="E27" s="136" t="s">
        <v>461</v>
      </c>
      <c r="F27" s="137" t="str">
        <f>'yarışmaya katılan okullar'!C33</f>
        <v>YAKIN DOĞU KOLEJİ</v>
      </c>
      <c r="G27" s="168"/>
      <c r="H27" s="169"/>
      <c r="I27" s="170"/>
      <c r="J27" s="169"/>
      <c r="K27" s="169"/>
      <c r="L27" s="169"/>
      <c r="M27" s="168"/>
      <c r="N27" s="169"/>
      <c r="O27" s="170"/>
      <c r="P27" s="171"/>
      <c r="Q27" s="169"/>
      <c r="R27" s="169"/>
      <c r="S27" s="168"/>
      <c r="T27" s="169"/>
      <c r="U27" s="170"/>
      <c r="V27" s="169"/>
      <c r="W27" s="169"/>
      <c r="X27" s="169"/>
      <c r="Y27" s="168"/>
      <c r="Z27" s="169"/>
      <c r="AA27" s="170"/>
      <c r="AB27" s="168"/>
      <c r="AC27" s="169"/>
      <c r="AD27" s="170"/>
      <c r="AE27" s="168"/>
      <c r="AF27" s="169"/>
      <c r="AG27" s="170"/>
      <c r="AH27" s="167"/>
      <c r="AI27" s="238" t="str">
        <f>IF(LEN(AH27)&gt;0,VLOOKUP(AH27,puan!$Y$4:$Z$112,2)-IF(COUNTIF(puan!$Y$4:$Z$112,AH27)=0,0,0),"   ")</f>
        <v xml:space="preserve">   </v>
      </c>
      <c r="AJ27" s="141"/>
    </row>
    <row r="28" spans="1:36" ht="35.1" customHeight="1">
      <c r="A28" s="133"/>
      <c r="B28" s="130">
        <v>23</v>
      </c>
      <c r="C28" s="134">
        <f>'yarışmaya katılan okullar'!B34</f>
        <v>81</v>
      </c>
      <c r="D28" s="135" t="s">
        <v>237</v>
      </c>
      <c r="E28" s="136" t="s">
        <v>237</v>
      </c>
      <c r="F28" s="137" t="str">
        <f>'yarışmaya katılan okullar'!C34</f>
        <v>THE ENGLISH SCHOOL OF KYRENIA</v>
      </c>
      <c r="G28" s="168"/>
      <c r="H28" s="169"/>
      <c r="I28" s="170"/>
      <c r="J28" s="169"/>
      <c r="K28" s="169"/>
      <c r="L28" s="169"/>
      <c r="M28" s="168"/>
      <c r="N28" s="169"/>
      <c r="O28" s="170"/>
      <c r="P28" s="171"/>
      <c r="Q28" s="169"/>
      <c r="R28" s="169"/>
      <c r="S28" s="168"/>
      <c r="T28" s="169"/>
      <c r="U28" s="170"/>
      <c r="V28" s="169"/>
      <c r="W28" s="169"/>
      <c r="X28" s="169"/>
      <c r="Y28" s="168"/>
      <c r="Z28" s="169"/>
      <c r="AA28" s="170"/>
      <c r="AB28" s="168"/>
      <c r="AC28" s="169"/>
      <c r="AD28" s="170"/>
      <c r="AE28" s="168"/>
      <c r="AF28" s="169"/>
      <c r="AG28" s="170"/>
      <c r="AH28" s="167"/>
      <c r="AI28" s="238" t="str">
        <f>IF(LEN(AH28)&gt;0,VLOOKUP(AH28,puan!$Y$4:$Z$112,2)-IF(COUNTIF(puan!$Y$4:$Z$112,AH28)=0,0,0),"   ")</f>
        <v xml:space="preserve">   </v>
      </c>
      <c r="AJ28" s="141"/>
    </row>
    <row r="29" spans="1:36" ht="35.1" customHeight="1">
      <c r="A29" s="133"/>
      <c r="B29" s="130">
        <v>24</v>
      </c>
      <c r="C29" s="134">
        <f>'yarışmaya katılan okullar'!B35</f>
        <v>36</v>
      </c>
      <c r="D29" s="135" t="s">
        <v>237</v>
      </c>
      <c r="E29" s="136" t="s">
        <v>237</v>
      </c>
      <c r="F29" s="137" t="str">
        <f>'yarışmaya katılan okullar'!C35</f>
        <v>ATATÜRK MESLEK LİSESİ</v>
      </c>
      <c r="G29" s="168"/>
      <c r="H29" s="169"/>
      <c r="I29" s="170"/>
      <c r="J29" s="169"/>
      <c r="K29" s="169"/>
      <c r="L29" s="169"/>
      <c r="M29" s="168"/>
      <c r="N29" s="169"/>
      <c r="O29" s="170"/>
      <c r="P29" s="171"/>
      <c r="Q29" s="169"/>
      <c r="R29" s="169"/>
      <c r="S29" s="168"/>
      <c r="T29" s="169"/>
      <c r="U29" s="170"/>
      <c r="V29" s="169"/>
      <c r="W29" s="169"/>
      <c r="X29" s="169"/>
      <c r="Y29" s="168"/>
      <c r="Z29" s="169"/>
      <c r="AA29" s="170"/>
      <c r="AB29" s="168"/>
      <c r="AC29" s="169"/>
      <c r="AD29" s="170"/>
      <c r="AE29" s="168"/>
      <c r="AF29" s="169"/>
      <c r="AG29" s="170"/>
      <c r="AH29" s="167"/>
      <c r="AI29" s="238" t="str">
        <f>IF(LEN(AH29)&gt;0,VLOOKUP(AH29,puan!$Y$4:$Z$112,2)-IF(COUNTIF(puan!$Y$4:$Z$112,AH29)=0,0,0),"   ")</f>
        <v xml:space="preserve">   </v>
      </c>
      <c r="AJ29" s="141"/>
    </row>
    <row r="30" spans="1:36" ht="35.1" customHeight="1">
      <c r="A30" s="133"/>
      <c r="B30" s="130">
        <v>25</v>
      </c>
      <c r="C30" s="134">
        <f>'yarışmaya katılan okullar'!B36</f>
        <v>53</v>
      </c>
      <c r="D30" s="135" t="s">
        <v>237</v>
      </c>
      <c r="E30" s="136" t="s">
        <v>237</v>
      </c>
      <c r="F30" s="137" t="str">
        <f>'yarışmaya katılan okullar'!C36</f>
        <v>20 TEMMUZ FEN LİSESİ</v>
      </c>
      <c r="G30" s="168"/>
      <c r="H30" s="169"/>
      <c r="I30" s="170"/>
      <c r="J30" s="169"/>
      <c r="K30" s="169"/>
      <c r="L30" s="169"/>
      <c r="M30" s="168"/>
      <c r="N30" s="169"/>
      <c r="O30" s="170"/>
      <c r="P30" s="171"/>
      <c r="Q30" s="169"/>
      <c r="R30" s="169"/>
      <c r="S30" s="168"/>
      <c r="T30" s="169"/>
      <c r="U30" s="170"/>
      <c r="V30" s="169"/>
      <c r="W30" s="169"/>
      <c r="X30" s="169"/>
      <c r="Y30" s="168"/>
      <c r="Z30" s="169"/>
      <c r="AA30" s="170"/>
      <c r="AB30" s="168"/>
      <c r="AC30" s="169"/>
      <c r="AD30" s="170"/>
      <c r="AE30" s="168"/>
      <c r="AF30" s="169"/>
      <c r="AG30" s="170"/>
      <c r="AH30" s="167"/>
      <c r="AI30" s="238" t="str">
        <f>IF(LEN(AH30)&gt;0,VLOOKUP(AH30,puan!$Y$4:$Z$112,2)-IF(COUNTIF(puan!$Y$4:$Z$112,AH30)=0,0,0),"   ")</f>
        <v xml:space="preserve">   </v>
      </c>
      <c r="AJ30" s="141"/>
    </row>
    <row r="31" spans="1:36" ht="35.1" customHeight="1">
      <c r="A31" s="133"/>
      <c r="B31" s="130">
        <v>26</v>
      </c>
      <c r="C31" s="134">
        <f>'yarışmaya katılan okullar'!B37</f>
        <v>0</v>
      </c>
      <c r="D31" s="144"/>
      <c r="E31" s="136"/>
      <c r="F31" s="137" t="str">
        <f>'yarışmaya katılan okullar'!C37</f>
        <v/>
      </c>
      <c r="G31" s="168"/>
      <c r="H31" s="169"/>
      <c r="I31" s="170"/>
      <c r="J31" s="169"/>
      <c r="K31" s="169"/>
      <c r="L31" s="169"/>
      <c r="M31" s="168"/>
      <c r="N31" s="169"/>
      <c r="O31" s="170"/>
      <c r="P31" s="171"/>
      <c r="Q31" s="169"/>
      <c r="R31" s="169"/>
      <c r="S31" s="168"/>
      <c r="T31" s="169"/>
      <c r="U31" s="170"/>
      <c r="V31" s="169"/>
      <c r="W31" s="169"/>
      <c r="X31" s="169"/>
      <c r="Y31" s="168"/>
      <c r="Z31" s="169"/>
      <c r="AA31" s="170"/>
      <c r="AB31" s="168"/>
      <c r="AC31" s="169"/>
      <c r="AD31" s="170"/>
      <c r="AE31" s="168"/>
      <c r="AF31" s="169"/>
      <c r="AG31" s="170"/>
      <c r="AH31" s="167"/>
      <c r="AI31" s="238" t="str">
        <f>IF(LEN(AH31)&gt;0,VLOOKUP(AH31,puan!$Y$4:$Z$112,2)-IF(COUNTIF(puan!$Y$4:$Z$112,AH31)=0,0,0),"   ")</f>
        <v xml:space="preserve">   </v>
      </c>
      <c r="AJ31" s="141"/>
    </row>
    <row r="32" spans="1:36" ht="35.1" customHeight="1">
      <c r="A32" s="133"/>
      <c r="B32" s="130">
        <v>27</v>
      </c>
      <c r="C32" s="134">
        <f>'yarışmaya katılan okullar'!B38</f>
        <v>0</v>
      </c>
      <c r="D32" s="144"/>
      <c r="E32" s="136"/>
      <c r="F32" s="137" t="str">
        <f>'yarışmaya katılan okullar'!C38</f>
        <v/>
      </c>
      <c r="G32" s="168"/>
      <c r="H32" s="169"/>
      <c r="I32" s="170"/>
      <c r="J32" s="169"/>
      <c r="K32" s="169"/>
      <c r="L32" s="169"/>
      <c r="M32" s="168"/>
      <c r="N32" s="169"/>
      <c r="O32" s="170"/>
      <c r="P32" s="171"/>
      <c r="Q32" s="169"/>
      <c r="R32" s="169"/>
      <c r="S32" s="168"/>
      <c r="T32" s="169"/>
      <c r="U32" s="170"/>
      <c r="V32" s="169"/>
      <c r="W32" s="169"/>
      <c r="X32" s="169"/>
      <c r="Y32" s="168"/>
      <c r="Z32" s="169"/>
      <c r="AA32" s="170"/>
      <c r="AB32" s="168"/>
      <c r="AC32" s="169"/>
      <c r="AD32" s="170"/>
      <c r="AE32" s="168"/>
      <c r="AF32" s="169"/>
      <c r="AG32" s="170"/>
      <c r="AH32" s="172"/>
      <c r="AI32" s="238" t="str">
        <f>IF(LEN(AH32)&gt;0,VLOOKUP(AH32,puan!$Y$4:$Z$112,2)-IF(COUNTIF(puan!$Y$4:$Z$112,AH32)=0,0,0),"   ")</f>
        <v xml:space="preserve">   </v>
      </c>
      <c r="AJ32" s="141"/>
    </row>
    <row r="33" spans="1:36" ht="35.1" customHeight="1">
      <c r="A33" s="133"/>
      <c r="B33" s="130">
        <v>28</v>
      </c>
      <c r="C33" s="134">
        <f>'yarışmaya katılan okullar'!B39</f>
        <v>0</v>
      </c>
      <c r="D33" s="144"/>
      <c r="E33" s="136"/>
      <c r="F33" s="137" t="str">
        <f>'yarışmaya katılan okullar'!C39</f>
        <v/>
      </c>
      <c r="G33" s="168"/>
      <c r="H33" s="169"/>
      <c r="I33" s="170"/>
      <c r="J33" s="169"/>
      <c r="K33" s="169"/>
      <c r="L33" s="169"/>
      <c r="M33" s="168"/>
      <c r="N33" s="169"/>
      <c r="O33" s="170"/>
      <c r="P33" s="171"/>
      <c r="Q33" s="169"/>
      <c r="R33" s="169"/>
      <c r="S33" s="168"/>
      <c r="T33" s="169"/>
      <c r="U33" s="170"/>
      <c r="V33" s="169"/>
      <c r="W33" s="169"/>
      <c r="X33" s="169"/>
      <c r="Y33" s="168"/>
      <c r="Z33" s="169"/>
      <c r="AA33" s="170"/>
      <c r="AB33" s="168"/>
      <c r="AC33" s="169"/>
      <c r="AD33" s="170"/>
      <c r="AE33" s="168"/>
      <c r="AF33" s="169"/>
      <c r="AG33" s="170"/>
      <c r="AH33" s="167"/>
      <c r="AI33" s="238" t="str">
        <f>IF(LEN(AH33)&gt;0,VLOOKUP(AH33,puan!$Y$4:$Z$112,2)-IF(COUNTIF(puan!$Y$4:$Z$112,AH33)=0,0,0),"   ")</f>
        <v xml:space="preserve">   </v>
      </c>
      <c r="AJ33" s="141"/>
    </row>
    <row r="34" spans="1:36" ht="35.1" customHeight="1">
      <c r="A34" s="133"/>
      <c r="B34" s="130">
        <v>29</v>
      </c>
      <c r="C34" s="134">
        <f>'yarışmaya katılan okullar'!B40</f>
        <v>0</v>
      </c>
      <c r="D34" s="144"/>
      <c r="E34" s="136"/>
      <c r="F34" s="137" t="str">
        <f>'yarışmaya katılan okullar'!C40</f>
        <v/>
      </c>
      <c r="G34" s="168"/>
      <c r="H34" s="169"/>
      <c r="I34" s="170"/>
      <c r="J34" s="169"/>
      <c r="K34" s="169"/>
      <c r="L34" s="169"/>
      <c r="M34" s="168"/>
      <c r="N34" s="169"/>
      <c r="O34" s="170"/>
      <c r="P34" s="171"/>
      <c r="Q34" s="169"/>
      <c r="R34" s="169"/>
      <c r="S34" s="168"/>
      <c r="T34" s="169"/>
      <c r="U34" s="170"/>
      <c r="V34" s="169"/>
      <c r="W34" s="169"/>
      <c r="X34" s="169"/>
      <c r="Y34" s="168"/>
      <c r="Z34" s="169"/>
      <c r="AA34" s="170"/>
      <c r="AB34" s="168"/>
      <c r="AC34" s="169"/>
      <c r="AD34" s="170"/>
      <c r="AE34" s="168"/>
      <c r="AF34" s="169"/>
      <c r="AG34" s="170"/>
      <c r="AH34" s="167"/>
      <c r="AI34" s="238" t="str">
        <f>IF(LEN(AH34)&gt;0,VLOOKUP(AH34,puan!$Y$4:$Z$112,2)-IF(COUNTIF(puan!$Y$4:$Z$112,AH34)=0,0,0),"   ")</f>
        <v xml:space="preserve">   </v>
      </c>
      <c r="AJ34" s="141"/>
    </row>
    <row r="35" spans="1:36" ht="35.1" customHeight="1">
      <c r="A35" s="133"/>
      <c r="B35" s="130">
        <v>30</v>
      </c>
      <c r="C35" s="134">
        <f>'yarışmaya katılan okullar'!B41</f>
        <v>0</v>
      </c>
      <c r="D35" s="144"/>
      <c r="E35" s="136"/>
      <c r="F35" s="137" t="str">
        <f>'yarışmaya katılan okullar'!C41</f>
        <v/>
      </c>
      <c r="G35" s="168"/>
      <c r="H35" s="169"/>
      <c r="I35" s="170"/>
      <c r="J35" s="169"/>
      <c r="K35" s="169"/>
      <c r="L35" s="169"/>
      <c r="M35" s="168"/>
      <c r="N35" s="169"/>
      <c r="O35" s="170"/>
      <c r="P35" s="171"/>
      <c r="Q35" s="169"/>
      <c r="R35" s="169"/>
      <c r="S35" s="168"/>
      <c r="T35" s="169"/>
      <c r="U35" s="170"/>
      <c r="V35" s="169"/>
      <c r="W35" s="169"/>
      <c r="X35" s="169"/>
      <c r="Y35" s="168"/>
      <c r="Z35" s="169"/>
      <c r="AA35" s="170"/>
      <c r="AB35" s="168"/>
      <c r="AC35" s="169"/>
      <c r="AD35" s="170"/>
      <c r="AE35" s="168"/>
      <c r="AF35" s="169"/>
      <c r="AG35" s="170"/>
      <c r="AH35" s="167"/>
      <c r="AI35" s="238" t="str">
        <f>IF(LEN(AH35)&gt;0,VLOOKUP(AH35,puan!$Y$4:$Z$112,2)-IF(COUNTIF(puan!$Y$4:$Z$112,AH35)=0,0,0),"   ")</f>
        <v xml:space="preserve">   </v>
      </c>
      <c r="AJ35" s="141"/>
    </row>
    <row r="36" spans="1:36" ht="35.1" customHeight="1">
      <c r="A36" s="133"/>
      <c r="B36" s="130">
        <v>31</v>
      </c>
      <c r="C36" s="134">
        <f>'yarışmaya katılan okullar'!B42</f>
        <v>0</v>
      </c>
      <c r="D36" s="144"/>
      <c r="E36" s="136"/>
      <c r="F36" s="137" t="str">
        <f>'yarışmaya katılan okullar'!C42</f>
        <v/>
      </c>
      <c r="G36" s="168"/>
      <c r="H36" s="169"/>
      <c r="I36" s="170"/>
      <c r="J36" s="169"/>
      <c r="K36" s="169"/>
      <c r="L36" s="169"/>
      <c r="M36" s="168"/>
      <c r="N36" s="169"/>
      <c r="O36" s="170"/>
      <c r="P36" s="171"/>
      <c r="Q36" s="169"/>
      <c r="R36" s="169"/>
      <c r="S36" s="168"/>
      <c r="T36" s="169"/>
      <c r="U36" s="170"/>
      <c r="V36" s="169"/>
      <c r="W36" s="169"/>
      <c r="X36" s="169"/>
      <c r="Y36" s="168"/>
      <c r="Z36" s="169"/>
      <c r="AA36" s="170"/>
      <c r="AB36" s="168"/>
      <c r="AC36" s="169"/>
      <c r="AD36" s="170"/>
      <c r="AE36" s="168"/>
      <c r="AF36" s="169"/>
      <c r="AG36" s="170"/>
      <c r="AH36" s="167"/>
      <c r="AI36" s="238" t="str">
        <f>IF(LEN(AH36)&gt;0,VLOOKUP(AH36,puan!$Y$4:$Z$112,2)-IF(COUNTIF(puan!$Y$4:$Z$112,AH36)=0,0,0),"   ")</f>
        <v xml:space="preserve">   </v>
      </c>
      <c r="AJ36" s="141"/>
    </row>
    <row r="37" spans="1:36" ht="35.1" customHeight="1">
      <c r="A37" s="133"/>
      <c r="B37" s="130">
        <v>32</v>
      </c>
      <c r="C37" s="134">
        <f>'yarışmaya katılan okullar'!B43</f>
        <v>0</v>
      </c>
      <c r="D37" s="144"/>
      <c r="E37" s="136"/>
      <c r="F37" s="137" t="str">
        <f>'yarışmaya katılan okullar'!C43</f>
        <v/>
      </c>
      <c r="G37" s="168"/>
      <c r="H37" s="169"/>
      <c r="I37" s="170"/>
      <c r="J37" s="169"/>
      <c r="K37" s="169"/>
      <c r="L37" s="169"/>
      <c r="M37" s="168"/>
      <c r="N37" s="169"/>
      <c r="O37" s="170"/>
      <c r="P37" s="171"/>
      <c r="Q37" s="169"/>
      <c r="R37" s="169"/>
      <c r="S37" s="168"/>
      <c r="T37" s="169"/>
      <c r="U37" s="170"/>
      <c r="V37" s="169"/>
      <c r="W37" s="169"/>
      <c r="X37" s="169"/>
      <c r="Y37" s="168"/>
      <c r="Z37" s="169"/>
      <c r="AA37" s="170"/>
      <c r="AB37" s="168"/>
      <c r="AC37" s="169"/>
      <c r="AD37" s="170"/>
      <c r="AE37" s="168"/>
      <c r="AF37" s="169"/>
      <c r="AG37" s="170"/>
      <c r="AH37" s="167"/>
      <c r="AI37" s="238" t="str">
        <f>IF(LEN(AH37)&gt;0,VLOOKUP(AH37,puan!$Y$4:$Z$112,2)-IF(COUNTIF(puan!$Y$4:$Z$112,AH37)=0,0,0),"   ")</f>
        <v xml:space="preserve">   </v>
      </c>
      <c r="AJ37" s="141"/>
    </row>
    <row r="38" spans="1:36" ht="22.5" customHeight="1">
      <c r="B38" s="91"/>
      <c r="C38" s="128"/>
      <c r="D38" s="145"/>
      <c r="E38" s="146" t="s">
        <v>4</v>
      </c>
      <c r="F38" s="129" t="s">
        <v>5</v>
      </c>
      <c r="G38" s="368" t="s">
        <v>6</v>
      </c>
      <c r="H38" s="368"/>
      <c r="I38" s="368"/>
      <c r="J38" s="368"/>
      <c r="K38" s="368" t="s">
        <v>7</v>
      </c>
      <c r="L38" s="368"/>
      <c r="M38" s="368"/>
      <c r="N38" s="368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48"/>
      <c r="Z38" s="149"/>
      <c r="AD38" s="128"/>
      <c r="AE38" s="128"/>
      <c r="AF38" s="129"/>
      <c r="AG38" s="129"/>
      <c r="AH38" s="150"/>
      <c r="AI38" s="151" t="str">
        <f>IF(AH38="","",VLOOKUP(AH38,#REF!,2,FALSE))</f>
        <v/>
      </c>
    </row>
    <row r="39" spans="1:36" ht="22.5" customHeight="1">
      <c r="B39" s="349" t="s">
        <v>24</v>
      </c>
      <c r="C39" s="349"/>
      <c r="D39" s="91"/>
      <c r="E39" s="91" t="s">
        <v>33</v>
      </c>
      <c r="Y39" s="349" t="s">
        <v>34</v>
      </c>
      <c r="Z39" s="349"/>
      <c r="AD39" s="128"/>
      <c r="AE39" s="349" t="s">
        <v>25</v>
      </c>
      <c r="AF39" s="349"/>
      <c r="AG39" s="129"/>
      <c r="AH39" s="131"/>
      <c r="AI39" s="349" t="s">
        <v>8</v>
      </c>
      <c r="AJ39" s="349"/>
    </row>
    <row r="40" spans="1:36" ht="35.1" customHeight="1">
      <c r="AH40" s="52"/>
      <c r="AI40" s="152"/>
      <c r="AJ40" s="152"/>
    </row>
  </sheetData>
  <mergeCells count="23">
    <mergeCell ref="J5:L5"/>
    <mergeCell ref="M5:O5"/>
    <mergeCell ref="B3:D3"/>
    <mergeCell ref="AH1:AJ1"/>
    <mergeCell ref="AH2:AJ2"/>
    <mergeCell ref="B1:D1"/>
    <mergeCell ref="B2:D2"/>
    <mergeCell ref="AE39:AF39"/>
    <mergeCell ref="B4:F4"/>
    <mergeCell ref="Y5:AA5"/>
    <mergeCell ref="AH3:AJ3"/>
    <mergeCell ref="G4:AG4"/>
    <mergeCell ref="V5:X5"/>
    <mergeCell ref="AI39:AJ39"/>
    <mergeCell ref="G38:J38"/>
    <mergeCell ref="AE5:AG5"/>
    <mergeCell ref="S5:U5"/>
    <mergeCell ref="K38:N38"/>
    <mergeCell ref="B39:C39"/>
    <mergeCell ref="Y39:Z39"/>
    <mergeCell ref="P5:R5"/>
    <mergeCell ref="AB5:AD5"/>
    <mergeCell ref="G5:I5"/>
  </mergeCells>
  <phoneticPr fontId="1" type="noConversion"/>
  <conditionalFormatting sqref="AD3:AF3 C6:F37 AG39 AD39 C38:Z38 AE38:AG38 AI38">
    <cfRule type="cellIs" dxfId="118" priority="10" stopIfTrue="1" operator="equal">
      <formula>0</formula>
    </cfRule>
  </conditionalFormatting>
  <conditionalFormatting sqref="D8:E8">
    <cfRule type="cellIs" dxfId="117" priority="9" stopIfTrue="1" operator="equal">
      <formula>0</formula>
    </cfRule>
  </conditionalFormatting>
  <conditionalFormatting sqref="D7:E7">
    <cfRule type="cellIs" dxfId="116" priority="8" stopIfTrue="1" operator="equal">
      <formula>0</formula>
    </cfRule>
  </conditionalFormatting>
  <conditionalFormatting sqref="D12:E12">
    <cfRule type="cellIs" dxfId="115" priority="7" stopIfTrue="1" operator="equal">
      <formula>0</formula>
    </cfRule>
  </conditionalFormatting>
  <conditionalFormatting sqref="AH3:AJ3">
    <cfRule type="cellIs" dxfId="114" priority="4" stopIfTrue="1" operator="equal">
      <formula>0</formula>
    </cfRule>
  </conditionalFormatting>
  <conditionalFormatting sqref="AH6:AH37">
    <cfRule type="cellIs" dxfId="113" priority="2" stopIfTrue="1" operator="between">
      <formula>380</formula>
      <formula>700</formula>
    </cfRule>
  </conditionalFormatting>
  <conditionalFormatting sqref="G6:AG37">
    <cfRule type="cellIs" dxfId="112" priority="1" stopIfTrue="1" operator="equal">
      <formula>"X"</formula>
    </cfRule>
  </conditionalFormatting>
  <printOptions horizontalCentered="1" verticalCentered="1"/>
  <pageMargins left="0.39370078740157483" right="0.39370078740157483" top="0.39370078740157483" bottom="0.39370078740157483" header="0.39370078740157483" footer="0.51181102362204722"/>
  <pageSetup paperSize="9" scale="37" orientation="landscape" horizontalDpi="200" verticalDpi="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100" workbookViewId="0">
      <selection activeCell="I1" sqref="I1:I7"/>
    </sheetView>
  </sheetViews>
  <sheetFormatPr defaultColWidth="9.140625" defaultRowHeight="24.95" customHeight="1"/>
  <cols>
    <col min="1" max="1" width="5.7109375" style="40" customWidth="1"/>
    <col min="2" max="2" width="10.7109375" style="40" customWidth="1"/>
    <col min="3" max="3" width="11.85546875" style="40" customWidth="1"/>
    <col min="4" max="4" width="30.7109375" style="40" customWidth="1"/>
    <col min="5" max="5" width="40.7109375" style="40" customWidth="1"/>
    <col min="6" max="8" width="11.7109375" style="40" customWidth="1"/>
    <col min="9" max="16384" width="9.140625" style="40"/>
  </cols>
  <sheetData>
    <row r="1" spans="1:8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</row>
    <row r="2" spans="1:8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</row>
    <row r="3" spans="1:8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</row>
    <row r="4" spans="1:8" s="24" customFormat="1" ht="24.95" customHeight="1"/>
    <row r="5" spans="1:8" s="24" customFormat="1" ht="24.95" customHeight="1">
      <c r="C5" s="25" t="s">
        <v>16</v>
      </c>
      <c r="D5" s="26" t="s">
        <v>10</v>
      </c>
      <c r="E5" s="25" t="s">
        <v>17</v>
      </c>
      <c r="F5" s="351" t="str">
        <f>'genel bilgi girişi'!B5</f>
        <v>ATATÜRK STADYUMU</v>
      </c>
      <c r="G5" s="351"/>
    </row>
    <row r="6" spans="1:8" s="24" customFormat="1" ht="24.95" customHeight="1">
      <c r="C6" s="25" t="s">
        <v>19</v>
      </c>
      <c r="D6" s="27" t="str">
        <f>'sırık V'!$E$2</f>
        <v>SIRIKLA ATLAMA</v>
      </c>
      <c r="E6" s="25" t="s">
        <v>18</v>
      </c>
      <c r="F6" s="352" t="str">
        <f>'genel bilgi girişi'!B6</f>
        <v>11-12 MART 2019</v>
      </c>
      <c r="G6" s="353"/>
    </row>
    <row r="7" spans="1:8" s="24" customFormat="1" ht="24.95" customHeight="1"/>
    <row r="8" spans="1:8" s="38" customFormat="1" ht="37.9" customHeight="1">
      <c r="A8" s="28" t="s">
        <v>32</v>
      </c>
      <c r="B8" s="28" t="s">
        <v>46</v>
      </c>
      <c r="C8" s="216" t="s">
        <v>62</v>
      </c>
      <c r="D8" s="29" t="s">
        <v>55</v>
      </c>
      <c r="E8" s="28" t="s">
        <v>21</v>
      </c>
      <c r="F8" s="28" t="s">
        <v>22</v>
      </c>
      <c r="G8" s="28" t="s">
        <v>23</v>
      </c>
      <c r="H8" s="28" t="s">
        <v>20</v>
      </c>
    </row>
    <row r="9" spans="1:8" s="24" customFormat="1" ht="24.95" customHeight="1">
      <c r="A9" s="30">
        <v>1</v>
      </c>
      <c r="B9" s="31" t="e">
        <f>IF(G9="","",RANK(G9,$G$9:$G$40)+COUNTIF(G$9:G9,G9)-1)</f>
        <v>#VALUE!</v>
      </c>
      <c r="C9" s="220">
        <f>'sırık V'!D6</f>
        <v>37144</v>
      </c>
      <c r="D9" s="32" t="str">
        <f>'sırık V'!E6</f>
        <v>MUSA ÇELEBİ KILIÇ</v>
      </c>
      <c r="E9" s="32" t="str">
        <f>'sırık V'!F6</f>
        <v>Dr. FAZIL KÜÇÜK E.M.L</v>
      </c>
      <c r="F9" s="49">
        <f>'sırık V'!AH6</f>
        <v>0</v>
      </c>
      <c r="G9" s="45" t="str">
        <f>'sırık V'!AI6</f>
        <v xml:space="preserve">   </v>
      </c>
      <c r="H9" s="35">
        <f>'yarışmaya katılan okullar'!B12</f>
        <v>41</v>
      </c>
    </row>
    <row r="10" spans="1:8" s="24" customFormat="1" ht="24.95" customHeight="1">
      <c r="A10" s="30">
        <v>2</v>
      </c>
      <c r="B10" s="31" t="e">
        <f>IF(G10="","",RANK(G10,$G$9:$G$40)+COUNTIF(G$9:G10,G10)-1)</f>
        <v>#VALUE!</v>
      </c>
      <c r="C10" s="220" t="str">
        <f>'sırık V'!D7</f>
        <v>-</v>
      </c>
      <c r="D10" s="32" t="str">
        <f>'sırık V'!E7</f>
        <v>-</v>
      </c>
      <c r="E10" s="32" t="str">
        <f>'sırık V'!F7</f>
        <v>LEFKE GAZİ LİSESİ</v>
      </c>
      <c r="F10" s="49">
        <f>'sırık V'!AH7</f>
        <v>0</v>
      </c>
      <c r="G10" s="45" t="str">
        <f>'sırık V'!AI7</f>
        <v xml:space="preserve">   </v>
      </c>
      <c r="H10" s="35">
        <f>'yarışmaya katılan okullar'!B13</f>
        <v>44</v>
      </c>
    </row>
    <row r="11" spans="1:8" s="24" customFormat="1" ht="24.95" customHeight="1">
      <c r="A11" s="30">
        <v>3</v>
      </c>
      <c r="B11" s="31" t="e">
        <f>IF(G11="","",RANK(G11,$G$9:$G$40)+COUNTIF(G$9:G11,G11)-1)</f>
        <v>#VALUE!</v>
      </c>
      <c r="C11" s="220" t="str">
        <f>'sırık V'!D8</f>
        <v>-</v>
      </c>
      <c r="D11" s="32" t="str">
        <f>'sırık V'!E8</f>
        <v>-</v>
      </c>
      <c r="E11" s="32" t="str">
        <f>'sırık V'!F8</f>
        <v>SEDAT SİMAVİ E.M.LİSESİ</v>
      </c>
      <c r="F11" s="49">
        <f>'sırık V'!AH8</f>
        <v>0</v>
      </c>
      <c r="G11" s="45" t="str">
        <f>'sırık V'!AI8</f>
        <v xml:space="preserve">   </v>
      </c>
      <c r="H11" s="35">
        <f>'yarışmaya katılan okullar'!B14</f>
        <v>50</v>
      </c>
    </row>
    <row r="12" spans="1:8" s="24" customFormat="1" ht="24.95" customHeight="1">
      <c r="A12" s="30">
        <v>4</v>
      </c>
      <c r="B12" s="31" t="e">
        <f>IF(G12="","",RANK(G12,$G$9:$G$40)+COUNTIF(G$9:G12,G12)-1)</f>
        <v>#VALUE!</v>
      </c>
      <c r="C12" s="220" t="str">
        <f>'sırık V'!D9</f>
        <v>-</v>
      </c>
      <c r="D12" s="32" t="str">
        <f>'sırık V'!E9</f>
        <v>-</v>
      </c>
      <c r="E12" s="32" t="str">
        <f>'sırık V'!F9</f>
        <v>LAPTA YAVUZLAR LİSESİ</v>
      </c>
      <c r="F12" s="49">
        <f>'sırık V'!AH9</f>
        <v>0</v>
      </c>
      <c r="G12" s="45" t="str">
        <f>'sırık V'!AI9</f>
        <v xml:space="preserve">   </v>
      </c>
      <c r="H12" s="35">
        <f>'yarışmaya katılan okullar'!B15</f>
        <v>52</v>
      </c>
    </row>
    <row r="13" spans="1:8" s="24" customFormat="1" ht="24.95" customHeight="1">
      <c r="A13" s="30">
        <v>5</v>
      </c>
      <c r="B13" s="31" t="e">
        <f>IF(G13="","",RANK(G13,$G$9:$G$40)+COUNTIF(G$9:G13,G13)-1)</f>
        <v>#VALUE!</v>
      </c>
      <c r="C13" s="220" t="str">
        <f>'sırık V'!D10</f>
        <v>-</v>
      </c>
      <c r="D13" s="32" t="str">
        <f>'sırık V'!E10</f>
        <v>-</v>
      </c>
      <c r="E13" s="32" t="str">
        <f>'sırık V'!F10</f>
        <v>CUMHURİYET LİSESİ</v>
      </c>
      <c r="F13" s="49">
        <f>'sırık V'!AH10</f>
        <v>0</v>
      </c>
      <c r="G13" s="45" t="str">
        <f>'sırık V'!AI10</f>
        <v xml:space="preserve">   </v>
      </c>
      <c r="H13" s="35">
        <f>'yarışmaya katılan okullar'!B16</f>
        <v>16</v>
      </c>
    </row>
    <row r="14" spans="1:8" s="24" customFormat="1" ht="24.95" customHeight="1">
      <c r="A14" s="30">
        <v>6</v>
      </c>
      <c r="B14" s="31" t="e">
        <f>IF(G14="","",RANK(G14,$G$9:$G$40)+COUNTIF(G$9:G14,G14)-1)</f>
        <v>#VALUE!</v>
      </c>
      <c r="C14" s="220" t="str">
        <f>'sırık V'!D11</f>
        <v>-</v>
      </c>
      <c r="D14" s="32" t="str">
        <f>'sırık V'!E11</f>
        <v>-</v>
      </c>
      <c r="E14" s="32" t="str">
        <f>'sırık V'!F11</f>
        <v>KARPAZ MESLEK LİSESİ</v>
      </c>
      <c r="F14" s="49">
        <f>'sırık V'!AH11</f>
        <v>0</v>
      </c>
      <c r="G14" s="45" t="str">
        <f>'sırık V'!AI11</f>
        <v xml:space="preserve">   </v>
      </c>
      <c r="H14" s="35">
        <f>'yarışmaya katılan okullar'!B17</f>
        <v>60</v>
      </c>
    </row>
    <row r="15" spans="1:8" s="24" customFormat="1" ht="24.95" customHeight="1">
      <c r="A15" s="30">
        <v>7</v>
      </c>
      <c r="B15" s="31" t="e">
        <f>IF(G15="","",RANK(G15,$G$9:$G$40)+COUNTIF(G$9:G15,G15)-1)</f>
        <v>#VALUE!</v>
      </c>
      <c r="C15" s="220" t="str">
        <f>'sırık V'!D12</f>
        <v>-</v>
      </c>
      <c r="D15" s="32" t="str">
        <f>'sırık V'!E12</f>
        <v>-</v>
      </c>
      <c r="E15" s="32" t="str">
        <f>'sırık V'!F12</f>
        <v>HALA SULTAN İLAHİYAT KOLEJİ</v>
      </c>
      <c r="F15" s="49">
        <f>'sırık V'!AH12</f>
        <v>0</v>
      </c>
      <c r="G15" s="45" t="str">
        <f>'sırık V'!AI12</f>
        <v xml:space="preserve">   </v>
      </c>
      <c r="H15" s="35">
        <f>'yarışmaya katılan okullar'!B18</f>
        <v>30</v>
      </c>
    </row>
    <row r="16" spans="1:8" s="24" customFormat="1" ht="24.95" customHeight="1">
      <c r="A16" s="30">
        <v>8</v>
      </c>
      <c r="B16" s="31" t="e">
        <f>IF(G16="","",RANK(G16,$G$9:$G$40)+COUNTIF(G$9:G16,G16)-1)</f>
        <v>#VALUE!</v>
      </c>
      <c r="C16" s="220" t="str">
        <f>'sırık V'!D13</f>
        <v>-</v>
      </c>
      <c r="D16" s="32" t="str">
        <f>'sırık V'!E13</f>
        <v>-</v>
      </c>
      <c r="E16" s="32" t="str">
        <f>'sırık V'!F13</f>
        <v>POLATPAŞA LİSESİ</v>
      </c>
      <c r="F16" s="49">
        <f>'sırık V'!AH13</f>
        <v>0</v>
      </c>
      <c r="G16" s="45" t="str">
        <f>'sırık V'!AI13</f>
        <v xml:space="preserve">   </v>
      </c>
      <c r="H16" s="35">
        <f>'yarışmaya katılan okullar'!B19</f>
        <v>59</v>
      </c>
    </row>
    <row r="17" spans="1:8" s="24" customFormat="1" ht="24.95" customHeight="1">
      <c r="A17" s="30">
        <v>9</v>
      </c>
      <c r="B17" s="31" t="e">
        <f>IF(G17="","",RANK(G17,$G$9:$G$40)+COUNTIF(G$9:G17,G17)-1)</f>
        <v>#VALUE!</v>
      </c>
      <c r="C17" s="220" t="str">
        <f>'sırık V'!D14</f>
        <v>-</v>
      </c>
      <c r="D17" s="32" t="str">
        <f>'sırık V'!E14</f>
        <v>-</v>
      </c>
      <c r="E17" s="32" t="str">
        <f>'sırık V'!F14</f>
        <v>GÜZELYURT MESLEK LİSESİ</v>
      </c>
      <c r="F17" s="49">
        <f>'sırık V'!AH14</f>
        <v>0</v>
      </c>
      <c r="G17" s="45" t="str">
        <f>'sırık V'!AI14</f>
        <v xml:space="preserve">   </v>
      </c>
      <c r="H17" s="35">
        <f>'yarışmaya katılan okullar'!B20</f>
        <v>45</v>
      </c>
    </row>
    <row r="18" spans="1:8" s="24" customFormat="1" ht="24.95" customHeight="1">
      <c r="A18" s="30">
        <v>10</v>
      </c>
      <c r="B18" s="31" t="e">
        <f>IF(G18="","",RANK(G18,$G$9:$G$40)+COUNTIF(G$9:G18,G18)-1)</f>
        <v>#VALUE!</v>
      </c>
      <c r="C18" s="220" t="str">
        <f>'sırık V'!D15</f>
        <v>-</v>
      </c>
      <c r="D18" s="32" t="str">
        <f>'sırık V'!E15</f>
        <v>-</v>
      </c>
      <c r="E18" s="32" t="str">
        <f>'sırık V'!F15</f>
        <v>ANAFARTALAR LİSESİ</v>
      </c>
      <c r="F18" s="49">
        <f>'sırık V'!AH15</f>
        <v>0</v>
      </c>
      <c r="G18" s="45" t="str">
        <f>'sırık V'!AI15</f>
        <v xml:space="preserve">   </v>
      </c>
      <c r="H18" s="35">
        <f>'yarışmaya katılan okullar'!B21</f>
        <v>35</v>
      </c>
    </row>
    <row r="19" spans="1:8" s="24" customFormat="1" ht="24.95" customHeight="1">
      <c r="A19" s="30">
        <v>11</v>
      </c>
      <c r="B19" s="31" t="e">
        <f>IF(G19="","",RANK(G19,$G$9:$G$40)+COUNTIF(G$9:G19,G19)-1)</f>
        <v>#VALUE!</v>
      </c>
      <c r="C19" s="220" t="str">
        <f>'sırık V'!D16</f>
        <v>-</v>
      </c>
      <c r="D19" s="32" t="str">
        <f>'sırık V'!E16</f>
        <v>-</v>
      </c>
      <c r="E19" s="32" t="str">
        <f>'sırık V'!F16</f>
        <v>THE AMERİCAN COLLEGE</v>
      </c>
      <c r="F19" s="49">
        <f>'sırık V'!AH16</f>
        <v>0</v>
      </c>
      <c r="G19" s="45" t="str">
        <f>'sırık V'!AI16</f>
        <v xml:space="preserve">   </v>
      </c>
      <c r="H19" s="35">
        <f>'yarışmaya katılan okullar'!B22</f>
        <v>71</v>
      </c>
    </row>
    <row r="20" spans="1:8" s="24" customFormat="1" ht="24.95" customHeight="1">
      <c r="A20" s="30">
        <v>12</v>
      </c>
      <c r="B20" s="31" t="e">
        <f>IF(G20="","",RANK(G20,$G$9:$G$40)+COUNTIF(G$9:G20,G20)-1)</f>
        <v>#VALUE!</v>
      </c>
      <c r="C20" s="220" t="str">
        <f>'sırık V'!D17</f>
        <v>-</v>
      </c>
      <c r="D20" s="32" t="str">
        <f>'sırık V'!E17</f>
        <v>-</v>
      </c>
      <c r="E20" s="32" t="str">
        <f>'sırık V'!F17</f>
        <v>19 MAYIS TMK</v>
      </c>
      <c r="F20" s="49">
        <f>'sırık V'!AH17</f>
        <v>0</v>
      </c>
      <c r="G20" s="45" t="str">
        <f>'sırık V'!AI17</f>
        <v xml:space="preserve">   </v>
      </c>
      <c r="H20" s="35">
        <f>'yarışmaya katılan okullar'!B23</f>
        <v>57</v>
      </c>
    </row>
    <row r="21" spans="1:8" s="24" customFormat="1" ht="24.95" customHeight="1">
      <c r="A21" s="30">
        <v>13</v>
      </c>
      <c r="B21" s="31" t="e">
        <f>IF(G21="","",RANK(G21,$G$9:$G$40)+COUNTIF(G$9:G21,G21)-1)</f>
        <v>#VALUE!</v>
      </c>
      <c r="C21" s="220">
        <f>'sırık V'!D18</f>
        <v>37799</v>
      </c>
      <c r="D21" s="32" t="str">
        <f>'sırık V'!E18</f>
        <v>RİFAT KASIM</v>
      </c>
      <c r="E21" s="32" t="str">
        <f>'sırık V'!F18</f>
        <v>BÜLENT ECEVİT ANADOLU LİSESİ</v>
      </c>
      <c r="F21" s="49">
        <f>'sırık V'!AH18</f>
        <v>0</v>
      </c>
      <c r="G21" s="45" t="str">
        <f>'sırık V'!AI18</f>
        <v xml:space="preserve">   </v>
      </c>
      <c r="H21" s="35">
        <f>'yarışmaya katılan okullar'!B24</f>
        <v>77</v>
      </c>
    </row>
    <row r="22" spans="1:8" s="24" customFormat="1" ht="24.95" customHeight="1">
      <c r="A22" s="30">
        <v>14</v>
      </c>
      <c r="B22" s="31" t="e">
        <f>IF(G22="","",RANK(G22,$G$9:$G$40)+COUNTIF(G$9:G22,G22)-1)</f>
        <v>#VALUE!</v>
      </c>
      <c r="C22" s="220" t="str">
        <f>'sırık V'!D19</f>
        <v>-</v>
      </c>
      <c r="D22" s="32" t="str">
        <f>'sırık V'!E19</f>
        <v>-</v>
      </c>
      <c r="E22" s="32" t="str">
        <f>'sırık V'!F19</f>
        <v>LEFKOŞA TÜRK LİSESİ</v>
      </c>
      <c r="F22" s="49">
        <f>'sırık V'!AH19</f>
        <v>0</v>
      </c>
      <c r="G22" s="45" t="str">
        <f>'sırık V'!AI19</f>
        <v xml:space="preserve">   </v>
      </c>
      <c r="H22" s="35">
        <f>'yarışmaya katılan okullar'!B25</f>
        <v>48</v>
      </c>
    </row>
    <row r="23" spans="1:8" s="24" customFormat="1" ht="24.95" customHeight="1">
      <c r="A23" s="30">
        <v>15</v>
      </c>
      <c r="B23" s="31" t="e">
        <f>IF(G23="","",RANK(G23,$G$9:$G$40)+COUNTIF(G$9:G23,G23)-1)</f>
        <v>#VALUE!</v>
      </c>
      <c r="C23" s="220" t="str">
        <f>'sırık V'!D20</f>
        <v>-</v>
      </c>
      <c r="D23" s="32" t="str">
        <f>'sırık V'!E20</f>
        <v>-</v>
      </c>
      <c r="E23" s="32" t="str">
        <f>'sırık V'!F20</f>
        <v>ERENKÖY LİSESİ</v>
      </c>
      <c r="F23" s="49">
        <f>'sırık V'!AH20</f>
        <v>0</v>
      </c>
      <c r="G23" s="45" t="str">
        <f>'sırık V'!AI20</f>
        <v xml:space="preserve">   </v>
      </c>
      <c r="H23" s="35">
        <f>'yarışmaya katılan okullar'!B26</f>
        <v>40</v>
      </c>
    </row>
    <row r="24" spans="1:8" s="24" customFormat="1" ht="24.95" customHeight="1">
      <c r="A24" s="30">
        <v>16</v>
      </c>
      <c r="B24" s="31" t="e">
        <f>IF(G24="","",RANK(G24,$G$9:$G$40)+COUNTIF(G$9:G24,G24)-1)</f>
        <v>#VALUE!</v>
      </c>
      <c r="C24" s="220" t="str">
        <f>'sırık V'!D21</f>
        <v>-</v>
      </c>
      <c r="D24" s="32" t="str">
        <f>'sırık V'!E21</f>
        <v>-</v>
      </c>
      <c r="E24" s="32" t="str">
        <f>'sırık V'!F21</f>
        <v>CENGİZ TOPEL E. M .LİSESİ</v>
      </c>
      <c r="F24" s="49">
        <f>'sırık V'!AH21</f>
        <v>0</v>
      </c>
      <c r="G24" s="45" t="str">
        <f>'sırık V'!AI21</f>
        <v xml:space="preserve">   </v>
      </c>
      <c r="H24" s="35">
        <f>'yarışmaya katılan okullar'!B27</f>
        <v>39</v>
      </c>
    </row>
    <row r="25" spans="1:8" s="24" customFormat="1" ht="24.95" customHeight="1">
      <c r="A25" s="30">
        <v>17</v>
      </c>
      <c r="B25" s="31" t="e">
        <f>IF(G25="","",RANK(G25,$G$9:$G$40)+COUNTIF(G$9:G25,G25)-1)</f>
        <v>#VALUE!</v>
      </c>
      <c r="C25" s="220">
        <f>'sırık V'!D22</f>
        <v>36926</v>
      </c>
      <c r="D25" s="32" t="str">
        <f>'sırık V'!E22</f>
        <v>EBAY CAN YÜCEDAĞ</v>
      </c>
      <c r="E25" s="32" t="str">
        <f>'sırık V'!F22</f>
        <v>GÜZELYURT TMK</v>
      </c>
      <c r="F25" s="49">
        <f>'sırık V'!AH22</f>
        <v>0</v>
      </c>
      <c r="G25" s="45" t="str">
        <f>'sırık V'!AI22</f>
        <v xml:space="preserve">   </v>
      </c>
      <c r="H25" s="35">
        <f>'yarışmaya katılan okullar'!B28</f>
        <v>64</v>
      </c>
    </row>
    <row r="26" spans="1:8" s="24" customFormat="1" ht="24.95" customHeight="1">
      <c r="A26" s="30">
        <v>18</v>
      </c>
      <c r="B26" s="31" t="e">
        <f>IF(G26="","",RANK(G26,$G$9:$G$40)+COUNTIF(G$9:G26,G26)-1)</f>
        <v>#VALUE!</v>
      </c>
      <c r="C26" s="220" t="str">
        <f>'sırık V'!D23</f>
        <v>-</v>
      </c>
      <c r="D26" s="32" t="str">
        <f>'sırık V'!E23</f>
        <v>-</v>
      </c>
      <c r="E26" s="32" t="str">
        <f>'sırık V'!F23</f>
        <v>TÜRK MAARİF KOLEJİ</v>
      </c>
      <c r="F26" s="49">
        <f>'sırık V'!AH23</f>
        <v>0</v>
      </c>
      <c r="G26" s="45" t="str">
        <f>'sırık V'!AI23</f>
        <v xml:space="preserve">   </v>
      </c>
      <c r="H26" s="35">
        <f>'yarışmaya katılan okullar'!B29</f>
        <v>51</v>
      </c>
    </row>
    <row r="27" spans="1:8" s="24" customFormat="1" ht="24.95" customHeight="1">
      <c r="A27" s="30">
        <v>19</v>
      </c>
      <c r="B27" s="31" t="e">
        <f>IF(G27="","",RANK(G27,$G$9:$G$40)+COUNTIF(G$9:G27,G27)-1)</f>
        <v>#VALUE!</v>
      </c>
      <c r="C27" s="220">
        <f>'sırık V'!D24</f>
        <v>37275</v>
      </c>
      <c r="D27" s="32" t="str">
        <f>'sırık V'!E24</f>
        <v>BERKANT TİP</v>
      </c>
      <c r="E27" s="32" t="str">
        <f>'sırık V'!F24</f>
        <v>KURTULUŞ LİSESİ</v>
      </c>
      <c r="F27" s="49">
        <f>'sırık V'!AH24</f>
        <v>0</v>
      </c>
      <c r="G27" s="45" t="str">
        <f>'sırık V'!AI24</f>
        <v xml:space="preserve">   </v>
      </c>
      <c r="H27" s="35">
        <f>'yarışmaya katılan okullar'!B30</f>
        <v>47</v>
      </c>
    </row>
    <row r="28" spans="1:8" s="24" customFormat="1" ht="24.95" customHeight="1">
      <c r="A28" s="30">
        <v>20</v>
      </c>
      <c r="B28" s="31" t="e">
        <f>IF(G28="","",RANK(G28,$G$9:$G$40)+COUNTIF(G$9:G28,G28)-1)</f>
        <v>#VALUE!</v>
      </c>
      <c r="C28" s="220" t="str">
        <f>'sırık V'!D25</f>
        <v>-</v>
      </c>
      <c r="D28" s="32" t="str">
        <f>'sırık V'!E25</f>
        <v>-</v>
      </c>
      <c r="E28" s="32" t="str">
        <f>'sırık V'!F25</f>
        <v>DEĞİRMENLİK LİSESİ</v>
      </c>
      <c r="F28" s="49">
        <f>'sırık V'!AH25</f>
        <v>0</v>
      </c>
      <c r="G28" s="45" t="str">
        <f>'sırık V'!AI25</f>
        <v xml:space="preserve">   </v>
      </c>
      <c r="H28" s="35">
        <f>'yarışmaya katılan okullar'!B31</f>
        <v>33</v>
      </c>
    </row>
    <row r="29" spans="1:8" s="24" customFormat="1" ht="24.95" customHeight="1">
      <c r="A29" s="30">
        <v>21</v>
      </c>
      <c r="B29" s="31" t="e">
        <f>IF(G29="","",RANK(G29,$G$9:$G$40)+COUNTIF(G$9:G29,G29)-1)</f>
        <v>#VALUE!</v>
      </c>
      <c r="C29" s="220">
        <f>'sırık V'!D26</f>
        <v>37400</v>
      </c>
      <c r="D29" s="32" t="str">
        <f>'sırık V'!E26</f>
        <v>İSMAİL KAFFAOĞLU</v>
      </c>
      <c r="E29" s="32" t="str">
        <f>'sırık V'!F26</f>
        <v>BEKİRPAŞA LİSESİ</v>
      </c>
      <c r="F29" s="49">
        <f>'sırık V'!AH26</f>
        <v>0</v>
      </c>
      <c r="G29" s="45" t="str">
        <f>'sırık V'!AI26</f>
        <v xml:space="preserve">   </v>
      </c>
      <c r="H29" s="35">
        <f>'yarışmaya katılan okullar'!B32</f>
        <v>37</v>
      </c>
    </row>
    <row r="30" spans="1:8" s="24" customFormat="1" ht="24.95" customHeight="1">
      <c r="A30" s="30">
        <v>22</v>
      </c>
      <c r="B30" s="31" t="e">
        <f>IF(G30="","",RANK(G30,$G$9:$G$40)+COUNTIF(G$9:G30,G30)-1)</f>
        <v>#VALUE!</v>
      </c>
      <c r="C30" s="220">
        <f>'sırık V'!D27</f>
        <v>37483</v>
      </c>
      <c r="D30" s="32" t="str">
        <f>'sırık V'!E27</f>
        <v>HASAN SADRAZAM AVKAT</v>
      </c>
      <c r="E30" s="32" t="str">
        <f>'sırık V'!F27</f>
        <v>YAKIN DOĞU KOLEJİ</v>
      </c>
      <c r="F30" s="49">
        <f>'sırık V'!AH27</f>
        <v>0</v>
      </c>
      <c r="G30" s="45" t="str">
        <f>'sırık V'!AI27</f>
        <v xml:space="preserve">   </v>
      </c>
      <c r="H30" s="35">
        <f>'yarışmaya katılan okullar'!B33</f>
        <v>27</v>
      </c>
    </row>
    <row r="31" spans="1:8" s="24" customFormat="1" ht="24.95" customHeight="1">
      <c r="A31" s="30">
        <v>23</v>
      </c>
      <c r="B31" s="31" t="e">
        <f>IF(G31="","",RANK(G31,$G$9:$G$40)+COUNTIF(G$9:G31,G31)-1)</f>
        <v>#VALUE!</v>
      </c>
      <c r="C31" s="220" t="str">
        <f>'sırık V'!D28</f>
        <v>-</v>
      </c>
      <c r="D31" s="32" t="str">
        <f>'sırık V'!E28</f>
        <v>-</v>
      </c>
      <c r="E31" s="32" t="str">
        <f>'sırık V'!F28</f>
        <v>THE ENGLISH SCHOOL OF KYRENIA</v>
      </c>
      <c r="F31" s="49">
        <f>'sırık V'!AH28</f>
        <v>0</v>
      </c>
      <c r="G31" s="45" t="str">
        <f>'sırık V'!AI28</f>
        <v xml:space="preserve">   </v>
      </c>
      <c r="H31" s="35">
        <f>'yarışmaya katılan okullar'!B34</f>
        <v>81</v>
      </c>
    </row>
    <row r="32" spans="1:8" s="24" customFormat="1" ht="24.95" customHeight="1">
      <c r="A32" s="30">
        <v>24</v>
      </c>
      <c r="B32" s="31" t="e">
        <f>IF(G32="","",RANK(G32,$G$9:$G$40)+COUNTIF(G$9:G32,G32)-1)</f>
        <v>#VALUE!</v>
      </c>
      <c r="C32" s="220" t="str">
        <f>'sırık V'!D29</f>
        <v>-</v>
      </c>
      <c r="D32" s="32" t="str">
        <f>'sırık V'!E29</f>
        <v>-</v>
      </c>
      <c r="E32" s="32" t="str">
        <f>'sırık V'!F29</f>
        <v>ATATÜRK MESLEK LİSESİ</v>
      </c>
      <c r="F32" s="49">
        <f>'sırık V'!AH29</f>
        <v>0</v>
      </c>
      <c r="G32" s="45" t="str">
        <f>'sırık V'!AI29</f>
        <v xml:space="preserve">   </v>
      </c>
      <c r="H32" s="35">
        <f>'yarışmaya katılan okullar'!B35</f>
        <v>36</v>
      </c>
    </row>
    <row r="33" spans="1:8" s="24" customFormat="1" ht="24.95" customHeight="1">
      <c r="A33" s="30">
        <v>25</v>
      </c>
      <c r="B33" s="31" t="e">
        <f>IF(G33="","",RANK(G33,$G$9:$G$40)+COUNTIF(G$9:G33,G33)-1)</f>
        <v>#VALUE!</v>
      </c>
      <c r="C33" s="220" t="str">
        <f>'sırık V'!D30</f>
        <v>-</v>
      </c>
      <c r="D33" s="32" t="str">
        <f>'sırık V'!E30</f>
        <v>-</v>
      </c>
      <c r="E33" s="32" t="str">
        <f>'sırık V'!F30</f>
        <v>20 TEMMUZ FEN LİSESİ</v>
      </c>
      <c r="F33" s="49">
        <f>'sırık V'!AH30</f>
        <v>0</v>
      </c>
      <c r="G33" s="45" t="str">
        <f>'sırık V'!AI30</f>
        <v xml:space="preserve">   </v>
      </c>
      <c r="H33" s="35">
        <f>'yarışmaya katılan okullar'!B36</f>
        <v>53</v>
      </c>
    </row>
    <row r="34" spans="1:8" s="24" customFormat="1" ht="24.95" customHeight="1">
      <c r="A34" s="30">
        <v>26</v>
      </c>
      <c r="B34" s="31" t="e">
        <f>IF(G34="","",RANK(G34,$G$9:$G$40)+COUNTIF(G$9:G34,G34)-1)</f>
        <v>#VALUE!</v>
      </c>
      <c r="C34" s="220">
        <f>'sırık V'!D31</f>
        <v>0</v>
      </c>
      <c r="D34" s="32">
        <f>'sırık V'!E31</f>
        <v>0</v>
      </c>
      <c r="E34" s="32" t="str">
        <f>'sırık V'!F31</f>
        <v/>
      </c>
      <c r="F34" s="49">
        <f>'sırık V'!AH31</f>
        <v>0</v>
      </c>
      <c r="G34" s="45" t="str">
        <f>'sırık V'!AI31</f>
        <v xml:space="preserve">   </v>
      </c>
      <c r="H34" s="35">
        <f>'yarışmaya katılan okullar'!B37</f>
        <v>0</v>
      </c>
    </row>
    <row r="35" spans="1:8" s="24" customFormat="1" ht="24.95" customHeight="1">
      <c r="A35" s="30">
        <v>27</v>
      </c>
      <c r="B35" s="31" t="e">
        <f>IF(G35="","",RANK(G35,$G$9:$G$40)+COUNTIF(G$9:G35,G35)-1)</f>
        <v>#VALUE!</v>
      </c>
      <c r="C35" s="220">
        <f>'sırık V'!D32</f>
        <v>0</v>
      </c>
      <c r="D35" s="32">
        <f>'sırık V'!E32</f>
        <v>0</v>
      </c>
      <c r="E35" s="32" t="str">
        <f>'sırık V'!F32</f>
        <v/>
      </c>
      <c r="F35" s="49">
        <f>'sırık V'!AH32</f>
        <v>0</v>
      </c>
      <c r="G35" s="45" t="str">
        <f>'sırık V'!AI32</f>
        <v xml:space="preserve">   </v>
      </c>
      <c r="H35" s="35">
        <f>'yarışmaya katılan okullar'!B38</f>
        <v>0</v>
      </c>
    </row>
    <row r="36" spans="1:8" s="24" customFormat="1" ht="24.95" customHeight="1">
      <c r="A36" s="30">
        <v>28</v>
      </c>
      <c r="B36" s="31" t="e">
        <f>IF(G36="","",RANK(G36,$G$9:$G$40)+COUNTIF(G$9:G36,G36)-1)</f>
        <v>#VALUE!</v>
      </c>
      <c r="C36" s="220">
        <f>'sırık V'!D33</f>
        <v>0</v>
      </c>
      <c r="D36" s="32">
        <f>'sırık V'!E33</f>
        <v>0</v>
      </c>
      <c r="E36" s="32" t="str">
        <f>'sırık V'!F33</f>
        <v/>
      </c>
      <c r="F36" s="49">
        <f>'sırık V'!AH33</f>
        <v>0</v>
      </c>
      <c r="G36" s="45" t="str">
        <f>'sırık V'!AI33</f>
        <v xml:space="preserve">   </v>
      </c>
      <c r="H36" s="35">
        <f>'yarışmaya katılan okullar'!B39</f>
        <v>0</v>
      </c>
    </row>
    <row r="37" spans="1:8" s="24" customFormat="1" ht="24.95" customHeight="1">
      <c r="A37" s="30">
        <v>29</v>
      </c>
      <c r="B37" s="31" t="e">
        <f>IF(G37="","",RANK(G37,$G$9:$G$40)+COUNTIF(G$9:G37,G37)-1)</f>
        <v>#VALUE!</v>
      </c>
      <c r="C37" s="220">
        <f>'sırık V'!D34</f>
        <v>0</v>
      </c>
      <c r="D37" s="32">
        <f>'sırık V'!E34</f>
        <v>0</v>
      </c>
      <c r="E37" s="32" t="str">
        <f>'sırık V'!F34</f>
        <v/>
      </c>
      <c r="F37" s="49">
        <f>'sırık V'!AH34</f>
        <v>0</v>
      </c>
      <c r="G37" s="45" t="str">
        <f>'sırık V'!AI34</f>
        <v xml:space="preserve">   </v>
      </c>
      <c r="H37" s="35">
        <f>'yarışmaya katılan okullar'!B40</f>
        <v>0</v>
      </c>
    </row>
    <row r="38" spans="1:8" s="24" customFormat="1" ht="24.95" customHeight="1">
      <c r="A38" s="30">
        <v>30</v>
      </c>
      <c r="B38" s="31" t="e">
        <f>IF(G38="","",RANK(G38,$G$9:$G$40)+COUNTIF(G$9:G38,G38)-1)</f>
        <v>#VALUE!</v>
      </c>
      <c r="C38" s="220">
        <f>'sırık V'!D35</f>
        <v>0</v>
      </c>
      <c r="D38" s="32">
        <f>'sırık V'!E35</f>
        <v>0</v>
      </c>
      <c r="E38" s="32" t="str">
        <f>'sırık V'!F35</f>
        <v/>
      </c>
      <c r="F38" s="49">
        <f>'sırık V'!AH35</f>
        <v>0</v>
      </c>
      <c r="G38" s="45" t="str">
        <f>'sırık V'!AI35</f>
        <v xml:space="preserve">   </v>
      </c>
      <c r="H38" s="35">
        <f>'yarışmaya katılan okullar'!B41</f>
        <v>0</v>
      </c>
    </row>
    <row r="39" spans="1:8" s="24" customFormat="1" ht="24.95" customHeight="1">
      <c r="A39" s="30">
        <v>31</v>
      </c>
      <c r="B39" s="31" t="e">
        <f>IF(G39="","",RANK(G39,$G$9:$G$40)+COUNTIF(G$9:G39,G39)-1)</f>
        <v>#VALUE!</v>
      </c>
      <c r="C39" s="220">
        <f>'sırık V'!D36</f>
        <v>0</v>
      </c>
      <c r="D39" s="32">
        <f>'sırık V'!E36</f>
        <v>0</v>
      </c>
      <c r="E39" s="32" t="str">
        <f>'sırık V'!F36</f>
        <v/>
      </c>
      <c r="F39" s="49">
        <f>'sırık V'!AH36</f>
        <v>0</v>
      </c>
      <c r="G39" s="45" t="str">
        <f>'sırık V'!AI36</f>
        <v xml:space="preserve">   </v>
      </c>
      <c r="H39" s="35">
        <f>'yarışmaya katılan okullar'!B42</f>
        <v>0</v>
      </c>
    </row>
    <row r="40" spans="1:8" s="24" customFormat="1" ht="24.95" customHeight="1">
      <c r="A40" s="30">
        <v>32</v>
      </c>
      <c r="B40" s="31" t="e">
        <f>IF(G40="","",RANK(G40,$G$9:$G$40)+COUNTIF(G$9:G40,G40)-1)</f>
        <v>#VALUE!</v>
      </c>
      <c r="C40" s="220">
        <f>'sırık V'!D37</f>
        <v>0</v>
      </c>
      <c r="D40" s="32">
        <f>'sırık V'!E37</f>
        <v>0</v>
      </c>
      <c r="E40" s="32" t="str">
        <f>'sırık V'!F37</f>
        <v/>
      </c>
      <c r="F40" s="49">
        <f>'sırık V'!AH37</f>
        <v>0</v>
      </c>
      <c r="G40" s="45" t="str">
        <f>'sırık V'!AI37</f>
        <v xml:space="preserve">   </v>
      </c>
      <c r="H40" s="35">
        <f>'yarışmaya katılan okullar'!B43</f>
        <v>0</v>
      </c>
    </row>
    <row r="41" spans="1:8" s="24" customFormat="1" ht="24.95" customHeight="1">
      <c r="C41" s="220" t="e">
        <f>'sırık V'!#REF!</f>
        <v>#REF!</v>
      </c>
    </row>
    <row r="42" spans="1:8" s="24" customFormat="1" ht="24.95" customHeight="1"/>
    <row r="43" spans="1:8" s="24" customFormat="1" ht="24.95" customHeight="1"/>
    <row r="44" spans="1:8" s="24" customFormat="1" ht="24.95" customHeight="1"/>
    <row r="45" spans="1:8" s="24" customFormat="1" ht="24.95" customHeight="1"/>
    <row r="46" spans="1:8" s="24" customFormat="1" ht="24.95" customHeight="1"/>
    <row r="47" spans="1:8" s="24" customFormat="1" ht="24.95" customHeight="1"/>
    <row r="48" spans="1:8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="24" customFormat="1" ht="24.95" customHeight="1"/>
    <row r="66" s="24" customFormat="1" ht="24.95" customHeight="1"/>
    <row r="67" s="24" customFormat="1" ht="24.95" customHeight="1"/>
    <row r="68" s="24" customFormat="1" ht="24.95" customHeight="1"/>
    <row r="69" s="24" customFormat="1" ht="24.95" customHeight="1"/>
    <row r="70" s="24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H40">
    <cfRule type="cellIs" dxfId="111" priority="2" stopIfTrue="1" operator="equal">
      <formula>0</formula>
    </cfRule>
  </conditionalFormatting>
  <conditionalFormatting sqref="C9:C41">
    <cfRule type="cellIs" dxfId="110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FF0000"/>
  </sheetPr>
  <dimension ref="A1:J71"/>
  <sheetViews>
    <sheetView view="pageBreakPreview" topLeftCell="A16" zoomScale="60" zoomScaleNormal="80" workbookViewId="0">
      <selection activeCell="E6" sqref="E6:F6"/>
    </sheetView>
  </sheetViews>
  <sheetFormatPr defaultColWidth="9.140625" defaultRowHeight="24.95" customHeight="1"/>
  <cols>
    <col min="1" max="1" width="5.7109375" style="40" customWidth="1"/>
    <col min="2" max="2" width="9.7109375" style="40" customWidth="1"/>
    <col min="3" max="3" width="13.42578125" style="40" customWidth="1"/>
    <col min="4" max="4" width="36.7109375" style="40" customWidth="1"/>
    <col min="5" max="5" width="40.7109375" style="40" customWidth="1"/>
    <col min="6" max="6" width="11" style="40" customWidth="1"/>
    <col min="7" max="7" width="8.85546875" style="40" customWidth="1"/>
    <col min="8" max="8" width="11.7109375" style="40" customWidth="1"/>
    <col min="9" max="9" width="12.28515625" style="40" customWidth="1"/>
    <col min="10" max="16384" width="9.140625" style="40"/>
  </cols>
  <sheetData>
    <row r="1" spans="1:10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  <c r="I1" s="354" t="s">
        <v>302</v>
      </c>
    </row>
    <row r="2" spans="1:10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  <c r="I2" s="354"/>
    </row>
    <row r="3" spans="1:10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  <c r="I3" s="354"/>
    </row>
    <row r="4" spans="1:10" s="24" customFormat="1" ht="24.95" customHeight="1">
      <c r="C4" s="38"/>
      <c r="I4" s="354"/>
    </row>
    <row r="5" spans="1:10" s="24" customFormat="1" ht="24.95" customHeight="1">
      <c r="C5" s="25" t="s">
        <v>16</v>
      </c>
      <c r="D5" s="26" t="s">
        <v>10</v>
      </c>
      <c r="E5" s="25" t="s">
        <v>17</v>
      </c>
      <c r="F5" s="92" t="str">
        <f>'genel bilgi girişi'!B5</f>
        <v>ATATÜRK STADYUMU</v>
      </c>
      <c r="G5" s="92"/>
      <c r="H5" s="38"/>
      <c r="I5" s="354"/>
    </row>
    <row r="6" spans="1:10" s="24" customFormat="1" ht="24.95" customHeight="1">
      <c r="C6" s="25" t="s">
        <v>19</v>
      </c>
      <c r="D6" s="27" t="str">
        <f>sırık!$D$6</f>
        <v>SIRIKLA ATLAMA</v>
      </c>
      <c r="E6" s="25" t="s">
        <v>18</v>
      </c>
      <c r="F6" s="227" t="str">
        <f>'genel bilgi girişi'!B6</f>
        <v>11-12 MART 2019</v>
      </c>
      <c r="G6" s="228"/>
      <c r="H6" s="219"/>
      <c r="I6" s="354"/>
    </row>
    <row r="7" spans="1:10" s="24" customFormat="1" ht="24.95" customHeight="1">
      <c r="I7" s="354"/>
    </row>
    <row r="8" spans="1:10" s="218" customFormat="1" ht="38.450000000000003" customHeight="1">
      <c r="A8" s="216" t="s">
        <v>32</v>
      </c>
      <c r="B8" s="216" t="s">
        <v>20</v>
      </c>
      <c r="C8" s="216" t="s">
        <v>62</v>
      </c>
      <c r="D8" s="217" t="s">
        <v>55</v>
      </c>
      <c r="E8" s="216" t="s">
        <v>21</v>
      </c>
      <c r="F8" s="216" t="s">
        <v>22</v>
      </c>
      <c r="G8" s="216" t="s">
        <v>23</v>
      </c>
      <c r="H8" s="217" t="s">
        <v>304</v>
      </c>
      <c r="I8" s="216" t="s">
        <v>303</v>
      </c>
    </row>
    <row r="9" spans="1:10" s="24" customFormat="1" ht="24.95" customHeight="1">
      <c r="A9" s="28">
        <v>1</v>
      </c>
      <c r="B9" s="42">
        <f>IF(ISERROR(VLOOKUP(I9,sırık!$B$9:$H$40,7,FALSE)),0,(VLOOKUP(I9,sırık!$B$9:$H$40,7,FALSE)))</f>
        <v>0</v>
      </c>
      <c r="C9" s="220">
        <f>IF(ISERROR(VLOOKUP(I9,sırık!$B$9:$H$40,2,FALSE)),0,(VLOOKUP(I9,sırık!$B$9:$H$40,2,FALSE)))</f>
        <v>0</v>
      </c>
      <c r="D9" s="229">
        <f>IF(ISERROR(VLOOKUP(I9,sırık!$B$9:$H$40,3,FALSE)),0,(VLOOKUP(I9,sırık!$B$9:$H$40,3,FALSE)))</f>
        <v>0</v>
      </c>
      <c r="E9" s="229">
        <f>IF(ISERROR(VLOOKUP(I9,sırık!$B$9:$H$40,4,FALSE)),0,(VLOOKUP(I9,sırık!$B$9:$H$40,4,FALSE)))</f>
        <v>0</v>
      </c>
      <c r="F9" s="49">
        <f>IF(ISERROR(VLOOKUP(I9,sırık!$B$9:$H$40,5,FALSE)),0,(VLOOKUP(I9,sırık!$B$9:$H$40,5,FALSE)))</f>
        <v>0</v>
      </c>
      <c r="G9" s="43">
        <f>IF(ISERROR(VLOOKUP(I9,sırık!$B$9:$H$40,6,FALSE)),0,(VLOOKUP(I9,sırık!$B$9:$H$40,6,FALSE)))</f>
        <v>0</v>
      </c>
      <c r="H9" s="222"/>
      <c r="I9" s="30">
        <v>1</v>
      </c>
      <c r="J9" s="44"/>
    </row>
    <row r="10" spans="1:10" s="24" customFormat="1" ht="24.95" customHeight="1">
      <c r="A10" s="28">
        <v>2</v>
      </c>
      <c r="B10" s="42">
        <f>IF(ISERROR(VLOOKUP(I10,sırık!$B$9:$H$40,7,FALSE)),0,(VLOOKUP(I10,sırık!$B$9:$H$40,7,FALSE)))</f>
        <v>0</v>
      </c>
      <c r="C10" s="220">
        <f>IF(ISERROR(VLOOKUP(I10,sırık!$B$9:$H$40,2,FALSE)),0,(VLOOKUP(I10,sırık!$B$9:$H$40,2,FALSE)))</f>
        <v>0</v>
      </c>
      <c r="D10" s="229">
        <f>IF(ISERROR(VLOOKUP(I10,sırık!$B$9:$H$40,3,FALSE)),0,(VLOOKUP(I10,sırık!$B$9:$H$40,3,FALSE)))</f>
        <v>0</v>
      </c>
      <c r="E10" s="229">
        <f>IF(ISERROR(VLOOKUP(I10,sırık!$B$9:$H$40,4,FALSE)),0,(VLOOKUP(I10,sırık!$B$9:$H$40,4,FALSE)))</f>
        <v>0</v>
      </c>
      <c r="F10" s="49">
        <f>IF(ISERROR(VLOOKUP(I10,sırık!$B$9:$H$40,5,FALSE)),0,(VLOOKUP(I10,sırık!$B$9:$H$40,5,FALSE)))</f>
        <v>0</v>
      </c>
      <c r="G10" s="43">
        <f>IF(ISERROR(VLOOKUP(I10,sırık!$B$9:$H$40,6,FALSE)),0,(VLOOKUP(I10,sırık!$B$9:$H$40,6,FALSE)))</f>
        <v>0</v>
      </c>
      <c r="H10" s="222"/>
      <c r="I10" s="30">
        <v>2</v>
      </c>
      <c r="J10" s="44"/>
    </row>
    <row r="11" spans="1:10" s="24" customFormat="1" ht="24.95" customHeight="1">
      <c r="A11" s="28">
        <v>3</v>
      </c>
      <c r="B11" s="42">
        <f>IF(ISERROR(VLOOKUP(I11,sırık!$B$9:$H$40,7,FALSE)),0,(VLOOKUP(I11,sırık!$B$9:$H$40,7,FALSE)))</f>
        <v>0</v>
      </c>
      <c r="C11" s="220">
        <f>IF(ISERROR(VLOOKUP(I11,sırık!$B$9:$H$40,2,FALSE)),0,(VLOOKUP(I11,sırık!$B$9:$H$40,2,FALSE)))</f>
        <v>0</v>
      </c>
      <c r="D11" s="229">
        <f>IF(ISERROR(VLOOKUP(I11,sırık!$B$9:$H$40,3,FALSE)),0,(VLOOKUP(I11,sırık!$B$9:$H$40,3,FALSE)))</f>
        <v>0</v>
      </c>
      <c r="E11" s="229">
        <f>IF(ISERROR(VLOOKUP(I11,sırık!$B$9:$H$40,4,FALSE)),0,(VLOOKUP(I11,sırık!$B$9:$H$40,4,FALSE)))</f>
        <v>0</v>
      </c>
      <c r="F11" s="49">
        <f>IF(ISERROR(VLOOKUP(I11,sırık!$B$9:$H$40,5,FALSE)),0,(VLOOKUP(I11,sırık!$B$9:$H$40,5,FALSE)))</f>
        <v>0</v>
      </c>
      <c r="G11" s="43">
        <f>IF(ISERROR(VLOOKUP(I11,sırık!$B$9:$H$40,6,FALSE)),0,(VLOOKUP(I11,sırık!$B$9:$H$40,6,FALSE)))</f>
        <v>0</v>
      </c>
      <c r="H11" s="222"/>
      <c r="I11" s="30">
        <v>3</v>
      </c>
      <c r="J11" s="44"/>
    </row>
    <row r="12" spans="1:10" s="24" customFormat="1" ht="24.95" customHeight="1">
      <c r="A12" s="28">
        <v>4</v>
      </c>
      <c r="B12" s="42">
        <f>IF(ISERROR(VLOOKUP(I12,sırık!$B$9:$H$40,7,FALSE)),0,(VLOOKUP(I12,sırık!$B$9:$H$40,7,FALSE)))</f>
        <v>0</v>
      </c>
      <c r="C12" s="220">
        <f>IF(ISERROR(VLOOKUP(I12,sırık!$B$9:$H$40,2,FALSE)),0,(VLOOKUP(I12,sırık!$B$9:$H$40,2,FALSE)))</f>
        <v>0</v>
      </c>
      <c r="D12" s="229">
        <f>IF(ISERROR(VLOOKUP(I12,sırık!$B$9:$H$40,3,FALSE)),0,(VLOOKUP(I12,sırık!$B$9:$H$40,3,FALSE)))</f>
        <v>0</v>
      </c>
      <c r="E12" s="229">
        <f>IF(ISERROR(VLOOKUP(I12,sırık!$B$9:$H$40,4,FALSE)),0,(VLOOKUP(I12,sırık!$B$9:$H$40,4,FALSE)))</f>
        <v>0</v>
      </c>
      <c r="F12" s="49">
        <f>IF(ISERROR(VLOOKUP(I12,sırık!$B$9:$H$40,5,FALSE)),0,(VLOOKUP(I12,sırık!$B$9:$H$40,5,FALSE)))</f>
        <v>0</v>
      </c>
      <c r="G12" s="43">
        <f>IF(ISERROR(VLOOKUP(I12,sırık!$B$9:$H$40,6,FALSE)),0,(VLOOKUP(I12,sırık!$B$9:$H$40,6,FALSE)))</f>
        <v>0</v>
      </c>
      <c r="H12" s="222"/>
      <c r="I12" s="30">
        <v>4</v>
      </c>
      <c r="J12" s="44"/>
    </row>
    <row r="13" spans="1:10" s="24" customFormat="1" ht="24.95" customHeight="1">
      <c r="A13" s="28">
        <v>5</v>
      </c>
      <c r="B13" s="42">
        <f>IF(ISERROR(VLOOKUP(I13,sırık!$B$9:$H$40,7,FALSE)),0,(VLOOKUP(I13,sırık!$B$9:$H$40,7,FALSE)))</f>
        <v>0</v>
      </c>
      <c r="C13" s="220">
        <f>IF(ISERROR(VLOOKUP(I13,sırık!$B$9:$H$40,2,FALSE)),0,(VLOOKUP(I13,sırık!$B$9:$H$40,2,FALSE)))</f>
        <v>0</v>
      </c>
      <c r="D13" s="229">
        <f>IF(ISERROR(VLOOKUP(I13,sırık!$B$9:$H$40,3,FALSE)),0,(VLOOKUP(I13,sırık!$B$9:$H$40,3,FALSE)))</f>
        <v>0</v>
      </c>
      <c r="E13" s="229">
        <f>IF(ISERROR(VLOOKUP(I13,sırık!$B$9:$H$40,4,FALSE)),0,(VLOOKUP(I13,sırık!$B$9:$H$40,4,FALSE)))</f>
        <v>0</v>
      </c>
      <c r="F13" s="49">
        <f>IF(ISERROR(VLOOKUP(I13,sırık!$B$9:$H$40,5,FALSE)),0,(VLOOKUP(I13,sırık!$B$9:$H$40,5,FALSE)))</f>
        <v>0</v>
      </c>
      <c r="G13" s="43">
        <f>IF(ISERROR(VLOOKUP(I13,sırık!$B$9:$H$40,6,FALSE)),0,(VLOOKUP(I13,sırık!$B$9:$H$40,6,FALSE)))</f>
        <v>0</v>
      </c>
      <c r="H13" s="222"/>
      <c r="I13" s="30">
        <v>5</v>
      </c>
      <c r="J13" s="44"/>
    </row>
    <row r="14" spans="1:10" s="24" customFormat="1" ht="24.95" customHeight="1">
      <c r="A14" s="28">
        <v>6</v>
      </c>
      <c r="B14" s="42">
        <f>IF(ISERROR(VLOOKUP(I14,sırık!$B$9:$H$40,7,FALSE)),0,(VLOOKUP(I14,sırık!$B$9:$H$40,7,FALSE)))</f>
        <v>0</v>
      </c>
      <c r="C14" s="220">
        <f>IF(ISERROR(VLOOKUP(I14,sırık!$B$9:$H$40,2,FALSE)),0,(VLOOKUP(I14,sırık!$B$9:$H$40,2,FALSE)))</f>
        <v>0</v>
      </c>
      <c r="D14" s="229">
        <f>IF(ISERROR(VLOOKUP(I14,sırık!$B$9:$H$40,3,FALSE)),0,(VLOOKUP(I14,sırık!$B$9:$H$40,3,FALSE)))</f>
        <v>0</v>
      </c>
      <c r="E14" s="229">
        <f>IF(ISERROR(VLOOKUP(I14,sırık!$B$9:$H$40,4,FALSE)),0,(VLOOKUP(I14,sırık!$B$9:$H$40,4,FALSE)))</f>
        <v>0</v>
      </c>
      <c r="F14" s="49">
        <f>IF(ISERROR(VLOOKUP(I14,sırık!$B$9:$H$40,5,FALSE)),0,(VLOOKUP(I14,sırık!$B$9:$H$40,5,FALSE)))</f>
        <v>0</v>
      </c>
      <c r="G14" s="43">
        <f>IF(ISERROR(VLOOKUP(I14,sırık!$B$9:$H$40,6,FALSE)),0,(VLOOKUP(I14,sırık!$B$9:$H$40,6,FALSE)))</f>
        <v>0</v>
      </c>
      <c r="H14" s="222"/>
      <c r="I14" s="30">
        <v>6</v>
      </c>
      <c r="J14" s="44"/>
    </row>
    <row r="15" spans="1:10" s="24" customFormat="1" ht="24.95" customHeight="1">
      <c r="A15" s="28">
        <v>7</v>
      </c>
      <c r="B15" s="42">
        <f>IF(ISERROR(VLOOKUP(I15,sırık!$B$9:$H$40,7,FALSE)),0,(VLOOKUP(I15,sırık!$B$9:$H$40,7,FALSE)))</f>
        <v>0</v>
      </c>
      <c r="C15" s="220">
        <f>IF(ISERROR(VLOOKUP(I15,sırık!$B$9:$H$40,2,FALSE)),0,(VLOOKUP(I15,sırık!$B$9:$H$40,2,FALSE)))</f>
        <v>0</v>
      </c>
      <c r="D15" s="229">
        <f>IF(ISERROR(VLOOKUP(I15,sırık!$B$9:$H$40,3,FALSE)),0,(VLOOKUP(I15,sırık!$B$9:$H$40,3,FALSE)))</f>
        <v>0</v>
      </c>
      <c r="E15" s="229">
        <f>IF(ISERROR(VLOOKUP(I15,sırık!$B$9:$H$40,4,FALSE)),0,(VLOOKUP(I15,sırık!$B$9:$H$40,4,FALSE)))</f>
        <v>0</v>
      </c>
      <c r="F15" s="49">
        <f>IF(ISERROR(VLOOKUP(I15,sırık!$B$9:$H$40,5,FALSE)),0,(VLOOKUP(I15,sırık!$B$9:$H$40,5,FALSE)))</f>
        <v>0</v>
      </c>
      <c r="G15" s="43">
        <f>IF(ISERROR(VLOOKUP(I15,sırık!$B$9:$H$40,6,FALSE)),0,(VLOOKUP(I15,sırık!$B$9:$H$40,6,FALSE)))</f>
        <v>0</v>
      </c>
      <c r="H15" s="222"/>
      <c r="I15" s="30">
        <v>7</v>
      </c>
      <c r="J15" s="44"/>
    </row>
    <row r="16" spans="1:10" s="24" customFormat="1" ht="24.95" customHeight="1">
      <c r="A16" s="28">
        <v>8</v>
      </c>
      <c r="B16" s="42">
        <f>IF(ISERROR(VLOOKUP(I16,sırık!$B$9:$H$40,7,FALSE)),0,(VLOOKUP(I16,sırık!$B$9:$H$40,7,FALSE)))</f>
        <v>0</v>
      </c>
      <c r="C16" s="220">
        <f>IF(ISERROR(VLOOKUP(I16,sırık!$B$9:$H$40,2,FALSE)),0,(VLOOKUP(I16,sırık!$B$9:$H$40,2,FALSE)))</f>
        <v>0</v>
      </c>
      <c r="D16" s="229">
        <f>IF(ISERROR(VLOOKUP(I16,sırık!$B$9:$H$40,3,FALSE)),0,(VLOOKUP(I16,sırık!$B$9:$H$40,3,FALSE)))</f>
        <v>0</v>
      </c>
      <c r="E16" s="229">
        <f>IF(ISERROR(VLOOKUP(I16,sırık!$B$9:$H$40,4,FALSE)),0,(VLOOKUP(I16,sırık!$B$9:$H$40,4,FALSE)))</f>
        <v>0</v>
      </c>
      <c r="F16" s="49">
        <f>IF(ISERROR(VLOOKUP(I16,sırık!$B$9:$H$40,5,FALSE)),0,(VLOOKUP(I16,sırık!$B$9:$H$40,5,FALSE)))</f>
        <v>0</v>
      </c>
      <c r="G16" s="43">
        <f>IF(ISERROR(VLOOKUP(I16,sırık!$B$9:$H$40,6,FALSE)),0,(VLOOKUP(I16,sırık!$B$9:$H$40,6,FALSE)))</f>
        <v>0</v>
      </c>
      <c r="H16" s="222"/>
      <c r="I16" s="30">
        <v>8</v>
      </c>
      <c r="J16" s="44"/>
    </row>
    <row r="17" spans="1:10" s="24" customFormat="1" ht="24.95" customHeight="1">
      <c r="A17" s="28">
        <v>9</v>
      </c>
      <c r="B17" s="42">
        <f>IF(ISERROR(VLOOKUP(I17,sırık!$B$9:$H$40,7,FALSE)),0,(VLOOKUP(I17,sırık!$B$9:$H$40,7,FALSE)))</f>
        <v>0</v>
      </c>
      <c r="C17" s="220">
        <f>IF(ISERROR(VLOOKUP(I17,sırık!$B$9:$H$40,2,FALSE)),0,(VLOOKUP(I17,sırık!$B$9:$H$40,2,FALSE)))</f>
        <v>0</v>
      </c>
      <c r="D17" s="229">
        <f>IF(ISERROR(VLOOKUP(I17,sırık!$B$9:$H$40,3,FALSE)),0,(VLOOKUP(I17,sırık!$B$9:$H$40,3,FALSE)))</f>
        <v>0</v>
      </c>
      <c r="E17" s="229">
        <f>IF(ISERROR(VLOOKUP(I17,sırık!$B$9:$H$40,4,FALSE)),0,(VLOOKUP(I17,sırık!$B$9:$H$40,4,FALSE)))</f>
        <v>0</v>
      </c>
      <c r="F17" s="49">
        <f>IF(ISERROR(VLOOKUP(I17,sırık!$B$9:$H$40,5,FALSE)),0,(VLOOKUP(I17,sırık!$B$9:$H$40,5,FALSE)))</f>
        <v>0</v>
      </c>
      <c r="G17" s="43">
        <f>IF(ISERROR(VLOOKUP(I17,sırık!$B$9:$H$40,6,FALSE)),0,(VLOOKUP(I17,sırık!$B$9:$H$40,6,FALSE)))</f>
        <v>0</v>
      </c>
      <c r="H17" s="222"/>
      <c r="I17" s="30">
        <v>9</v>
      </c>
      <c r="J17" s="44"/>
    </row>
    <row r="18" spans="1:10" s="24" customFormat="1" ht="24.95" customHeight="1">
      <c r="A18" s="28">
        <v>10</v>
      </c>
      <c r="B18" s="42">
        <f>IF(ISERROR(VLOOKUP(I18,sırık!$B$9:$H$40,7,FALSE)),0,(VLOOKUP(I18,sırık!$B$9:$H$40,7,FALSE)))</f>
        <v>0</v>
      </c>
      <c r="C18" s="220">
        <f>IF(ISERROR(VLOOKUP(I18,sırık!$B$9:$H$40,2,FALSE)),0,(VLOOKUP(I18,sırık!$B$9:$H$40,2,FALSE)))</f>
        <v>0</v>
      </c>
      <c r="D18" s="229">
        <f>IF(ISERROR(VLOOKUP(I18,sırık!$B$9:$H$40,3,FALSE)),0,(VLOOKUP(I18,sırık!$B$9:$H$40,3,FALSE)))</f>
        <v>0</v>
      </c>
      <c r="E18" s="229">
        <f>IF(ISERROR(VLOOKUP(I18,sırık!$B$9:$H$40,4,FALSE)),0,(VLOOKUP(I18,sırık!$B$9:$H$40,4,FALSE)))</f>
        <v>0</v>
      </c>
      <c r="F18" s="49">
        <f>IF(ISERROR(VLOOKUP(I18,sırık!$B$9:$H$40,5,FALSE)),0,(VLOOKUP(I18,sırık!$B$9:$H$40,5,FALSE)))</f>
        <v>0</v>
      </c>
      <c r="G18" s="43">
        <f>IF(ISERROR(VLOOKUP(I18,sırık!$B$9:$H$40,6,FALSE)),0,(VLOOKUP(I18,sırık!$B$9:$H$40,6,FALSE)))</f>
        <v>0</v>
      </c>
      <c r="H18" s="222"/>
      <c r="I18" s="30">
        <v>10</v>
      </c>
      <c r="J18" s="44"/>
    </row>
    <row r="19" spans="1:10" s="24" customFormat="1" ht="24.95" customHeight="1">
      <c r="A19" s="28">
        <v>11</v>
      </c>
      <c r="B19" s="42">
        <f>IF(ISERROR(VLOOKUP(I19,sırık!$B$9:$H$40,7,FALSE)),0,(VLOOKUP(I19,sırık!$B$9:$H$40,7,FALSE)))</f>
        <v>0</v>
      </c>
      <c r="C19" s="220">
        <f>IF(ISERROR(VLOOKUP(I19,sırık!$B$9:$H$40,2,FALSE)),0,(VLOOKUP(I19,sırık!$B$9:$H$40,2,FALSE)))</f>
        <v>0</v>
      </c>
      <c r="D19" s="229">
        <f>IF(ISERROR(VLOOKUP(I19,sırık!$B$9:$H$40,3,FALSE)),0,(VLOOKUP(I19,sırık!$B$9:$H$40,3,FALSE)))</f>
        <v>0</v>
      </c>
      <c r="E19" s="229">
        <f>IF(ISERROR(VLOOKUP(I19,sırık!$B$9:$H$40,4,FALSE)),0,(VLOOKUP(I19,sırık!$B$9:$H$40,4,FALSE)))</f>
        <v>0</v>
      </c>
      <c r="F19" s="49">
        <f>IF(ISERROR(VLOOKUP(I19,sırık!$B$9:$H$40,5,FALSE)),0,(VLOOKUP(I19,sırık!$B$9:$H$40,5,FALSE)))</f>
        <v>0</v>
      </c>
      <c r="G19" s="43">
        <f>IF(ISERROR(VLOOKUP(I19,sırık!$B$9:$H$40,6,FALSE)),0,(VLOOKUP(I19,sırık!$B$9:$H$40,6,FALSE)))</f>
        <v>0</v>
      </c>
      <c r="H19" s="222"/>
      <c r="I19" s="30">
        <v>11</v>
      </c>
      <c r="J19" s="44"/>
    </row>
    <row r="20" spans="1:10" s="24" customFormat="1" ht="24.95" customHeight="1">
      <c r="A20" s="28">
        <v>12</v>
      </c>
      <c r="B20" s="42">
        <f>IF(ISERROR(VLOOKUP(I20,sırık!$B$9:$H$40,7,FALSE)),0,(VLOOKUP(I20,sırık!$B$9:$H$40,7,FALSE)))</f>
        <v>0</v>
      </c>
      <c r="C20" s="220">
        <f>IF(ISERROR(VLOOKUP(I20,sırık!$B$9:$H$40,2,FALSE)),0,(VLOOKUP(I20,sırık!$B$9:$H$40,2,FALSE)))</f>
        <v>0</v>
      </c>
      <c r="D20" s="229">
        <f>IF(ISERROR(VLOOKUP(I20,sırık!$B$9:$H$40,3,FALSE)),0,(VLOOKUP(I20,sırık!$B$9:$H$40,3,FALSE)))</f>
        <v>0</v>
      </c>
      <c r="E20" s="229">
        <f>IF(ISERROR(VLOOKUP(I20,sırık!$B$9:$H$40,4,FALSE)),0,(VLOOKUP(I20,sırık!$B$9:$H$40,4,FALSE)))</f>
        <v>0</v>
      </c>
      <c r="F20" s="49">
        <f>IF(ISERROR(VLOOKUP(I20,sırık!$B$9:$H$40,5,FALSE)),0,(VLOOKUP(I20,sırık!$B$9:$H$40,5,FALSE)))</f>
        <v>0</v>
      </c>
      <c r="G20" s="43">
        <f>IF(ISERROR(VLOOKUP(I20,sırık!$B$9:$H$40,6,FALSE)),0,(VLOOKUP(I20,sırık!$B$9:$H$40,6,FALSE)))</f>
        <v>0</v>
      </c>
      <c r="H20" s="222"/>
      <c r="I20" s="30">
        <v>12</v>
      </c>
      <c r="J20" s="44"/>
    </row>
    <row r="21" spans="1:10" s="24" customFormat="1" ht="24.95" customHeight="1">
      <c r="A21" s="28">
        <v>13</v>
      </c>
      <c r="B21" s="42">
        <f>IF(ISERROR(VLOOKUP(I21,sırık!$B$9:$H$40,7,FALSE)),0,(VLOOKUP(I21,sırık!$B$9:$H$40,7,FALSE)))</f>
        <v>0</v>
      </c>
      <c r="C21" s="220">
        <f>IF(ISERROR(VLOOKUP(I21,sırık!$B$9:$H$40,2,FALSE)),0,(VLOOKUP(I21,sırık!$B$9:$H$40,2,FALSE)))</f>
        <v>0</v>
      </c>
      <c r="D21" s="229">
        <f>IF(ISERROR(VLOOKUP(I21,sırık!$B$9:$H$40,3,FALSE)),0,(VLOOKUP(I21,sırık!$B$9:$H$40,3,FALSE)))</f>
        <v>0</v>
      </c>
      <c r="E21" s="229">
        <f>IF(ISERROR(VLOOKUP(I21,sırık!$B$9:$H$40,4,FALSE)),0,(VLOOKUP(I21,sırık!$B$9:$H$40,4,FALSE)))</f>
        <v>0</v>
      </c>
      <c r="F21" s="49">
        <f>IF(ISERROR(VLOOKUP(I21,sırık!$B$9:$H$40,5,FALSE)),0,(VLOOKUP(I21,sırık!$B$9:$H$40,5,FALSE)))</f>
        <v>0</v>
      </c>
      <c r="G21" s="43">
        <f>IF(ISERROR(VLOOKUP(I21,sırık!$B$9:$H$40,6,FALSE)),0,(VLOOKUP(I21,sırık!$B$9:$H$40,6,FALSE)))</f>
        <v>0</v>
      </c>
      <c r="H21" s="222"/>
      <c r="I21" s="30">
        <v>13</v>
      </c>
      <c r="J21" s="44"/>
    </row>
    <row r="22" spans="1:10" s="24" customFormat="1" ht="24.95" customHeight="1">
      <c r="A22" s="28">
        <v>14</v>
      </c>
      <c r="B22" s="42">
        <f>IF(ISERROR(VLOOKUP(I22,sırık!$B$9:$H$40,7,FALSE)),0,(VLOOKUP(I22,sırık!$B$9:$H$40,7,FALSE)))</f>
        <v>0</v>
      </c>
      <c r="C22" s="220">
        <f>IF(ISERROR(VLOOKUP(I22,sırık!$B$9:$H$40,2,FALSE)),0,(VLOOKUP(I22,sırık!$B$9:$H$40,2,FALSE)))</f>
        <v>0</v>
      </c>
      <c r="D22" s="229">
        <f>IF(ISERROR(VLOOKUP(I22,sırık!$B$9:$H$40,3,FALSE)),0,(VLOOKUP(I22,sırık!$B$9:$H$40,3,FALSE)))</f>
        <v>0</v>
      </c>
      <c r="E22" s="229">
        <f>IF(ISERROR(VLOOKUP(I22,sırık!$B$9:$H$40,4,FALSE)),0,(VLOOKUP(I22,sırık!$B$9:$H$40,4,FALSE)))</f>
        <v>0</v>
      </c>
      <c r="F22" s="49">
        <f>IF(ISERROR(VLOOKUP(I22,sırık!$B$9:$H$40,5,FALSE)),0,(VLOOKUP(I22,sırık!$B$9:$H$40,5,FALSE)))</f>
        <v>0</v>
      </c>
      <c r="G22" s="43">
        <f>IF(ISERROR(VLOOKUP(I22,sırık!$B$9:$H$40,6,FALSE)),0,(VLOOKUP(I22,sırık!$B$9:$H$40,6,FALSE)))</f>
        <v>0</v>
      </c>
      <c r="H22" s="222"/>
      <c r="I22" s="30">
        <v>14</v>
      </c>
      <c r="J22" s="44"/>
    </row>
    <row r="23" spans="1:10" s="24" customFormat="1" ht="24.95" customHeight="1">
      <c r="A23" s="28">
        <v>15</v>
      </c>
      <c r="B23" s="42">
        <f>IF(ISERROR(VLOOKUP(I23,sırık!$B$9:$H$40,7,FALSE)),0,(VLOOKUP(I23,sırık!$B$9:$H$40,7,FALSE)))</f>
        <v>0</v>
      </c>
      <c r="C23" s="220">
        <f>IF(ISERROR(VLOOKUP(I23,sırık!$B$9:$H$40,2,FALSE)),0,(VLOOKUP(I23,sırık!$B$9:$H$40,2,FALSE)))</f>
        <v>0</v>
      </c>
      <c r="D23" s="229">
        <f>IF(ISERROR(VLOOKUP(I23,sırık!$B$9:$H$40,3,FALSE)),0,(VLOOKUP(I23,sırık!$B$9:$H$40,3,FALSE)))</f>
        <v>0</v>
      </c>
      <c r="E23" s="229">
        <f>IF(ISERROR(VLOOKUP(I23,sırık!$B$9:$H$40,4,FALSE)),0,(VLOOKUP(I23,sırık!$B$9:$H$40,4,FALSE)))</f>
        <v>0</v>
      </c>
      <c r="F23" s="49">
        <f>IF(ISERROR(VLOOKUP(I23,sırık!$B$9:$H$40,5,FALSE)),0,(VLOOKUP(I23,sırık!$B$9:$H$40,5,FALSE)))</f>
        <v>0</v>
      </c>
      <c r="G23" s="43">
        <f>IF(ISERROR(VLOOKUP(I23,sırık!$B$9:$H$40,6,FALSE)),0,(VLOOKUP(I23,sırık!$B$9:$H$40,6,FALSE)))</f>
        <v>0</v>
      </c>
      <c r="H23" s="222"/>
      <c r="I23" s="30">
        <v>15</v>
      </c>
      <c r="J23" s="44"/>
    </row>
    <row r="24" spans="1:10" s="24" customFormat="1" ht="24.95" customHeight="1">
      <c r="A24" s="28">
        <v>16</v>
      </c>
      <c r="B24" s="42">
        <f>IF(ISERROR(VLOOKUP(I24,sırık!$B$9:$H$40,7,FALSE)),0,(VLOOKUP(I24,sırık!$B$9:$H$40,7,FALSE)))</f>
        <v>0</v>
      </c>
      <c r="C24" s="220">
        <f>IF(ISERROR(VLOOKUP(I24,sırık!$B$9:$H$40,2,FALSE)),0,(VLOOKUP(I24,sırık!$B$9:$H$40,2,FALSE)))</f>
        <v>0</v>
      </c>
      <c r="D24" s="229">
        <f>IF(ISERROR(VLOOKUP(I24,sırık!$B$9:$H$40,3,FALSE)),0,(VLOOKUP(I24,sırık!$B$9:$H$40,3,FALSE)))</f>
        <v>0</v>
      </c>
      <c r="E24" s="229">
        <f>IF(ISERROR(VLOOKUP(I24,sırık!$B$9:$H$40,4,FALSE)),0,(VLOOKUP(I24,sırık!$B$9:$H$40,4,FALSE)))</f>
        <v>0</v>
      </c>
      <c r="F24" s="49">
        <f>IF(ISERROR(VLOOKUP(I24,sırık!$B$9:$H$40,5,FALSE)),0,(VLOOKUP(I24,sırık!$B$9:$H$40,5,FALSE)))</f>
        <v>0</v>
      </c>
      <c r="G24" s="43">
        <f>IF(ISERROR(VLOOKUP(I24,sırık!$B$9:$H$40,6,FALSE)),0,(VLOOKUP(I24,sırık!$B$9:$H$40,6,FALSE)))</f>
        <v>0</v>
      </c>
      <c r="H24" s="222"/>
      <c r="I24" s="30">
        <v>16</v>
      </c>
      <c r="J24" s="44"/>
    </row>
    <row r="25" spans="1:10" s="24" customFormat="1" ht="24.95" customHeight="1">
      <c r="A25" s="28">
        <v>17</v>
      </c>
      <c r="B25" s="42">
        <f>IF(ISERROR(VLOOKUP(I25,sırık!$B$9:$H$40,7,FALSE)),0,(VLOOKUP(I25,sırık!$B$9:$H$40,7,FALSE)))</f>
        <v>0</v>
      </c>
      <c r="C25" s="220">
        <f>IF(ISERROR(VLOOKUP(I25,sırık!$B$9:$H$40,2,FALSE)),0,(VLOOKUP(I25,sırık!$B$9:$H$40,2,FALSE)))</f>
        <v>0</v>
      </c>
      <c r="D25" s="229">
        <f>IF(ISERROR(VLOOKUP(I25,sırık!$B$9:$H$40,3,FALSE)),0,(VLOOKUP(I25,sırık!$B$9:$H$40,3,FALSE)))</f>
        <v>0</v>
      </c>
      <c r="E25" s="229">
        <f>IF(ISERROR(VLOOKUP(I25,sırık!$B$9:$H$40,4,FALSE)),0,(VLOOKUP(I25,sırık!$B$9:$H$40,4,FALSE)))</f>
        <v>0</v>
      </c>
      <c r="F25" s="49">
        <f>IF(ISERROR(VLOOKUP(I25,sırık!$B$9:$H$40,5,FALSE)),0,(VLOOKUP(I25,sırık!$B$9:$H$40,5,FALSE)))</f>
        <v>0</v>
      </c>
      <c r="G25" s="43">
        <f>IF(ISERROR(VLOOKUP(I25,sırık!$B$9:$H$40,6,FALSE)),0,(VLOOKUP(I25,sırık!$B$9:$H$40,6,FALSE)))</f>
        <v>0</v>
      </c>
      <c r="H25" s="222"/>
      <c r="I25" s="30">
        <v>17</v>
      </c>
      <c r="J25" s="44"/>
    </row>
    <row r="26" spans="1:10" s="24" customFormat="1" ht="24.95" customHeight="1">
      <c r="A26" s="28">
        <v>18</v>
      </c>
      <c r="B26" s="42">
        <f>IF(ISERROR(VLOOKUP(I26,sırık!$B$9:$H$40,7,FALSE)),0,(VLOOKUP(I26,sırık!$B$9:$H$40,7,FALSE)))</f>
        <v>0</v>
      </c>
      <c r="C26" s="220">
        <f>IF(ISERROR(VLOOKUP(I26,sırık!$B$9:$H$40,2,FALSE)),0,(VLOOKUP(I26,sırık!$B$9:$H$40,2,FALSE)))</f>
        <v>0</v>
      </c>
      <c r="D26" s="229">
        <f>IF(ISERROR(VLOOKUP(I26,sırık!$B$9:$H$40,3,FALSE)),0,(VLOOKUP(I26,sırık!$B$9:$H$40,3,FALSE)))</f>
        <v>0</v>
      </c>
      <c r="E26" s="229">
        <f>IF(ISERROR(VLOOKUP(I26,sırık!$B$9:$H$40,4,FALSE)),0,(VLOOKUP(I26,sırık!$B$9:$H$40,4,FALSE)))</f>
        <v>0</v>
      </c>
      <c r="F26" s="49">
        <f>IF(ISERROR(VLOOKUP(I26,sırık!$B$9:$H$40,5,FALSE)),0,(VLOOKUP(I26,sırık!$B$9:$H$40,5,FALSE)))</f>
        <v>0</v>
      </c>
      <c r="G26" s="43">
        <f>IF(ISERROR(VLOOKUP(I26,sırık!$B$9:$H$40,6,FALSE)),0,(VLOOKUP(I26,sırık!$B$9:$H$40,6,FALSE)))</f>
        <v>0</v>
      </c>
      <c r="H26" s="222"/>
      <c r="I26" s="30">
        <v>18</v>
      </c>
      <c r="J26" s="44"/>
    </row>
    <row r="27" spans="1:10" s="24" customFormat="1" ht="24.95" customHeight="1">
      <c r="A27" s="28">
        <v>19</v>
      </c>
      <c r="B27" s="42">
        <f>IF(ISERROR(VLOOKUP(I27,sırık!$B$9:$H$40,7,FALSE)),0,(VLOOKUP(I27,sırık!$B$9:$H$40,7,FALSE)))</f>
        <v>0</v>
      </c>
      <c r="C27" s="220">
        <f>IF(ISERROR(VLOOKUP(I27,sırık!$B$9:$H$40,2,FALSE)),0,(VLOOKUP(I27,sırık!$B$9:$H$40,2,FALSE)))</f>
        <v>0</v>
      </c>
      <c r="D27" s="229">
        <f>IF(ISERROR(VLOOKUP(I27,sırık!$B$9:$H$40,3,FALSE)),0,(VLOOKUP(I27,sırık!$B$9:$H$40,3,FALSE)))</f>
        <v>0</v>
      </c>
      <c r="E27" s="229">
        <f>IF(ISERROR(VLOOKUP(I27,sırık!$B$9:$H$40,4,FALSE)),0,(VLOOKUP(I27,sırık!$B$9:$H$40,4,FALSE)))</f>
        <v>0</v>
      </c>
      <c r="F27" s="49">
        <f>IF(ISERROR(VLOOKUP(I27,sırık!$B$9:$H$40,5,FALSE)),0,(VLOOKUP(I27,sırık!$B$9:$H$40,5,FALSE)))</f>
        <v>0</v>
      </c>
      <c r="G27" s="43">
        <f>IF(ISERROR(VLOOKUP(I27,sırık!$B$9:$H$40,6,FALSE)),0,(VLOOKUP(I27,sırık!$B$9:$H$40,6,FALSE)))</f>
        <v>0</v>
      </c>
      <c r="H27" s="222"/>
      <c r="I27" s="30">
        <v>19</v>
      </c>
      <c r="J27" s="44"/>
    </row>
    <row r="28" spans="1:10" s="24" customFormat="1" ht="24.95" customHeight="1">
      <c r="A28" s="28">
        <v>20</v>
      </c>
      <c r="B28" s="42">
        <f>IF(ISERROR(VLOOKUP(I28,sırık!$B$9:$H$40,7,FALSE)),0,(VLOOKUP(I28,sırık!$B$9:$H$40,7,FALSE)))</f>
        <v>0</v>
      </c>
      <c r="C28" s="220">
        <f>IF(ISERROR(VLOOKUP(I28,sırık!$B$9:$H$40,2,FALSE)),0,(VLOOKUP(I28,sırık!$B$9:$H$40,2,FALSE)))</f>
        <v>0</v>
      </c>
      <c r="D28" s="229">
        <f>IF(ISERROR(VLOOKUP(I28,sırık!$B$9:$H$40,3,FALSE)),0,(VLOOKUP(I28,sırık!$B$9:$H$40,3,FALSE)))</f>
        <v>0</v>
      </c>
      <c r="E28" s="229">
        <f>IF(ISERROR(VLOOKUP(I28,sırık!$B$9:$H$40,4,FALSE)),0,(VLOOKUP(I28,sırık!$B$9:$H$40,4,FALSE)))</f>
        <v>0</v>
      </c>
      <c r="F28" s="49">
        <f>IF(ISERROR(VLOOKUP(I28,sırık!$B$9:$H$40,5,FALSE)),0,(VLOOKUP(I28,sırık!$B$9:$H$40,5,FALSE)))</f>
        <v>0</v>
      </c>
      <c r="G28" s="43">
        <f>IF(ISERROR(VLOOKUP(I28,sırık!$B$9:$H$40,6,FALSE)),0,(VLOOKUP(I28,sırık!$B$9:$H$40,6,FALSE)))</f>
        <v>0</v>
      </c>
      <c r="H28" s="222"/>
      <c r="I28" s="30">
        <v>20</v>
      </c>
      <c r="J28" s="44"/>
    </row>
    <row r="29" spans="1:10" s="24" customFormat="1" ht="24.95" customHeight="1">
      <c r="A29" s="28">
        <v>21</v>
      </c>
      <c r="B29" s="42">
        <f>IF(ISERROR(VLOOKUP(I29,sırık!$B$9:$H$40,7,FALSE)),0,(VLOOKUP(I29,sırık!$B$9:$H$40,7,FALSE)))</f>
        <v>0</v>
      </c>
      <c r="C29" s="220">
        <f>IF(ISERROR(VLOOKUP(I29,sırık!$B$9:$H$40,2,FALSE)),0,(VLOOKUP(I29,sırık!$B$9:$H$40,2,FALSE)))</f>
        <v>0</v>
      </c>
      <c r="D29" s="229">
        <f>IF(ISERROR(VLOOKUP(I29,sırık!$B$9:$H$40,3,FALSE)),0,(VLOOKUP(I29,sırık!$B$9:$H$40,3,FALSE)))</f>
        <v>0</v>
      </c>
      <c r="E29" s="229">
        <f>IF(ISERROR(VLOOKUP(I29,sırık!$B$9:$H$40,4,FALSE)),0,(VLOOKUP(I29,sırık!$B$9:$H$40,4,FALSE)))</f>
        <v>0</v>
      </c>
      <c r="F29" s="49">
        <f>IF(ISERROR(VLOOKUP(I29,sırık!$B$9:$H$40,5,FALSE)),0,(VLOOKUP(I29,sırık!$B$9:$H$40,5,FALSE)))</f>
        <v>0</v>
      </c>
      <c r="G29" s="43">
        <f>IF(ISERROR(VLOOKUP(I29,sırık!$B$9:$H$40,6,FALSE)),0,(VLOOKUP(I29,sırık!$B$9:$H$40,6,FALSE)))</f>
        <v>0</v>
      </c>
      <c r="H29" s="222"/>
      <c r="I29" s="30">
        <v>21</v>
      </c>
      <c r="J29" s="44"/>
    </row>
    <row r="30" spans="1:10" s="24" customFormat="1" ht="24.95" customHeight="1">
      <c r="A30" s="28">
        <v>22</v>
      </c>
      <c r="B30" s="42">
        <f>IF(ISERROR(VLOOKUP(I30,sırık!$B$9:$H$40,7,FALSE)),0,(VLOOKUP(I30,sırık!$B$9:$H$40,7,FALSE)))</f>
        <v>0</v>
      </c>
      <c r="C30" s="220">
        <f>IF(ISERROR(VLOOKUP(I30,sırık!$B$9:$H$40,2,FALSE)),0,(VLOOKUP(I30,sırık!$B$9:$H$40,2,FALSE)))</f>
        <v>0</v>
      </c>
      <c r="D30" s="229">
        <f>IF(ISERROR(VLOOKUP(I30,sırık!$B$9:$H$40,3,FALSE)),0,(VLOOKUP(I30,sırık!$B$9:$H$40,3,FALSE)))</f>
        <v>0</v>
      </c>
      <c r="E30" s="229">
        <f>IF(ISERROR(VLOOKUP(I30,sırık!$B$9:$H$40,4,FALSE)),0,(VLOOKUP(I30,sırık!$B$9:$H$40,4,FALSE)))</f>
        <v>0</v>
      </c>
      <c r="F30" s="49">
        <f>IF(ISERROR(VLOOKUP(I30,sırık!$B$9:$H$40,5,FALSE)),0,(VLOOKUP(I30,sırık!$B$9:$H$40,5,FALSE)))</f>
        <v>0</v>
      </c>
      <c r="G30" s="43">
        <f>IF(ISERROR(VLOOKUP(I30,sırık!$B$9:$H$40,6,FALSE)),0,(VLOOKUP(I30,sırık!$B$9:$H$40,6,FALSE)))</f>
        <v>0</v>
      </c>
      <c r="H30" s="222"/>
      <c r="I30" s="30">
        <v>22</v>
      </c>
      <c r="J30" s="44"/>
    </row>
    <row r="31" spans="1:10" s="24" customFormat="1" ht="24.95" customHeight="1">
      <c r="A31" s="28">
        <v>23</v>
      </c>
      <c r="B31" s="42">
        <f>IF(ISERROR(VLOOKUP(I31,sırık!$B$9:$H$40,7,FALSE)),0,(VLOOKUP(I31,sırık!$B$9:$H$40,7,FALSE)))</f>
        <v>0</v>
      </c>
      <c r="C31" s="220">
        <f>IF(ISERROR(VLOOKUP(I31,sırık!$B$9:$H$40,2,FALSE)),0,(VLOOKUP(I31,sırık!$B$9:$H$40,2,FALSE)))</f>
        <v>0</v>
      </c>
      <c r="D31" s="229">
        <f>IF(ISERROR(VLOOKUP(I31,sırık!$B$9:$H$40,3,FALSE)),0,(VLOOKUP(I31,sırık!$B$9:$H$40,3,FALSE)))</f>
        <v>0</v>
      </c>
      <c r="E31" s="229">
        <f>IF(ISERROR(VLOOKUP(I31,sırık!$B$9:$H$40,4,FALSE)),0,(VLOOKUP(I31,sırık!$B$9:$H$40,4,FALSE)))</f>
        <v>0</v>
      </c>
      <c r="F31" s="49">
        <f>IF(ISERROR(VLOOKUP(I31,sırık!$B$9:$H$40,5,FALSE)),0,(VLOOKUP(I31,sırık!$B$9:$H$40,5,FALSE)))</f>
        <v>0</v>
      </c>
      <c r="G31" s="43">
        <f>IF(ISERROR(VLOOKUP(I31,sırık!$B$9:$H$40,6,FALSE)),0,(VLOOKUP(I31,sırık!$B$9:$H$40,6,FALSE)))</f>
        <v>0</v>
      </c>
      <c r="H31" s="222"/>
      <c r="I31" s="30">
        <v>23</v>
      </c>
      <c r="J31" s="44"/>
    </row>
    <row r="32" spans="1:10" s="24" customFormat="1" ht="24.95" customHeight="1">
      <c r="A32" s="28">
        <v>24</v>
      </c>
      <c r="B32" s="42">
        <f>IF(ISERROR(VLOOKUP(I32,sırık!$B$9:$H$40,7,FALSE)),0,(VLOOKUP(I32,sırık!$B$9:$H$40,7,FALSE)))</f>
        <v>0</v>
      </c>
      <c r="C32" s="220">
        <f>IF(ISERROR(VLOOKUP(I32,sırık!$B$9:$H$40,2,FALSE)),0,(VLOOKUP(I32,sırık!$B$9:$H$40,2,FALSE)))</f>
        <v>0</v>
      </c>
      <c r="D32" s="229">
        <f>IF(ISERROR(VLOOKUP(I32,sırık!$B$9:$H$40,3,FALSE)),0,(VLOOKUP(I32,sırık!$B$9:$H$40,3,FALSE)))</f>
        <v>0</v>
      </c>
      <c r="E32" s="229">
        <f>IF(ISERROR(VLOOKUP(I32,sırık!$B$9:$H$40,4,FALSE)),0,(VLOOKUP(I32,sırık!$B$9:$H$40,4,FALSE)))</f>
        <v>0</v>
      </c>
      <c r="F32" s="49">
        <f>IF(ISERROR(VLOOKUP(I32,sırık!$B$9:$H$40,5,FALSE)),0,(VLOOKUP(I32,sırık!$B$9:$H$40,5,FALSE)))</f>
        <v>0</v>
      </c>
      <c r="G32" s="43">
        <f>IF(ISERROR(VLOOKUP(I32,sırık!$B$9:$H$40,6,FALSE)),0,(VLOOKUP(I32,sırık!$B$9:$H$40,6,FALSE)))</f>
        <v>0</v>
      </c>
      <c r="H32" s="222"/>
      <c r="I32" s="30">
        <v>24</v>
      </c>
      <c r="J32" s="44"/>
    </row>
    <row r="33" spans="1:10" s="24" customFormat="1" ht="24.95" customHeight="1">
      <c r="A33" s="28">
        <v>25</v>
      </c>
      <c r="B33" s="42">
        <f>IF(ISERROR(VLOOKUP(I33,sırık!$B$9:$H$40,7,FALSE)),0,(VLOOKUP(I33,sırık!$B$9:$H$40,7,FALSE)))</f>
        <v>0</v>
      </c>
      <c r="C33" s="220">
        <f>IF(ISERROR(VLOOKUP(I33,sırık!$B$9:$H$40,2,FALSE)),0,(VLOOKUP(I33,sırık!$B$9:$H$40,2,FALSE)))</f>
        <v>0</v>
      </c>
      <c r="D33" s="229">
        <f>IF(ISERROR(VLOOKUP(I33,sırık!$B$9:$H$40,3,FALSE)),0,(VLOOKUP(I33,sırık!$B$9:$H$40,3,FALSE)))</f>
        <v>0</v>
      </c>
      <c r="E33" s="229">
        <f>IF(ISERROR(VLOOKUP(I33,sırık!$B$9:$H$40,4,FALSE)),0,(VLOOKUP(I33,sırık!$B$9:$H$40,4,FALSE)))</f>
        <v>0</v>
      </c>
      <c r="F33" s="49">
        <f>IF(ISERROR(VLOOKUP(I33,sırık!$B$9:$H$40,5,FALSE)),0,(VLOOKUP(I33,sırık!$B$9:$H$40,5,FALSE)))</f>
        <v>0</v>
      </c>
      <c r="G33" s="43">
        <f>IF(ISERROR(VLOOKUP(I33,sırık!$B$9:$H$40,6,FALSE)),0,(VLOOKUP(I33,sırık!$B$9:$H$40,6,FALSE)))</f>
        <v>0</v>
      </c>
      <c r="H33" s="222"/>
      <c r="I33" s="30">
        <v>25</v>
      </c>
      <c r="J33" s="44"/>
    </row>
    <row r="34" spans="1:10" s="24" customFormat="1" ht="24.95" customHeight="1">
      <c r="A34" s="28">
        <v>26</v>
      </c>
      <c r="B34" s="42">
        <f>IF(ISERROR(VLOOKUP(I34,sırık!$B$9:$H$40,7,FALSE)),0,(VLOOKUP(I34,sırık!$B$9:$H$40,7,FALSE)))</f>
        <v>0</v>
      </c>
      <c r="C34" s="220">
        <f>IF(ISERROR(VLOOKUP(I34,sırık!$B$9:$H$40,2,FALSE)),0,(VLOOKUP(I34,sırık!$B$9:$H$40,2,FALSE)))</f>
        <v>0</v>
      </c>
      <c r="D34" s="229">
        <f>IF(ISERROR(VLOOKUP(I34,sırık!$B$9:$H$40,3,FALSE)),0,(VLOOKUP(I34,sırık!$B$9:$H$40,3,FALSE)))</f>
        <v>0</v>
      </c>
      <c r="E34" s="229">
        <f>IF(ISERROR(VLOOKUP(I34,sırık!$B$9:$H$40,4,FALSE)),0,(VLOOKUP(I34,sırık!$B$9:$H$40,4,FALSE)))</f>
        <v>0</v>
      </c>
      <c r="F34" s="49">
        <f>IF(ISERROR(VLOOKUP(I34,sırık!$B$9:$H$40,5,FALSE)),0,(VLOOKUP(I34,sırık!$B$9:$H$40,5,FALSE)))</f>
        <v>0</v>
      </c>
      <c r="G34" s="43">
        <f>IF(ISERROR(VLOOKUP(I34,sırık!$B$9:$H$40,6,FALSE)),0,(VLOOKUP(I34,sırık!$B$9:$H$40,6,FALSE)))</f>
        <v>0</v>
      </c>
      <c r="H34" s="222"/>
      <c r="I34" s="30">
        <v>26</v>
      </c>
      <c r="J34" s="44"/>
    </row>
    <row r="35" spans="1:10" s="24" customFormat="1" ht="24.95" customHeight="1">
      <c r="A35" s="28">
        <v>27</v>
      </c>
      <c r="B35" s="42">
        <f>IF(ISERROR(VLOOKUP(I35,sırık!$B$9:$H$40,7,FALSE)),0,(VLOOKUP(I35,sırık!$B$9:$H$40,7,FALSE)))</f>
        <v>0</v>
      </c>
      <c r="C35" s="220">
        <f>IF(ISERROR(VLOOKUP(I35,sırık!$B$9:$H$40,2,FALSE)),0,(VLOOKUP(I35,sırık!$B$9:$H$40,2,FALSE)))</f>
        <v>0</v>
      </c>
      <c r="D35" s="229">
        <f>IF(ISERROR(VLOOKUP(I35,sırık!$B$9:$H$40,3,FALSE)),0,(VLOOKUP(I35,sırık!$B$9:$H$40,3,FALSE)))</f>
        <v>0</v>
      </c>
      <c r="E35" s="229">
        <f>IF(ISERROR(VLOOKUP(I35,sırık!$B$9:$H$40,4,FALSE)),0,(VLOOKUP(I35,sırık!$B$9:$H$40,4,FALSE)))</f>
        <v>0</v>
      </c>
      <c r="F35" s="49">
        <f>IF(ISERROR(VLOOKUP(I35,sırık!$B$9:$H$40,5,FALSE)),0,(VLOOKUP(I35,sırık!$B$9:$H$40,5,FALSE)))</f>
        <v>0</v>
      </c>
      <c r="G35" s="43">
        <f>IF(ISERROR(VLOOKUP(I35,sırık!$B$9:$H$40,6,FALSE)),0,(VLOOKUP(I35,sırık!$B$9:$H$40,6,FALSE)))</f>
        <v>0</v>
      </c>
      <c r="H35" s="222"/>
      <c r="I35" s="30">
        <v>27</v>
      </c>
      <c r="J35" s="44"/>
    </row>
    <row r="36" spans="1:10" s="24" customFormat="1" ht="24.95" customHeight="1">
      <c r="A36" s="28">
        <v>28</v>
      </c>
      <c r="B36" s="42">
        <f>IF(ISERROR(VLOOKUP(I36,sırık!$B$9:$H$40,7,FALSE)),0,(VLOOKUP(I36,sırık!$B$9:$H$40,7,FALSE)))</f>
        <v>0</v>
      </c>
      <c r="C36" s="220">
        <f>IF(ISERROR(VLOOKUP(I36,sırık!$B$9:$H$40,2,FALSE)),0,(VLOOKUP(I36,sırık!$B$9:$H$40,2,FALSE)))</f>
        <v>0</v>
      </c>
      <c r="D36" s="229">
        <f>IF(ISERROR(VLOOKUP(I36,sırık!$B$9:$H$40,3,FALSE)),0,(VLOOKUP(I36,sırık!$B$9:$H$40,3,FALSE)))</f>
        <v>0</v>
      </c>
      <c r="E36" s="229">
        <f>IF(ISERROR(VLOOKUP(I36,sırık!$B$9:$H$40,4,FALSE)),0,(VLOOKUP(I36,sırık!$B$9:$H$40,4,FALSE)))</f>
        <v>0</v>
      </c>
      <c r="F36" s="49">
        <f>IF(ISERROR(VLOOKUP(I36,sırık!$B$9:$H$40,5,FALSE)),0,(VLOOKUP(I36,sırık!$B$9:$H$40,5,FALSE)))</f>
        <v>0</v>
      </c>
      <c r="G36" s="43">
        <f>IF(ISERROR(VLOOKUP(I36,sırık!$B$9:$H$40,6,FALSE)),0,(VLOOKUP(I36,sırık!$B$9:$H$40,6,FALSE)))</f>
        <v>0</v>
      </c>
      <c r="H36" s="222"/>
      <c r="I36" s="30">
        <v>28</v>
      </c>
      <c r="J36" s="44"/>
    </row>
    <row r="37" spans="1:10" s="24" customFormat="1" ht="24.95" customHeight="1">
      <c r="A37" s="28">
        <v>29</v>
      </c>
      <c r="B37" s="42">
        <f>IF(ISERROR(VLOOKUP(I37,sırık!$B$9:$H$40,7,FALSE)),0,(VLOOKUP(I37,sırık!$B$9:$H$40,7,FALSE)))</f>
        <v>0</v>
      </c>
      <c r="C37" s="220">
        <f>IF(ISERROR(VLOOKUP(I37,sırık!$B$9:$H$40,2,FALSE)),0,(VLOOKUP(I37,sırık!$B$9:$H$40,2,FALSE)))</f>
        <v>0</v>
      </c>
      <c r="D37" s="229">
        <f>IF(ISERROR(VLOOKUP(I37,sırık!$B$9:$H$40,3,FALSE)),0,(VLOOKUP(I37,sırık!$B$9:$H$40,3,FALSE)))</f>
        <v>0</v>
      </c>
      <c r="E37" s="229">
        <f>IF(ISERROR(VLOOKUP(I37,sırık!$B$9:$H$40,4,FALSE)),0,(VLOOKUP(I37,sırık!$B$9:$H$40,4,FALSE)))</f>
        <v>0</v>
      </c>
      <c r="F37" s="49">
        <f>IF(ISERROR(VLOOKUP(I37,sırık!$B$9:$H$40,5,FALSE)),0,(VLOOKUP(I37,sırık!$B$9:$H$40,5,FALSE)))</f>
        <v>0</v>
      </c>
      <c r="G37" s="43">
        <f>IF(ISERROR(VLOOKUP(I37,sırık!$B$9:$H$40,6,FALSE)),0,(VLOOKUP(I37,sırık!$B$9:$H$40,6,FALSE)))</f>
        <v>0</v>
      </c>
      <c r="H37" s="222"/>
      <c r="I37" s="30">
        <v>29</v>
      </c>
      <c r="J37" s="44"/>
    </row>
    <row r="38" spans="1:10" s="24" customFormat="1" ht="24.95" customHeight="1">
      <c r="A38" s="28">
        <v>30</v>
      </c>
      <c r="B38" s="42">
        <f>IF(ISERROR(VLOOKUP(I38,sırık!$B$9:$H$40,7,FALSE)),0,(VLOOKUP(I38,sırık!$B$9:$H$40,7,FALSE)))</f>
        <v>0</v>
      </c>
      <c r="C38" s="220">
        <f>IF(ISERROR(VLOOKUP(I38,sırık!$B$9:$H$40,2,FALSE)),0,(VLOOKUP(I38,sırık!$B$9:$H$40,2,FALSE)))</f>
        <v>0</v>
      </c>
      <c r="D38" s="229">
        <f>IF(ISERROR(VLOOKUP(I38,sırık!$B$9:$H$40,3,FALSE)),0,(VLOOKUP(I38,sırık!$B$9:$H$40,3,FALSE)))</f>
        <v>0</v>
      </c>
      <c r="E38" s="229">
        <f>IF(ISERROR(VLOOKUP(I38,sırık!$B$9:$H$40,4,FALSE)),0,(VLOOKUP(I38,sırık!$B$9:$H$40,4,FALSE)))</f>
        <v>0</v>
      </c>
      <c r="F38" s="49">
        <f>IF(ISERROR(VLOOKUP(I38,sırık!$B$9:$H$40,5,FALSE)),0,(VLOOKUP(I38,sırık!$B$9:$H$40,5,FALSE)))</f>
        <v>0</v>
      </c>
      <c r="G38" s="43">
        <f>IF(ISERROR(VLOOKUP(I38,sırık!$B$9:$H$40,6,FALSE)),0,(VLOOKUP(I38,sırık!$B$9:$H$40,6,FALSE)))</f>
        <v>0</v>
      </c>
      <c r="H38" s="222"/>
      <c r="I38" s="30">
        <v>30</v>
      </c>
      <c r="J38" s="44"/>
    </row>
    <row r="39" spans="1:10" s="24" customFormat="1" ht="24.95" customHeight="1">
      <c r="A39" s="28">
        <v>31</v>
      </c>
      <c r="B39" s="42">
        <f>IF(ISERROR(VLOOKUP(I39,sırık!$B$9:$H$40,7,FALSE)),0,(VLOOKUP(I39,sırık!$B$9:$H$40,7,FALSE)))</f>
        <v>0</v>
      </c>
      <c r="C39" s="220">
        <f>IF(ISERROR(VLOOKUP(I39,sırık!$B$9:$H$40,2,FALSE)),0,(VLOOKUP(I39,sırık!$B$9:$H$40,2,FALSE)))</f>
        <v>0</v>
      </c>
      <c r="D39" s="229">
        <f>IF(ISERROR(VLOOKUP(I39,sırık!$B$9:$H$40,3,FALSE)),0,(VLOOKUP(I39,sırık!$B$9:$H$40,3,FALSE)))</f>
        <v>0</v>
      </c>
      <c r="E39" s="229">
        <f>IF(ISERROR(VLOOKUP(I39,sırık!$B$9:$H$40,4,FALSE)),0,(VLOOKUP(I39,sırık!$B$9:$H$40,4,FALSE)))</f>
        <v>0</v>
      </c>
      <c r="F39" s="49">
        <f>IF(ISERROR(VLOOKUP(I39,sırık!$B$9:$H$40,5,FALSE)),0,(VLOOKUP(I39,sırık!$B$9:$H$40,5,FALSE)))</f>
        <v>0</v>
      </c>
      <c r="G39" s="43">
        <f>IF(ISERROR(VLOOKUP(I39,sırık!$B$9:$H$40,6,FALSE)),0,(VLOOKUP(I39,sırık!$B$9:$H$40,6,FALSE)))</f>
        <v>0</v>
      </c>
      <c r="H39" s="222"/>
      <c r="I39" s="30">
        <v>31</v>
      </c>
      <c r="J39" s="44"/>
    </row>
    <row r="40" spans="1:10" s="24" customFormat="1" ht="24.95" customHeight="1">
      <c r="A40" s="28">
        <v>32</v>
      </c>
      <c r="B40" s="42">
        <f>IF(ISERROR(VLOOKUP(I40,sırık!$B$9:$H$40,7,FALSE)),0,(VLOOKUP(I40,sırık!$B$9:$H$40,7,FALSE)))</f>
        <v>0</v>
      </c>
      <c r="C40" s="220">
        <f>IF(ISERROR(VLOOKUP(I40,sırık!$B$9:$H$40,2,FALSE)),0,(VLOOKUP(I40,sırık!$B$9:$H$40,2,FALSE)))</f>
        <v>0</v>
      </c>
      <c r="D40" s="229">
        <f>IF(ISERROR(VLOOKUP(I40,sırık!$B$9:$H$40,3,FALSE)),0,(VLOOKUP(I40,sırık!$B$9:$H$40,3,FALSE)))</f>
        <v>0</v>
      </c>
      <c r="E40" s="229">
        <f>IF(ISERROR(VLOOKUP(I40,sırık!$B$9:$H$40,4,FALSE)),0,(VLOOKUP(I40,sırık!$B$9:$H$40,4,FALSE)))</f>
        <v>0</v>
      </c>
      <c r="F40" s="49">
        <f>IF(ISERROR(VLOOKUP(I40,sırık!$B$9:$H$40,5,FALSE)),0,(VLOOKUP(I40,sırık!$B$9:$H$40,5,FALSE)))</f>
        <v>0</v>
      </c>
      <c r="G40" s="43">
        <f>IF(ISERROR(VLOOKUP(I40,sırık!$B$9:$H$40,6,FALSE)),0,(VLOOKUP(I40,sırık!$B$9:$H$40,6,FALSE)))</f>
        <v>0</v>
      </c>
      <c r="H40" s="222"/>
      <c r="I40" s="30">
        <v>32</v>
      </c>
      <c r="J40" s="44"/>
    </row>
    <row r="41" spans="1:10" s="38" customFormat="1" ht="24.95" customHeight="1">
      <c r="A41" s="324" t="s">
        <v>24</v>
      </c>
      <c r="B41" s="324"/>
      <c r="C41" s="38" t="s">
        <v>33</v>
      </c>
      <c r="D41" s="38" t="s">
        <v>34</v>
      </c>
      <c r="E41" s="39" t="s">
        <v>25</v>
      </c>
      <c r="F41" s="25" t="s">
        <v>25</v>
      </c>
    </row>
    <row r="42" spans="1:10" s="24" customFormat="1" ht="24.95" customHeight="1"/>
    <row r="43" spans="1:10" s="24" customFormat="1" ht="24.95" customHeight="1"/>
    <row r="44" spans="1:10" s="24" customFormat="1" ht="24.95" customHeight="1"/>
    <row r="45" spans="1:10" s="24" customFormat="1" ht="24.95" customHeight="1"/>
    <row r="46" spans="1:10" s="24" customFormat="1" ht="24.95" customHeight="1"/>
    <row r="47" spans="1:10" s="24" customFormat="1" ht="24.95" customHeight="1"/>
    <row r="48" spans="1:10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pans="9:9" s="24" customFormat="1" ht="24.95" customHeight="1"/>
    <row r="66" spans="9:9" s="24" customFormat="1" ht="24.95" customHeight="1"/>
    <row r="67" spans="9:9" s="24" customFormat="1" ht="24.95" customHeight="1"/>
    <row r="68" spans="9:9" s="24" customFormat="1" ht="24.95" customHeight="1"/>
    <row r="69" spans="9:9" s="24" customFormat="1" ht="24.95" customHeight="1"/>
    <row r="70" spans="9:9" s="24" customFormat="1" ht="24.95" customHeight="1"/>
    <row r="71" spans="9:9" s="24" customFormat="1" ht="24.95" customHeight="1">
      <c r="I71" s="40"/>
    </row>
  </sheetData>
  <mergeCells count="5">
    <mergeCell ref="I1:I7"/>
    <mergeCell ref="A41:B41"/>
    <mergeCell ref="A1:H1"/>
    <mergeCell ref="A2:H2"/>
    <mergeCell ref="A3:H3"/>
  </mergeCells>
  <conditionalFormatting sqref="B9:H40">
    <cfRule type="cellIs" dxfId="109" priority="1" stopIfTrue="1" operator="equal">
      <formula>0</formula>
    </cfRule>
  </conditionalFormatting>
  <conditionalFormatting sqref="A7">
    <cfRule type="cellIs" dxfId="108" priority="2" stopIfTrue="1" operator="equal">
      <formula>1</formula>
    </cfRule>
  </conditionalFormatting>
  <pageMargins left="0.7" right="0.7" top="0.75" bottom="0.75" header="0.3" footer="0.3"/>
  <pageSetup paperSize="9" scale="64" orientation="portrait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indexed="13"/>
  </sheetPr>
  <dimension ref="A1:AK50"/>
  <sheetViews>
    <sheetView zoomScale="75" zoomScaleNormal="75" workbookViewId="0">
      <pane xSplit="6" ySplit="5" topLeftCell="G6" activePane="bottomRight" state="frozen"/>
      <selection activeCell="A38" sqref="A38:G38"/>
      <selection pane="topRight" activeCell="A38" sqref="A38:G38"/>
      <selection pane="bottomLeft" activeCell="A38" sqref="A38:G38"/>
      <selection pane="bottomRight" activeCell="E3" sqref="E3"/>
    </sheetView>
  </sheetViews>
  <sheetFormatPr defaultColWidth="9.140625" defaultRowHeight="35.1" customHeight="1"/>
  <cols>
    <col min="1" max="1" width="8.140625" style="91" bestFit="1" customWidth="1"/>
    <col min="2" max="2" width="4.42578125" style="40" bestFit="1" customWidth="1"/>
    <col min="3" max="3" width="6.7109375" style="40" customWidth="1"/>
    <col min="4" max="4" width="11.85546875" style="40" customWidth="1"/>
    <col min="5" max="5" width="25.7109375" style="91" customWidth="1"/>
    <col min="6" max="6" width="23.7109375" style="91" customWidth="1"/>
    <col min="7" max="7" width="10.7109375" style="91" customWidth="1"/>
    <col min="8" max="9" width="8.7109375" style="40" customWidth="1"/>
    <col min="10" max="15" width="8.7109375" style="91" customWidth="1"/>
    <col min="16" max="17" width="8.7109375" style="40" customWidth="1"/>
    <col min="18" max="18" width="9.7109375" style="40" customWidth="1"/>
    <col min="19" max="16384" width="9.140625" style="40"/>
  </cols>
  <sheetData>
    <row r="1" spans="1:36" ht="35.1" customHeight="1">
      <c r="B1" s="348" t="s">
        <v>16</v>
      </c>
      <c r="C1" s="348"/>
      <c r="D1" s="348"/>
      <c r="E1" s="124" t="str">
        <f>'genel bilgi girişi'!$B$4</f>
        <v>GENÇ ERKEK</v>
      </c>
      <c r="J1" s="40"/>
      <c r="K1" s="40"/>
      <c r="N1" s="123" t="s">
        <v>17</v>
      </c>
      <c r="O1" s="355" t="str">
        <f>'genel bilgi girişi'!B5</f>
        <v>ATATÜRK STADYUMU</v>
      </c>
      <c r="P1" s="355"/>
      <c r="Q1" s="355"/>
      <c r="R1" s="355"/>
    </row>
    <row r="2" spans="1:36" ht="35.1" customHeight="1">
      <c r="B2" s="348" t="s">
        <v>19</v>
      </c>
      <c r="C2" s="348"/>
      <c r="D2" s="348"/>
      <c r="E2" s="125" t="s">
        <v>49</v>
      </c>
      <c r="J2" s="126"/>
      <c r="K2" s="126"/>
      <c r="L2" s="126"/>
      <c r="M2" s="126"/>
      <c r="N2" s="123" t="s">
        <v>18</v>
      </c>
      <c r="O2" s="341" t="str">
        <f>'genel bilgi girişi'!B6</f>
        <v>11-12 MART 2019</v>
      </c>
      <c r="P2" s="341"/>
      <c r="Q2" s="341"/>
      <c r="R2" s="341"/>
    </row>
    <row r="3" spans="1:36" ht="35.1" customHeight="1">
      <c r="B3" s="123" t="s">
        <v>60</v>
      </c>
      <c r="C3" s="123"/>
      <c r="D3" s="126"/>
      <c r="E3" s="272" t="str">
        <f>rekorlar!$H$26</f>
        <v>MEHMET ODUNCU 6.72 m</v>
      </c>
      <c r="K3" s="128"/>
      <c r="L3" s="128"/>
      <c r="M3" s="129"/>
      <c r="N3" s="123" t="s">
        <v>61</v>
      </c>
      <c r="O3" s="360" t="str">
        <f>'yarışma programı'!$E$19</f>
        <v>1. Gün-11:45</v>
      </c>
      <c r="P3" s="360"/>
      <c r="Q3" s="360"/>
      <c r="R3" s="360"/>
    </row>
    <row r="4" spans="1:36" ht="35.1" customHeight="1">
      <c r="B4" s="350" t="str">
        <f>'genel bilgi girişi'!$B$8</f>
        <v>MİLLİ EĞİTİM ve KÜLTÜR BAKANLIĞI 2018-2019 ÖĞRETİM YILI GENÇLER ATLETİZM  ELEME YARIŞMALARI</v>
      </c>
      <c r="C4" s="350"/>
      <c r="D4" s="350"/>
      <c r="E4" s="350"/>
      <c r="F4" s="350"/>
      <c r="G4" s="153"/>
      <c r="H4" s="369" t="s">
        <v>48</v>
      </c>
      <c r="I4" s="369"/>
      <c r="J4" s="369"/>
      <c r="K4" s="369"/>
      <c r="L4" s="369"/>
      <c r="M4" s="369"/>
      <c r="N4" s="369"/>
      <c r="O4" s="131"/>
    </row>
    <row r="5" spans="1:36" s="126" customFormat="1" ht="35.1" customHeight="1">
      <c r="A5" s="42" t="s">
        <v>236</v>
      </c>
      <c r="B5" s="42" t="s">
        <v>32</v>
      </c>
      <c r="C5" s="42" t="s">
        <v>20</v>
      </c>
      <c r="D5" s="132" t="s">
        <v>62</v>
      </c>
      <c r="E5" s="132" t="s">
        <v>55</v>
      </c>
      <c r="F5" s="132" t="s">
        <v>21</v>
      </c>
      <c r="G5" s="132" t="s">
        <v>301</v>
      </c>
      <c r="H5" s="94">
        <v>1</v>
      </c>
      <c r="I5" s="94">
        <v>2</v>
      </c>
      <c r="J5" s="94">
        <v>3</v>
      </c>
      <c r="K5" s="133" t="s">
        <v>237</v>
      </c>
      <c r="L5" s="133">
        <v>4</v>
      </c>
      <c r="M5" s="94">
        <v>5</v>
      </c>
      <c r="N5" s="94">
        <v>6</v>
      </c>
      <c r="O5" s="90" t="s">
        <v>45</v>
      </c>
      <c r="P5" s="42" t="s">
        <v>23</v>
      </c>
      <c r="Q5" s="42" t="s">
        <v>300</v>
      </c>
      <c r="R5" s="42" t="s">
        <v>46</v>
      </c>
    </row>
    <row r="6" spans="1:36" ht="35.1" customHeight="1">
      <c r="A6" s="133">
        <v>2</v>
      </c>
      <c r="B6" s="130">
        <v>1</v>
      </c>
      <c r="C6" s="134">
        <f>'yarışmaya katılan okullar'!B12</f>
        <v>41</v>
      </c>
      <c r="D6" s="135">
        <v>37546</v>
      </c>
      <c r="E6" s="136" t="s">
        <v>462</v>
      </c>
      <c r="F6" s="137" t="str">
        <f>'yarışmaya katılan okullar'!C12</f>
        <v>Dr. FAZIL KÜÇÜK E.M.L</v>
      </c>
      <c r="G6" s="136"/>
      <c r="H6" s="57"/>
      <c r="I6" s="57"/>
      <c r="J6" s="57"/>
      <c r="K6" s="154">
        <f t="shared" ref="K6:K12" si="0">IF(G6="",MAX(H6:J6),"")</f>
        <v>0</v>
      </c>
      <c r="L6" s="57"/>
      <c r="M6" s="155"/>
      <c r="N6" s="155"/>
      <c r="O6" s="154">
        <f>IF(G6="",MAX(H6:N6),G6)</f>
        <v>0</v>
      </c>
      <c r="P6" s="236" t="e">
        <f>IF(LEN(O6)&gt;0,VLOOKUP(O6,puan!$U$4:$V$112,2)-IF(COUNTIF(puan!$U$4:$V$112,O6)=0,0,0),"   ")</f>
        <v>#N/A</v>
      </c>
      <c r="Q6" s="242"/>
      <c r="R6" s="141"/>
      <c r="AJ6" s="142"/>
    </row>
    <row r="7" spans="1:36" ht="35.1" customHeight="1">
      <c r="A7" s="133">
        <v>4</v>
      </c>
      <c r="B7" s="130">
        <v>2</v>
      </c>
      <c r="C7" s="134">
        <f>'yarışmaya katılan okullar'!B13</f>
        <v>44</v>
      </c>
      <c r="D7" s="135">
        <v>37304</v>
      </c>
      <c r="E7" s="136" t="s">
        <v>370</v>
      </c>
      <c r="F7" s="137" t="str">
        <f>'yarışmaya katılan okullar'!C13</f>
        <v>LEFKE GAZİ LİSESİ</v>
      </c>
      <c r="G7" s="136"/>
      <c r="H7" s="57"/>
      <c r="I7" s="57"/>
      <c r="J7" s="57"/>
      <c r="K7" s="154">
        <f t="shared" si="0"/>
        <v>0</v>
      </c>
      <c r="L7" s="57"/>
      <c r="M7" s="155"/>
      <c r="N7" s="155"/>
      <c r="O7" s="154">
        <f t="shared" ref="O7:O37" si="1">IF(G7="",MAX(H7:N7),G7)</f>
        <v>0</v>
      </c>
      <c r="P7" s="236" t="e">
        <f>IF(LEN(O7)&gt;0,VLOOKUP(O7,puan!$U$4:$V$112,2)-IF(COUNTIF(puan!$U$4:$V$112,O7)=0,0,0),"   ")</f>
        <v>#N/A</v>
      </c>
      <c r="Q7" s="242"/>
      <c r="R7" s="141"/>
      <c r="AJ7" s="142"/>
    </row>
    <row r="8" spans="1:36" ht="35.1" customHeight="1">
      <c r="A8" s="133">
        <v>6</v>
      </c>
      <c r="B8" s="130">
        <v>3</v>
      </c>
      <c r="C8" s="134">
        <f>'yarışmaya katılan okullar'!B14</f>
        <v>50</v>
      </c>
      <c r="D8" s="135">
        <v>37799</v>
      </c>
      <c r="E8" s="136" t="s">
        <v>463</v>
      </c>
      <c r="F8" s="137" t="str">
        <f>'yarışmaya katılan okullar'!C14</f>
        <v>SEDAT SİMAVİ E.M.LİSESİ</v>
      </c>
      <c r="G8" s="136"/>
      <c r="H8" s="57"/>
      <c r="I8" s="57"/>
      <c r="J8" s="57"/>
      <c r="K8" s="154">
        <f t="shared" si="0"/>
        <v>0</v>
      </c>
      <c r="L8" s="57"/>
      <c r="M8" s="155"/>
      <c r="N8" s="155"/>
      <c r="O8" s="154">
        <f t="shared" si="1"/>
        <v>0</v>
      </c>
      <c r="P8" s="236" t="e">
        <f>IF(LEN(O8)&gt;0,VLOOKUP(O8,puan!$U$4:$V$112,2)-IF(COUNTIF(puan!$U$4:$V$112,O8)=0,0,0),"   ")</f>
        <v>#N/A</v>
      </c>
      <c r="Q8" s="242"/>
      <c r="R8" s="141"/>
      <c r="AJ8" s="142"/>
    </row>
    <row r="9" spans="1:36" ht="35.1" customHeight="1">
      <c r="A9" s="133">
        <v>8</v>
      </c>
      <c r="B9" s="130">
        <v>4</v>
      </c>
      <c r="C9" s="134">
        <f>'yarışmaya katılan okullar'!B15</f>
        <v>52</v>
      </c>
      <c r="D9" s="135">
        <v>36962</v>
      </c>
      <c r="E9" s="136" t="s">
        <v>358</v>
      </c>
      <c r="F9" s="137" t="str">
        <f>'yarışmaya katılan okullar'!C15</f>
        <v>LAPTA YAVUZLAR LİSESİ</v>
      </c>
      <c r="G9" s="136"/>
      <c r="H9" s="57"/>
      <c r="I9" s="57"/>
      <c r="J9" s="57"/>
      <c r="K9" s="154">
        <f t="shared" si="0"/>
        <v>0</v>
      </c>
      <c r="L9" s="57"/>
      <c r="M9" s="155"/>
      <c r="N9" s="155"/>
      <c r="O9" s="154">
        <f t="shared" si="1"/>
        <v>0</v>
      </c>
      <c r="P9" s="236" t="e">
        <f>IF(LEN(O9)&gt;0,VLOOKUP(O9,puan!$U$4:$V$112,2)-IF(COUNTIF(puan!$U$4:$V$112,O9)=0,0,0),"   ")</f>
        <v>#N/A</v>
      </c>
      <c r="Q9" s="242"/>
      <c r="R9" s="141"/>
      <c r="AJ9" s="142"/>
    </row>
    <row r="10" spans="1:36" ht="35.1" customHeight="1">
      <c r="A10" s="133">
        <v>7</v>
      </c>
      <c r="B10" s="130">
        <v>5</v>
      </c>
      <c r="C10" s="134">
        <f>'yarışmaya katılan okullar'!B16</f>
        <v>16</v>
      </c>
      <c r="D10" s="135">
        <v>37759</v>
      </c>
      <c r="E10" s="136" t="s">
        <v>317</v>
      </c>
      <c r="F10" s="137" t="str">
        <f>'yarışmaya katılan okullar'!C16</f>
        <v>CUMHURİYET LİSESİ</v>
      </c>
      <c r="G10" s="136"/>
      <c r="H10" s="57"/>
      <c r="I10" s="57"/>
      <c r="J10" s="57"/>
      <c r="K10" s="154">
        <f t="shared" si="0"/>
        <v>0</v>
      </c>
      <c r="L10" s="57"/>
      <c r="M10" s="57"/>
      <c r="N10" s="57"/>
      <c r="O10" s="154">
        <f t="shared" si="1"/>
        <v>0</v>
      </c>
      <c r="P10" s="236" t="e">
        <f>IF(LEN(O10)&gt;0,VLOOKUP(O10,puan!$U$4:$V$112,2)-IF(COUNTIF(puan!$U$4:$V$112,O10)=0,0,0),"   ")</f>
        <v>#N/A</v>
      </c>
      <c r="Q10" s="242"/>
      <c r="R10" s="141"/>
      <c r="AJ10" s="142"/>
    </row>
    <row r="11" spans="1:36" ht="35.1" customHeight="1">
      <c r="A11" s="133">
        <v>5</v>
      </c>
      <c r="B11" s="130">
        <v>6</v>
      </c>
      <c r="C11" s="134">
        <f>'yarışmaya katılan okullar'!B17</f>
        <v>60</v>
      </c>
      <c r="D11" s="135">
        <v>37213</v>
      </c>
      <c r="E11" s="136" t="s">
        <v>464</v>
      </c>
      <c r="F11" s="137" t="str">
        <f>'yarışmaya katılan okullar'!C17</f>
        <v>KARPAZ MESLEK LİSESİ</v>
      </c>
      <c r="G11" s="136"/>
      <c r="H11" s="57"/>
      <c r="I11" s="57"/>
      <c r="J11" s="57"/>
      <c r="K11" s="154">
        <f t="shared" si="0"/>
        <v>0</v>
      </c>
      <c r="L11" s="57"/>
      <c r="M11" s="155"/>
      <c r="N11" s="155"/>
      <c r="O11" s="154">
        <f t="shared" si="1"/>
        <v>0</v>
      </c>
      <c r="P11" s="236" t="e">
        <f>IF(LEN(O11)&gt;0,VLOOKUP(O11,puan!$U$4:$V$112,2)-IF(COUNTIF(puan!$U$4:$V$112,O11)=0,0,0),"   ")</f>
        <v>#N/A</v>
      </c>
      <c r="Q11" s="242"/>
      <c r="R11" s="141"/>
      <c r="AJ11" s="142"/>
    </row>
    <row r="12" spans="1:36" ht="35.1" customHeight="1">
      <c r="A12" s="133">
        <v>3</v>
      </c>
      <c r="B12" s="130">
        <v>7</v>
      </c>
      <c r="C12" s="134">
        <f>'yarışmaya katılan okullar'!B18</f>
        <v>30</v>
      </c>
      <c r="D12" s="135">
        <v>36931</v>
      </c>
      <c r="E12" s="136" t="s">
        <v>444</v>
      </c>
      <c r="F12" s="137" t="str">
        <f>'yarışmaya katılan okullar'!C18</f>
        <v>HALA SULTAN İLAHİYAT KOLEJİ</v>
      </c>
      <c r="G12" s="136"/>
      <c r="H12" s="57"/>
      <c r="I12" s="57"/>
      <c r="J12" s="57"/>
      <c r="K12" s="154">
        <f t="shared" si="0"/>
        <v>0</v>
      </c>
      <c r="L12" s="57"/>
      <c r="M12" s="155"/>
      <c r="N12" s="155"/>
      <c r="O12" s="154">
        <f t="shared" si="1"/>
        <v>0</v>
      </c>
      <c r="P12" s="236" t="e">
        <f>IF(LEN(O12)&gt;0,VLOOKUP(O12,puan!$U$4:$V$112,2)-IF(COUNTIF(puan!$U$4:$V$112,O12)=0,0,0),"   ")</f>
        <v>#N/A</v>
      </c>
      <c r="Q12" s="242"/>
      <c r="R12" s="141"/>
      <c r="AJ12" s="142"/>
    </row>
    <row r="13" spans="1:36" ht="35.1" customHeight="1">
      <c r="A13" s="133">
        <v>1</v>
      </c>
      <c r="B13" s="130">
        <v>8</v>
      </c>
      <c r="C13" s="134">
        <f>'yarışmaya katılan okullar'!B19</f>
        <v>59</v>
      </c>
      <c r="D13" s="135" t="s">
        <v>237</v>
      </c>
      <c r="E13" s="136" t="s">
        <v>237</v>
      </c>
      <c r="F13" s="137" t="str">
        <f>'yarışmaya katılan okullar'!C19</f>
        <v>POLATPAŞA LİSESİ</v>
      </c>
      <c r="G13" s="136"/>
      <c r="H13" s="57"/>
      <c r="I13" s="57"/>
      <c r="J13" s="57"/>
      <c r="K13" s="154">
        <f t="shared" ref="K13:K37" si="2">IF(G13="",MAX(H13:J13),"")</f>
        <v>0</v>
      </c>
      <c r="L13" s="57"/>
      <c r="M13" s="155"/>
      <c r="N13" s="155"/>
      <c r="O13" s="154">
        <f t="shared" si="1"/>
        <v>0</v>
      </c>
      <c r="P13" s="236" t="e">
        <f>IF(LEN(O13)&gt;0,VLOOKUP(O13,puan!$U$4:$V$112,2)-IF(COUNTIF(puan!$U$4:$V$112,O13)=0,0,0),"   ")</f>
        <v>#N/A</v>
      </c>
      <c r="Q13" s="242"/>
      <c r="R13" s="141"/>
      <c r="AJ13" s="142"/>
    </row>
    <row r="14" spans="1:36" ht="35.1" customHeight="1">
      <c r="A14" s="133" t="s">
        <v>239</v>
      </c>
      <c r="B14" s="130">
        <v>9</v>
      </c>
      <c r="C14" s="134">
        <f>'yarışmaya katılan okullar'!B20</f>
        <v>45</v>
      </c>
      <c r="D14" s="135" t="s">
        <v>237</v>
      </c>
      <c r="E14" s="136" t="s">
        <v>237</v>
      </c>
      <c r="F14" s="137" t="str">
        <f>'yarışmaya katılan okullar'!C20</f>
        <v>GÜZELYURT MESLEK LİSESİ</v>
      </c>
      <c r="G14" s="136"/>
      <c r="H14" s="57"/>
      <c r="I14" s="57"/>
      <c r="J14" s="57"/>
      <c r="K14" s="154">
        <f t="shared" si="2"/>
        <v>0</v>
      </c>
      <c r="L14" s="57"/>
      <c r="M14" s="155"/>
      <c r="N14" s="155"/>
      <c r="O14" s="154">
        <f t="shared" si="1"/>
        <v>0</v>
      </c>
      <c r="P14" s="236" t="e">
        <f>IF(LEN(O14)&gt;0,VLOOKUP(O14,puan!$U$4:$V$112,2)-IF(COUNTIF(puan!$U$4:$V$112,O14)=0,0,0),"   ")</f>
        <v>#N/A</v>
      </c>
      <c r="Q14" s="242"/>
      <c r="R14" s="141"/>
      <c r="AJ14" s="142"/>
    </row>
    <row r="15" spans="1:36" ht="35.1" customHeight="1">
      <c r="A15" s="133"/>
      <c r="B15" s="130">
        <v>10</v>
      </c>
      <c r="C15" s="134">
        <f>'yarışmaya katılan okullar'!B21</f>
        <v>35</v>
      </c>
      <c r="D15" s="135">
        <v>36925</v>
      </c>
      <c r="E15" s="136" t="s">
        <v>384</v>
      </c>
      <c r="F15" s="137" t="str">
        <f>'yarışmaya katılan okullar'!C21</f>
        <v>ANAFARTALAR LİSESİ</v>
      </c>
      <c r="G15" s="136"/>
      <c r="H15" s="57"/>
      <c r="I15" s="57"/>
      <c r="J15" s="57"/>
      <c r="K15" s="154">
        <f t="shared" si="2"/>
        <v>0</v>
      </c>
      <c r="L15" s="57"/>
      <c r="M15" s="155"/>
      <c r="N15" s="155"/>
      <c r="O15" s="154">
        <f t="shared" si="1"/>
        <v>0</v>
      </c>
      <c r="P15" s="236" t="e">
        <f>IF(LEN(O15)&gt;0,VLOOKUP(O15,puan!$U$4:$V$112,2)-IF(COUNTIF(puan!$U$4:$V$112,O15)=0,0,0),"   ")</f>
        <v>#N/A</v>
      </c>
      <c r="Q15" s="242"/>
      <c r="R15" s="141"/>
      <c r="AJ15" s="142"/>
    </row>
    <row r="16" spans="1:36" ht="35.1" customHeight="1">
      <c r="A16" s="133"/>
      <c r="B16" s="130">
        <v>11</v>
      </c>
      <c r="C16" s="134">
        <f>'yarışmaya katılan okullar'!B22</f>
        <v>71</v>
      </c>
      <c r="D16" s="135" t="s">
        <v>322</v>
      </c>
      <c r="E16" s="136" t="s">
        <v>323</v>
      </c>
      <c r="F16" s="137" t="str">
        <f>'yarışmaya katılan okullar'!C22</f>
        <v>THE AMERİCAN COLLEGE</v>
      </c>
      <c r="G16" s="136"/>
      <c r="H16" s="57"/>
      <c r="I16" s="57"/>
      <c r="J16" s="57"/>
      <c r="K16" s="154">
        <f t="shared" si="2"/>
        <v>0</v>
      </c>
      <c r="L16" s="57"/>
      <c r="M16" s="155"/>
      <c r="N16" s="155"/>
      <c r="O16" s="154">
        <f t="shared" si="1"/>
        <v>0</v>
      </c>
      <c r="P16" s="236" t="e">
        <f>IF(LEN(O16)&gt;0,VLOOKUP(O16,puan!$U$4:$V$112,2)-IF(COUNTIF(puan!$U$4:$V$112,O16)=0,0,0),"   ")</f>
        <v>#N/A</v>
      </c>
      <c r="Q16" s="242"/>
      <c r="R16" s="141"/>
      <c r="AJ16" s="142"/>
    </row>
    <row r="17" spans="1:36" ht="35.1" customHeight="1">
      <c r="A17" s="133"/>
      <c r="B17" s="130">
        <v>12</v>
      </c>
      <c r="C17" s="134">
        <f>'yarışmaya katılan okullar'!B23</f>
        <v>57</v>
      </c>
      <c r="D17" s="135" t="s">
        <v>465</v>
      </c>
      <c r="E17" s="136" t="s">
        <v>466</v>
      </c>
      <c r="F17" s="137" t="str">
        <f>'yarışmaya katılan okullar'!C23</f>
        <v>19 MAYIS TMK</v>
      </c>
      <c r="G17" s="136"/>
      <c r="H17" s="57"/>
      <c r="I17" s="57"/>
      <c r="J17" s="57"/>
      <c r="K17" s="154">
        <f t="shared" si="2"/>
        <v>0</v>
      </c>
      <c r="L17" s="57"/>
      <c r="M17" s="155"/>
      <c r="N17" s="155"/>
      <c r="O17" s="154">
        <f t="shared" si="1"/>
        <v>0</v>
      </c>
      <c r="P17" s="236" t="e">
        <f>IF(LEN(O17)&gt;0,VLOOKUP(O17,puan!$U$4:$V$112,2)-IF(COUNTIF(puan!$U$4:$V$112,O17)=0,0,0),"   ")</f>
        <v>#N/A</v>
      </c>
      <c r="Q17" s="242"/>
      <c r="R17" s="141"/>
      <c r="AJ17" s="142"/>
    </row>
    <row r="18" spans="1:36" ht="35.1" customHeight="1">
      <c r="A18" s="133"/>
      <c r="B18" s="130">
        <v>13</v>
      </c>
      <c r="C18" s="134">
        <f>'yarışmaya katılan okullar'!B24</f>
        <v>77</v>
      </c>
      <c r="D18" s="135">
        <v>37234</v>
      </c>
      <c r="E18" s="136" t="s">
        <v>467</v>
      </c>
      <c r="F18" s="137" t="str">
        <f>'yarışmaya katılan okullar'!C24</f>
        <v>BÜLENT ECEVİT ANADOLU LİSESİ</v>
      </c>
      <c r="G18" s="136"/>
      <c r="H18" s="57"/>
      <c r="I18" s="57"/>
      <c r="J18" s="57"/>
      <c r="K18" s="154">
        <f t="shared" si="2"/>
        <v>0</v>
      </c>
      <c r="L18" s="57"/>
      <c r="M18" s="155"/>
      <c r="N18" s="155"/>
      <c r="O18" s="154">
        <f t="shared" si="1"/>
        <v>0</v>
      </c>
      <c r="P18" s="236" t="e">
        <f>IF(LEN(O18)&gt;0,VLOOKUP(O18,puan!$U$4:$V$112,2)-IF(COUNTIF(puan!$U$4:$V$112,O18)=0,0,0),"   ")</f>
        <v>#N/A</v>
      </c>
      <c r="Q18" s="242"/>
      <c r="R18" s="141"/>
      <c r="AJ18" s="142"/>
    </row>
    <row r="19" spans="1:36" ht="35.1" customHeight="1">
      <c r="A19" s="133"/>
      <c r="B19" s="130">
        <v>14</v>
      </c>
      <c r="C19" s="134">
        <f>'yarışmaya katılan okullar'!B25</f>
        <v>48</v>
      </c>
      <c r="D19" s="135">
        <v>37936</v>
      </c>
      <c r="E19" s="136" t="s">
        <v>450</v>
      </c>
      <c r="F19" s="137" t="str">
        <f>'yarışmaya katılan okullar'!C25</f>
        <v>LEFKOŞA TÜRK LİSESİ</v>
      </c>
      <c r="G19" s="136"/>
      <c r="H19" s="57"/>
      <c r="I19" s="57"/>
      <c r="J19" s="57"/>
      <c r="K19" s="154">
        <f t="shared" si="2"/>
        <v>0</v>
      </c>
      <c r="L19" s="57"/>
      <c r="M19" s="155"/>
      <c r="N19" s="155"/>
      <c r="O19" s="154">
        <f t="shared" si="1"/>
        <v>0</v>
      </c>
      <c r="P19" s="236" t="e">
        <f>IF(LEN(O19)&gt;0,VLOOKUP(O19,puan!$U$4:$V$112,2)-IF(COUNTIF(puan!$U$4:$V$112,O19)=0,0,0),"   ")</f>
        <v>#N/A</v>
      </c>
      <c r="Q19" s="242"/>
      <c r="R19" s="141"/>
      <c r="AJ19" s="142"/>
    </row>
    <row r="20" spans="1:36" ht="35.1" customHeight="1">
      <c r="A20" s="133"/>
      <c r="B20" s="130">
        <v>15</v>
      </c>
      <c r="C20" s="134">
        <f>'yarışmaya katılan okullar'!B26</f>
        <v>40</v>
      </c>
      <c r="D20" s="135">
        <v>37762</v>
      </c>
      <c r="E20" s="136" t="s">
        <v>468</v>
      </c>
      <c r="F20" s="137" t="str">
        <f>'yarışmaya katılan okullar'!C26</f>
        <v>ERENKÖY LİSESİ</v>
      </c>
      <c r="G20" s="136"/>
      <c r="H20" s="57"/>
      <c r="I20" s="57"/>
      <c r="J20" s="57"/>
      <c r="K20" s="154">
        <f t="shared" si="2"/>
        <v>0</v>
      </c>
      <c r="L20" s="57"/>
      <c r="M20" s="155"/>
      <c r="N20" s="155"/>
      <c r="O20" s="154">
        <f t="shared" si="1"/>
        <v>0</v>
      </c>
      <c r="P20" s="236" t="e">
        <f>IF(LEN(O20)&gt;0,VLOOKUP(O20,puan!$U$4:$V$112,2)-IF(COUNTIF(puan!$U$4:$V$112,O20)=0,0,0),"   ")</f>
        <v>#N/A</v>
      </c>
      <c r="Q20" s="242"/>
      <c r="R20" s="141"/>
      <c r="AJ20" s="142"/>
    </row>
    <row r="21" spans="1:36" ht="35.1" customHeight="1">
      <c r="A21" s="133"/>
      <c r="B21" s="130">
        <v>16</v>
      </c>
      <c r="C21" s="134">
        <f>'yarışmaya katılan okullar'!B27</f>
        <v>39</v>
      </c>
      <c r="D21" s="135">
        <v>37397</v>
      </c>
      <c r="E21" s="136" t="s">
        <v>469</v>
      </c>
      <c r="F21" s="137" t="str">
        <f>'yarışmaya katılan okullar'!C27</f>
        <v>CENGİZ TOPEL E. M .LİSESİ</v>
      </c>
      <c r="G21" s="136"/>
      <c r="H21" s="57"/>
      <c r="I21" s="57"/>
      <c r="J21" s="155"/>
      <c r="K21" s="154">
        <f t="shared" si="2"/>
        <v>0</v>
      </c>
      <c r="L21" s="155"/>
      <c r="M21" s="155"/>
      <c r="N21" s="155"/>
      <c r="O21" s="154">
        <f t="shared" si="1"/>
        <v>0</v>
      </c>
      <c r="P21" s="236" t="e">
        <f>IF(LEN(O21)&gt;0,VLOOKUP(O21,puan!$U$4:$V$112,2)-IF(COUNTIF(puan!$U$4:$V$112,O21)=0,0,0),"   ")</f>
        <v>#N/A</v>
      </c>
      <c r="Q21" s="242"/>
      <c r="R21" s="141"/>
      <c r="AJ21" s="142"/>
    </row>
    <row r="22" spans="1:36" ht="35.1" customHeight="1">
      <c r="A22" s="133"/>
      <c r="B22" s="130">
        <v>17</v>
      </c>
      <c r="C22" s="134">
        <f>'yarışmaya katılan okullar'!B28</f>
        <v>64</v>
      </c>
      <c r="D22" s="135" t="s">
        <v>237</v>
      </c>
      <c r="E22" s="136" t="s">
        <v>237</v>
      </c>
      <c r="F22" s="137" t="str">
        <f>'yarışmaya katılan okullar'!C28</f>
        <v>GÜZELYURT TMK</v>
      </c>
      <c r="G22" s="136"/>
      <c r="H22" s="57"/>
      <c r="I22" s="57"/>
      <c r="J22" s="155"/>
      <c r="K22" s="154">
        <f t="shared" si="2"/>
        <v>0</v>
      </c>
      <c r="L22" s="155"/>
      <c r="M22" s="155"/>
      <c r="N22" s="155"/>
      <c r="O22" s="154">
        <f t="shared" si="1"/>
        <v>0</v>
      </c>
      <c r="P22" s="236" t="e">
        <f>IF(LEN(O22)&gt;0,VLOOKUP(O22,puan!$U$4:$V$112,2)-IF(COUNTIF(puan!$U$4:$V$112,O22)=0,0,0),"   ")</f>
        <v>#N/A</v>
      </c>
      <c r="Q22" s="242"/>
      <c r="R22" s="141"/>
      <c r="AJ22" s="142"/>
    </row>
    <row r="23" spans="1:36" ht="35.1" customHeight="1">
      <c r="A23" s="133"/>
      <c r="B23" s="130">
        <v>18</v>
      </c>
      <c r="C23" s="134">
        <f>'yarışmaya katılan okullar'!B29</f>
        <v>51</v>
      </c>
      <c r="D23" s="135">
        <v>38162</v>
      </c>
      <c r="E23" s="136" t="s">
        <v>452</v>
      </c>
      <c r="F23" s="137" t="str">
        <f>'yarışmaya katılan okullar'!C29</f>
        <v>TÜRK MAARİF KOLEJİ</v>
      </c>
      <c r="G23" s="136"/>
      <c r="H23" s="57"/>
      <c r="I23" s="57"/>
      <c r="J23" s="57"/>
      <c r="K23" s="154">
        <f t="shared" si="2"/>
        <v>0</v>
      </c>
      <c r="L23" s="57"/>
      <c r="M23" s="155"/>
      <c r="N23" s="155"/>
      <c r="O23" s="154">
        <f t="shared" si="1"/>
        <v>0</v>
      </c>
      <c r="P23" s="236" t="e">
        <f>IF(LEN(O23)&gt;0,VLOOKUP(O23,puan!$U$4:$V$112,2)-IF(COUNTIF(puan!$U$4:$V$112,O23)=0,0,0),"   ")</f>
        <v>#N/A</v>
      </c>
      <c r="Q23" s="242"/>
      <c r="R23" s="141"/>
      <c r="AJ23" s="142"/>
    </row>
    <row r="24" spans="1:36" ht="35.1" customHeight="1">
      <c r="A24" s="133"/>
      <c r="B24" s="130">
        <v>19</v>
      </c>
      <c r="C24" s="134">
        <f>'yarışmaya katılan okullar'!B30</f>
        <v>47</v>
      </c>
      <c r="D24" s="135">
        <v>37829</v>
      </c>
      <c r="E24" s="136" t="s">
        <v>470</v>
      </c>
      <c r="F24" s="137" t="str">
        <f>'yarışmaya katılan okullar'!C30</f>
        <v>KURTULUŞ LİSESİ</v>
      </c>
      <c r="G24" s="136"/>
      <c r="H24" s="57"/>
      <c r="I24" s="57"/>
      <c r="J24" s="155"/>
      <c r="K24" s="154">
        <f t="shared" si="2"/>
        <v>0</v>
      </c>
      <c r="L24" s="57"/>
      <c r="M24" s="155"/>
      <c r="N24" s="155"/>
      <c r="O24" s="154">
        <f t="shared" si="1"/>
        <v>0</v>
      </c>
      <c r="P24" s="236" t="e">
        <f>IF(LEN(O24)&gt;0,VLOOKUP(O24,puan!$U$4:$V$112,2)-IF(COUNTIF(puan!$U$4:$V$112,O24)=0,0,0),"   ")</f>
        <v>#N/A</v>
      </c>
      <c r="Q24" s="242"/>
      <c r="R24" s="141"/>
      <c r="AJ24" s="142"/>
    </row>
    <row r="25" spans="1:36" ht="35.1" customHeight="1">
      <c r="A25" s="133"/>
      <c r="B25" s="130">
        <v>20</v>
      </c>
      <c r="C25" s="134">
        <f>'yarışmaya katılan okullar'!B31</f>
        <v>33</v>
      </c>
      <c r="D25" s="135">
        <v>37379</v>
      </c>
      <c r="E25" s="136" t="s">
        <v>471</v>
      </c>
      <c r="F25" s="137" t="str">
        <f>'yarışmaya katılan okullar'!C31</f>
        <v>DEĞİRMENLİK LİSESİ</v>
      </c>
      <c r="G25" s="136"/>
      <c r="H25" s="57"/>
      <c r="I25" s="57"/>
      <c r="J25" s="57"/>
      <c r="K25" s="154">
        <f t="shared" si="2"/>
        <v>0</v>
      </c>
      <c r="L25" s="57"/>
      <c r="M25" s="155"/>
      <c r="N25" s="155"/>
      <c r="O25" s="154">
        <f t="shared" si="1"/>
        <v>0</v>
      </c>
      <c r="P25" s="236" t="e">
        <f>IF(LEN(O25)&gt;0,VLOOKUP(O25,puan!$U$4:$V$112,2)-IF(COUNTIF(puan!$U$4:$V$112,O25)=0,0,0),"   ")</f>
        <v>#N/A</v>
      </c>
      <c r="Q25" s="242"/>
      <c r="R25" s="141"/>
      <c r="AJ25" s="142"/>
    </row>
    <row r="26" spans="1:36" ht="35.1" customHeight="1">
      <c r="A26" s="133"/>
      <c r="B26" s="130">
        <v>21</v>
      </c>
      <c r="C26" s="134">
        <f>'yarışmaya katılan okullar'!B32</f>
        <v>37</v>
      </c>
      <c r="D26" s="135">
        <v>37329</v>
      </c>
      <c r="E26" s="136" t="s">
        <v>472</v>
      </c>
      <c r="F26" s="137" t="str">
        <f>'yarışmaya katılan okullar'!C32</f>
        <v>BEKİRPAŞA LİSESİ</v>
      </c>
      <c r="G26" s="136"/>
      <c r="H26" s="57"/>
      <c r="I26" s="57"/>
      <c r="J26" s="155"/>
      <c r="K26" s="154">
        <f t="shared" si="2"/>
        <v>0</v>
      </c>
      <c r="L26" s="57"/>
      <c r="M26" s="155"/>
      <c r="N26" s="155"/>
      <c r="O26" s="154">
        <f t="shared" si="1"/>
        <v>0</v>
      </c>
      <c r="P26" s="236" t="e">
        <f>IF(LEN(O26)&gt;0,VLOOKUP(O26,puan!$U$4:$V$112,2)-IF(COUNTIF(puan!$U$4:$V$112,O26)=0,0,0),"   ")</f>
        <v>#N/A</v>
      </c>
      <c r="Q26" s="242"/>
      <c r="R26" s="141"/>
      <c r="AJ26" s="142"/>
    </row>
    <row r="27" spans="1:36" ht="35.1" customHeight="1">
      <c r="A27" s="133"/>
      <c r="B27" s="130">
        <v>22</v>
      </c>
      <c r="C27" s="134">
        <f>'yarışmaya katılan okullar'!B33</f>
        <v>27</v>
      </c>
      <c r="D27" s="135">
        <v>37536</v>
      </c>
      <c r="E27" s="136" t="s">
        <v>473</v>
      </c>
      <c r="F27" s="137" t="str">
        <f>'yarışmaya katılan okullar'!C33</f>
        <v>YAKIN DOĞU KOLEJİ</v>
      </c>
      <c r="G27" s="136"/>
      <c r="H27" s="57"/>
      <c r="I27" s="57"/>
      <c r="J27" s="57"/>
      <c r="K27" s="154">
        <f t="shared" si="2"/>
        <v>0</v>
      </c>
      <c r="L27" s="57"/>
      <c r="M27" s="155"/>
      <c r="N27" s="155"/>
      <c r="O27" s="154">
        <f t="shared" si="1"/>
        <v>0</v>
      </c>
      <c r="P27" s="236" t="e">
        <f>IF(LEN(O27)&gt;0,VLOOKUP(O27,puan!$U$4:$V$112,2)-IF(COUNTIF(puan!$U$4:$V$112,O27)=0,0,0),"   ")</f>
        <v>#N/A</v>
      </c>
      <c r="Q27" s="242"/>
      <c r="R27" s="141"/>
      <c r="AJ27" s="142"/>
    </row>
    <row r="28" spans="1:36" ht="35.1" customHeight="1">
      <c r="A28" s="133"/>
      <c r="B28" s="130">
        <v>23</v>
      </c>
      <c r="C28" s="134">
        <f>'yarışmaya katılan okullar'!B34</f>
        <v>81</v>
      </c>
      <c r="D28" s="135" t="s">
        <v>335</v>
      </c>
      <c r="E28" s="136" t="s">
        <v>336</v>
      </c>
      <c r="F28" s="137" t="str">
        <f>'yarışmaya katılan okullar'!C34</f>
        <v>THE ENGLISH SCHOOL OF KYRENIA</v>
      </c>
      <c r="G28" s="136"/>
      <c r="H28" s="57"/>
      <c r="I28" s="57"/>
      <c r="J28" s="155"/>
      <c r="K28" s="154">
        <f t="shared" si="2"/>
        <v>0</v>
      </c>
      <c r="L28" s="57"/>
      <c r="M28" s="155"/>
      <c r="N28" s="155"/>
      <c r="O28" s="154">
        <f t="shared" si="1"/>
        <v>0</v>
      </c>
      <c r="P28" s="236" t="e">
        <f>IF(LEN(O28)&gt;0,VLOOKUP(O28,puan!$U$4:$V$112,2)-IF(COUNTIF(puan!$U$4:$V$112,O28)=0,0,0),"   ")</f>
        <v>#N/A</v>
      </c>
      <c r="Q28" s="242"/>
      <c r="R28" s="141"/>
      <c r="AJ28" s="142"/>
    </row>
    <row r="29" spans="1:36" ht="35.1" customHeight="1">
      <c r="A29" s="133"/>
      <c r="B29" s="130">
        <v>24</v>
      </c>
      <c r="C29" s="134">
        <f>'yarışmaya katılan okullar'!B35</f>
        <v>36</v>
      </c>
      <c r="D29" s="135" t="s">
        <v>237</v>
      </c>
      <c r="E29" s="136" t="s">
        <v>237</v>
      </c>
      <c r="F29" s="137" t="str">
        <f>'yarışmaya katılan okullar'!C35</f>
        <v>ATATÜRK MESLEK LİSESİ</v>
      </c>
      <c r="G29" s="136"/>
      <c r="H29" s="57"/>
      <c r="I29" s="57"/>
      <c r="J29" s="57"/>
      <c r="K29" s="154">
        <f t="shared" si="2"/>
        <v>0</v>
      </c>
      <c r="L29" s="57"/>
      <c r="M29" s="155"/>
      <c r="N29" s="155"/>
      <c r="O29" s="154">
        <f t="shared" si="1"/>
        <v>0</v>
      </c>
      <c r="P29" s="236" t="e">
        <f>IF(LEN(O29)&gt;0,VLOOKUP(O29,puan!$U$4:$V$112,2)-IF(COUNTIF(puan!$U$4:$V$112,O29)=0,0,0),"   ")</f>
        <v>#N/A</v>
      </c>
      <c r="Q29" s="242"/>
      <c r="R29" s="141"/>
      <c r="AJ29" s="142"/>
    </row>
    <row r="30" spans="1:36" ht="35.1" customHeight="1">
      <c r="A30" s="133"/>
      <c r="B30" s="130">
        <v>25</v>
      </c>
      <c r="C30" s="134">
        <f>'yarışmaya katılan okullar'!B36</f>
        <v>53</v>
      </c>
      <c r="D30" s="135">
        <v>36928</v>
      </c>
      <c r="E30" s="136" t="s">
        <v>474</v>
      </c>
      <c r="F30" s="137" t="str">
        <f>'yarışmaya katılan okullar'!C36</f>
        <v>20 TEMMUZ FEN LİSESİ</v>
      </c>
      <c r="G30" s="136"/>
      <c r="H30" s="57"/>
      <c r="I30" s="57"/>
      <c r="J30" s="155"/>
      <c r="K30" s="154">
        <f t="shared" si="2"/>
        <v>0</v>
      </c>
      <c r="L30" s="57"/>
      <c r="M30" s="155"/>
      <c r="N30" s="155"/>
      <c r="O30" s="154">
        <f t="shared" si="1"/>
        <v>0</v>
      </c>
      <c r="P30" s="236" t="e">
        <f>IF(LEN(O30)&gt;0,VLOOKUP(O30,puan!$U$4:$V$112,2)-IF(COUNTIF(puan!$U$4:$V$112,O30)=0,0,0),"   ")</f>
        <v>#N/A</v>
      </c>
      <c r="Q30" s="242"/>
      <c r="R30" s="141"/>
      <c r="AJ30" s="142"/>
    </row>
    <row r="31" spans="1:36" ht="35.1" customHeight="1">
      <c r="A31" s="133"/>
      <c r="B31" s="130">
        <v>26</v>
      </c>
      <c r="C31" s="134">
        <f>'yarışmaya katılan okullar'!B37</f>
        <v>0</v>
      </c>
      <c r="D31" s="135"/>
      <c r="E31" s="136"/>
      <c r="F31" s="137" t="str">
        <f>'yarışmaya katılan okullar'!C37</f>
        <v/>
      </c>
      <c r="G31" s="136"/>
      <c r="H31" s="57"/>
      <c r="I31" s="57"/>
      <c r="J31" s="57"/>
      <c r="K31" s="154">
        <f t="shared" si="2"/>
        <v>0</v>
      </c>
      <c r="L31" s="57"/>
      <c r="M31" s="155"/>
      <c r="N31" s="155"/>
      <c r="O31" s="154">
        <f t="shared" si="1"/>
        <v>0</v>
      </c>
      <c r="P31" s="236" t="e">
        <f>IF(LEN(O31)&gt;0,VLOOKUP(O31,puan!$U$4:$V$112,2)-IF(COUNTIF(puan!$U$4:$V$112,O31)=0,0,0),"   ")</f>
        <v>#N/A</v>
      </c>
      <c r="Q31" s="242"/>
      <c r="R31" s="141"/>
      <c r="AJ31" s="142"/>
    </row>
    <row r="32" spans="1:36" ht="35.1" customHeight="1">
      <c r="A32" s="133"/>
      <c r="B32" s="130">
        <v>27</v>
      </c>
      <c r="C32" s="134">
        <f>'yarışmaya katılan okullar'!B38</f>
        <v>0</v>
      </c>
      <c r="D32" s="135"/>
      <c r="E32" s="136"/>
      <c r="F32" s="137" t="str">
        <f>'yarışmaya katılan okullar'!C38</f>
        <v/>
      </c>
      <c r="G32" s="136"/>
      <c r="H32" s="57"/>
      <c r="I32" s="57"/>
      <c r="J32" s="155"/>
      <c r="K32" s="154">
        <f t="shared" si="2"/>
        <v>0</v>
      </c>
      <c r="L32" s="155"/>
      <c r="M32" s="155"/>
      <c r="N32" s="155"/>
      <c r="O32" s="154">
        <f t="shared" si="1"/>
        <v>0</v>
      </c>
      <c r="P32" s="236" t="e">
        <f>IF(LEN(O32)&gt;0,VLOOKUP(O32,puan!$U$4:$V$112,2)-IF(COUNTIF(puan!$U$4:$V$112,O32)=0,0,0),"   ")</f>
        <v>#N/A</v>
      </c>
      <c r="Q32" s="242"/>
      <c r="R32" s="141"/>
      <c r="AJ32" s="142"/>
    </row>
    <row r="33" spans="1:37" ht="35.1" customHeight="1">
      <c r="A33" s="133"/>
      <c r="B33" s="130">
        <v>28</v>
      </c>
      <c r="C33" s="134">
        <f>'yarışmaya katılan okullar'!B39</f>
        <v>0</v>
      </c>
      <c r="D33" s="135"/>
      <c r="E33" s="136"/>
      <c r="F33" s="137" t="str">
        <f>'yarışmaya katılan okullar'!C39</f>
        <v/>
      </c>
      <c r="G33" s="136"/>
      <c r="H33" s="57"/>
      <c r="I33" s="57"/>
      <c r="J33" s="57"/>
      <c r="K33" s="154">
        <f t="shared" si="2"/>
        <v>0</v>
      </c>
      <c r="L33" s="57"/>
      <c r="M33" s="155"/>
      <c r="N33" s="155"/>
      <c r="O33" s="154">
        <f t="shared" si="1"/>
        <v>0</v>
      </c>
      <c r="P33" s="236" t="e">
        <f>IF(LEN(O33)&gt;0,VLOOKUP(O33,puan!$U$4:$V$112,2)-IF(COUNTIF(puan!$U$4:$V$112,O33)=0,0,0),"   ")</f>
        <v>#N/A</v>
      </c>
      <c r="Q33" s="242"/>
      <c r="R33" s="141"/>
      <c r="AJ33" s="142"/>
    </row>
    <row r="34" spans="1:37" ht="35.1" customHeight="1">
      <c r="A34" s="133"/>
      <c r="B34" s="130">
        <v>29</v>
      </c>
      <c r="C34" s="134">
        <f>'yarışmaya katılan okullar'!B40</f>
        <v>0</v>
      </c>
      <c r="D34" s="135"/>
      <c r="E34" s="136"/>
      <c r="F34" s="137" t="str">
        <f>'yarışmaya katılan okullar'!C40</f>
        <v/>
      </c>
      <c r="G34" s="136"/>
      <c r="H34" s="57"/>
      <c r="I34" s="57"/>
      <c r="J34" s="155"/>
      <c r="K34" s="154">
        <f t="shared" si="2"/>
        <v>0</v>
      </c>
      <c r="L34" s="57"/>
      <c r="M34" s="155"/>
      <c r="N34" s="155"/>
      <c r="O34" s="154">
        <f t="shared" si="1"/>
        <v>0</v>
      </c>
      <c r="P34" s="236" t="e">
        <f>IF(LEN(O34)&gt;0,VLOOKUP(O34,puan!$U$4:$V$112,2)-IF(COUNTIF(puan!$U$4:$V$112,O34)=0,0,0),"   ")</f>
        <v>#N/A</v>
      </c>
      <c r="Q34" s="242"/>
      <c r="R34" s="141"/>
      <c r="AJ34" s="142"/>
    </row>
    <row r="35" spans="1:37" ht="35.1" customHeight="1">
      <c r="A35" s="133"/>
      <c r="B35" s="130">
        <v>30</v>
      </c>
      <c r="C35" s="134">
        <f>'yarışmaya katılan okullar'!B41</f>
        <v>0</v>
      </c>
      <c r="D35" s="144"/>
      <c r="E35" s="136"/>
      <c r="F35" s="137" t="str">
        <f>'yarışmaya katılan okullar'!C41</f>
        <v/>
      </c>
      <c r="G35" s="136"/>
      <c r="H35" s="57"/>
      <c r="I35" s="57"/>
      <c r="J35" s="57"/>
      <c r="K35" s="154">
        <f t="shared" si="2"/>
        <v>0</v>
      </c>
      <c r="L35" s="57"/>
      <c r="M35" s="155"/>
      <c r="N35" s="155"/>
      <c r="O35" s="154">
        <f t="shared" si="1"/>
        <v>0</v>
      </c>
      <c r="P35" s="236" t="e">
        <f>IF(LEN(O35)&gt;0,VLOOKUP(O35,puan!$U$4:$V$112,2)-IF(COUNTIF(puan!$U$4:$V$112,O35)=0,0,0),"   ")</f>
        <v>#N/A</v>
      </c>
      <c r="Q35" s="242"/>
      <c r="R35" s="141"/>
      <c r="AJ35" s="142"/>
    </row>
    <row r="36" spans="1:37" ht="35.1" customHeight="1">
      <c r="A36" s="133"/>
      <c r="B36" s="130">
        <v>31</v>
      </c>
      <c r="C36" s="134">
        <f>'yarışmaya katılan okullar'!B42</f>
        <v>0</v>
      </c>
      <c r="D36" s="144"/>
      <c r="E36" s="136"/>
      <c r="F36" s="137" t="str">
        <f>'yarışmaya katılan okullar'!C42</f>
        <v/>
      </c>
      <c r="G36" s="136"/>
      <c r="H36" s="57"/>
      <c r="I36" s="57"/>
      <c r="J36" s="155"/>
      <c r="K36" s="154">
        <f t="shared" si="2"/>
        <v>0</v>
      </c>
      <c r="L36" s="57"/>
      <c r="M36" s="155"/>
      <c r="N36" s="155"/>
      <c r="O36" s="154">
        <f t="shared" si="1"/>
        <v>0</v>
      </c>
      <c r="P36" s="236" t="e">
        <f>IF(LEN(O36)&gt;0,VLOOKUP(O36,puan!$U$4:$V$112,2)-IF(COUNTIF(puan!$U$4:$V$112,O36)=0,0,0),"   ")</f>
        <v>#N/A</v>
      </c>
      <c r="Q36" s="242"/>
      <c r="R36" s="141"/>
      <c r="AJ36" s="142"/>
    </row>
    <row r="37" spans="1:37" ht="35.1" customHeight="1">
      <c r="A37" s="133"/>
      <c r="B37" s="130">
        <v>32</v>
      </c>
      <c r="C37" s="134">
        <f>'yarışmaya katılan okullar'!B43</f>
        <v>0</v>
      </c>
      <c r="D37" s="144"/>
      <c r="E37" s="136"/>
      <c r="F37" s="137" t="str">
        <f>'yarışmaya katılan okullar'!C43</f>
        <v/>
      </c>
      <c r="G37" s="136"/>
      <c r="H37" s="57"/>
      <c r="I37" s="57"/>
      <c r="J37" s="57"/>
      <c r="K37" s="154">
        <f t="shared" si="2"/>
        <v>0</v>
      </c>
      <c r="L37" s="57"/>
      <c r="M37" s="155"/>
      <c r="N37" s="155"/>
      <c r="O37" s="154">
        <f t="shared" si="1"/>
        <v>0</v>
      </c>
      <c r="P37" s="236" t="e">
        <f>IF(LEN(O37)&gt;0,VLOOKUP(O37,puan!$U$4:$V$112,2)-IF(COUNTIF(puan!$U$4:$V$112,O37)=0,0,0),"   ")</f>
        <v>#N/A</v>
      </c>
      <c r="Q37" s="242"/>
      <c r="R37" s="141"/>
      <c r="AJ37" s="142"/>
    </row>
    <row r="38" spans="1:37" ht="39.950000000000003" customHeight="1">
      <c r="B38" s="91"/>
      <c r="C38" s="128">
        <v>0</v>
      </c>
      <c r="D38" s="145"/>
      <c r="E38" s="146" t="s">
        <v>4</v>
      </c>
      <c r="F38" s="129" t="s">
        <v>5</v>
      </c>
      <c r="G38" s="129"/>
      <c r="H38" s="368" t="s">
        <v>6</v>
      </c>
      <c r="I38" s="368"/>
      <c r="J38" s="368"/>
      <c r="K38" s="368"/>
      <c r="L38" s="368" t="s">
        <v>7</v>
      </c>
      <c r="M38" s="368"/>
      <c r="N38" s="368"/>
      <c r="O38" s="368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48"/>
      <c r="AB38" s="149"/>
      <c r="AC38" s="91"/>
      <c r="AD38" s="91"/>
      <c r="AE38" s="91"/>
      <c r="AF38" s="128"/>
      <c r="AG38" s="128"/>
      <c r="AH38" s="129"/>
      <c r="AI38" s="129"/>
      <c r="AJ38" s="150"/>
      <c r="AK38" s="151" t="str">
        <f>IF(AJ38="","",VLOOKUP(AJ38,#REF!,2,FALSE))</f>
        <v/>
      </c>
    </row>
    <row r="39" spans="1:37" s="91" customFormat="1" ht="35.1" customHeight="1">
      <c r="B39" s="349" t="s">
        <v>24</v>
      </c>
      <c r="C39" s="349"/>
      <c r="E39" s="91" t="s">
        <v>33</v>
      </c>
      <c r="H39" s="349" t="s">
        <v>34</v>
      </c>
      <c r="I39" s="349"/>
      <c r="K39" s="128"/>
      <c r="L39" s="349" t="s">
        <v>25</v>
      </c>
      <c r="M39" s="349"/>
      <c r="N39" s="129"/>
      <c r="O39" s="131"/>
      <c r="P39" s="349" t="s">
        <v>8</v>
      </c>
      <c r="Q39" s="349"/>
      <c r="R39" s="349"/>
    </row>
    <row r="40" spans="1:37" ht="35.1" customHeight="1">
      <c r="O40" s="52"/>
      <c r="P40" s="152"/>
      <c r="Q40" s="152"/>
      <c r="R40" s="152"/>
    </row>
    <row r="41" spans="1:37" ht="35.1" customHeight="1">
      <c r="O41" s="52"/>
      <c r="P41" s="152"/>
      <c r="Q41" s="152"/>
      <c r="R41" s="152"/>
    </row>
    <row r="42" spans="1:37" ht="35.1" customHeight="1">
      <c r="O42" s="52"/>
      <c r="P42" s="152"/>
      <c r="Q42" s="152"/>
      <c r="R42" s="152"/>
    </row>
    <row r="43" spans="1:37" ht="35.1" customHeight="1">
      <c r="O43" s="52"/>
      <c r="P43" s="152"/>
      <c r="Q43" s="152"/>
      <c r="R43" s="152"/>
    </row>
    <row r="44" spans="1:37" ht="35.1" customHeight="1">
      <c r="O44" s="52"/>
      <c r="P44" s="152"/>
      <c r="Q44" s="152"/>
      <c r="R44" s="152"/>
    </row>
    <row r="45" spans="1:37" ht="35.1" customHeight="1">
      <c r="O45" s="52"/>
      <c r="P45" s="152"/>
      <c r="Q45" s="152"/>
      <c r="R45" s="152"/>
    </row>
    <row r="46" spans="1:37" ht="35.1" customHeight="1">
      <c r="O46" s="52"/>
      <c r="P46" s="152"/>
      <c r="Q46" s="152"/>
      <c r="R46" s="152"/>
    </row>
    <row r="47" spans="1:37" ht="35.1" customHeight="1">
      <c r="O47" s="52"/>
      <c r="P47" s="152"/>
      <c r="Q47" s="152"/>
      <c r="R47" s="152"/>
    </row>
    <row r="48" spans="1:37" ht="35.1" customHeight="1">
      <c r="O48" s="52"/>
      <c r="P48" s="152"/>
      <c r="Q48" s="152"/>
      <c r="R48" s="152"/>
    </row>
    <row r="49" spans="15:18" ht="35.1" customHeight="1">
      <c r="O49" s="52"/>
      <c r="P49" s="152"/>
      <c r="Q49" s="152"/>
      <c r="R49" s="152"/>
    </row>
    <row r="50" spans="15:18" ht="35.1" customHeight="1">
      <c r="O50" s="52"/>
      <c r="P50" s="152"/>
      <c r="Q50" s="152"/>
      <c r="R50" s="152"/>
    </row>
  </sheetData>
  <mergeCells count="13">
    <mergeCell ref="L38:O38"/>
    <mergeCell ref="B39:C39"/>
    <mergeCell ref="H39:I39"/>
    <mergeCell ref="L39:M39"/>
    <mergeCell ref="P39:R39"/>
    <mergeCell ref="H38:K38"/>
    <mergeCell ref="B2:D2"/>
    <mergeCell ref="H4:N4"/>
    <mergeCell ref="O1:R1"/>
    <mergeCell ref="O2:R2"/>
    <mergeCell ref="O3:R3"/>
    <mergeCell ref="B1:D1"/>
    <mergeCell ref="B4:F4"/>
  </mergeCells>
  <phoneticPr fontId="1" type="noConversion"/>
  <conditionalFormatting sqref="K3:M3 C6:G37 N39 K39 C38:AB38 AG38:AI38 AK38">
    <cfRule type="cellIs" dxfId="107" priority="19" stopIfTrue="1" operator="equal">
      <formula>0</formula>
    </cfRule>
  </conditionalFormatting>
  <conditionalFormatting sqref="P6:Q37">
    <cfRule type="containsErrors" dxfId="106" priority="14">
      <formula>ISERROR(P6)</formula>
    </cfRule>
  </conditionalFormatting>
  <conditionalFormatting sqref="O3:R3">
    <cfRule type="cellIs" dxfId="105" priority="11" stopIfTrue="1" operator="equal">
      <formula>0</formula>
    </cfRule>
  </conditionalFormatting>
  <conditionalFormatting sqref="K5:N5">
    <cfRule type="cellIs" dxfId="104" priority="5" stopIfTrue="1" operator="equal">
      <formula>0</formula>
    </cfRule>
  </conditionalFormatting>
  <conditionalFormatting sqref="K6:K37">
    <cfRule type="cellIs" dxfId="103" priority="4" operator="equal">
      <formula>0</formula>
    </cfRule>
  </conditionalFormatting>
  <conditionalFormatting sqref="K6:K37">
    <cfRule type="cellIs" dxfId="102" priority="3" operator="between">
      <formula>672</formula>
      <formula>1500</formula>
    </cfRule>
  </conditionalFormatting>
  <conditionalFormatting sqref="O6:O37">
    <cfRule type="cellIs" dxfId="101" priority="2" operator="equal">
      <formula>0</formula>
    </cfRule>
  </conditionalFormatting>
  <conditionalFormatting sqref="O6:O37">
    <cfRule type="cellIs" dxfId="100" priority="1" operator="between">
      <formula>672</formula>
      <formula>1500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indexed="13"/>
  </sheetPr>
  <dimension ref="A1:AF40"/>
  <sheetViews>
    <sheetView zoomScale="75" zoomScaleNormal="75" workbookViewId="0">
      <pane xSplit="6" ySplit="5" topLeftCell="G6" activePane="bottomRight" state="frozen"/>
      <selection activeCell="A38" sqref="A38:G38"/>
      <selection pane="topRight" activeCell="A38" sqref="A38:G38"/>
      <selection pane="bottomLeft" activeCell="A38" sqref="A38:G38"/>
      <selection pane="bottomRight" activeCell="E3" sqref="E3"/>
    </sheetView>
  </sheetViews>
  <sheetFormatPr defaultColWidth="9.140625" defaultRowHeight="35.1" customHeight="1"/>
  <cols>
    <col min="1" max="1" width="8.140625" style="91" bestFit="1" customWidth="1"/>
    <col min="2" max="2" width="4.42578125" style="40" bestFit="1" customWidth="1"/>
    <col min="3" max="3" width="6.7109375" style="40" customWidth="1"/>
    <col min="4" max="4" width="11.85546875" style="40" customWidth="1"/>
    <col min="5" max="5" width="25.7109375" style="91" customWidth="1"/>
    <col min="6" max="6" width="23.7109375" style="91" customWidth="1"/>
    <col min="7" max="8" width="8.7109375" style="40" customWidth="1"/>
    <col min="9" max="13" width="8.7109375" style="91" customWidth="1"/>
    <col min="14" max="16384" width="9.140625" style="40"/>
  </cols>
  <sheetData>
    <row r="1" spans="1:31" ht="35.1" customHeight="1">
      <c r="B1" s="348" t="s">
        <v>16</v>
      </c>
      <c r="C1" s="348"/>
      <c r="D1" s="348"/>
      <c r="E1" s="124" t="str">
        <f>'genel bilgi girişi'!$B$4</f>
        <v>GENÇ ERKEK</v>
      </c>
      <c r="I1" s="40"/>
      <c r="J1" s="123" t="s">
        <v>17</v>
      </c>
      <c r="K1" s="355" t="str">
        <f>'genel bilgi girişi'!B5</f>
        <v>ATATÜRK STADYUMU</v>
      </c>
      <c r="L1" s="355"/>
      <c r="M1" s="355"/>
    </row>
    <row r="2" spans="1:31" ht="35.1" customHeight="1">
      <c r="B2" s="348" t="s">
        <v>19</v>
      </c>
      <c r="C2" s="348"/>
      <c r="D2" s="348"/>
      <c r="E2" s="125" t="s">
        <v>49</v>
      </c>
      <c r="I2" s="126"/>
      <c r="J2" s="123" t="s">
        <v>18</v>
      </c>
      <c r="K2" s="341" t="str">
        <f>'genel bilgi girişi'!B6</f>
        <v>11-12 MART 2019</v>
      </c>
      <c r="L2" s="341"/>
      <c r="M2" s="341"/>
    </row>
    <row r="3" spans="1:31" ht="35.1" customHeight="1">
      <c r="B3" s="348" t="s">
        <v>60</v>
      </c>
      <c r="C3" s="348"/>
      <c r="D3" s="348"/>
      <c r="E3" s="272" t="s">
        <v>221</v>
      </c>
      <c r="J3" s="123" t="s">
        <v>61</v>
      </c>
      <c r="K3" s="360" t="str">
        <f>'yarışma programı'!$E$19</f>
        <v>1. Gün-11:45</v>
      </c>
      <c r="L3" s="360"/>
      <c r="M3" s="360"/>
    </row>
    <row r="4" spans="1:31" ht="35.1" customHeight="1">
      <c r="B4" s="350" t="str">
        <f>'genel bilgi girişi'!$B$8</f>
        <v>MİLLİ EĞİTİM ve KÜLTÜR BAKANLIĞI 2018-2019 ÖĞRETİM YILI GENÇLER ATLETİZM  ELEME YARIŞMALARI</v>
      </c>
      <c r="C4" s="350"/>
      <c r="D4" s="350"/>
      <c r="E4" s="350"/>
      <c r="F4" s="364"/>
      <c r="G4" s="369" t="s">
        <v>242</v>
      </c>
      <c r="H4" s="369"/>
      <c r="I4" s="369"/>
      <c r="J4" s="369"/>
      <c r="K4" s="369"/>
      <c r="L4" s="369"/>
      <c r="M4" s="369"/>
    </row>
    <row r="5" spans="1:31" s="126" customFormat="1" ht="35.1" customHeight="1">
      <c r="A5" s="42" t="s">
        <v>236</v>
      </c>
      <c r="B5" s="42" t="s">
        <v>32</v>
      </c>
      <c r="C5" s="42" t="s">
        <v>20</v>
      </c>
      <c r="D5" s="132" t="s">
        <v>62</v>
      </c>
      <c r="E5" s="132" t="s">
        <v>55</v>
      </c>
      <c r="F5" s="132" t="s">
        <v>21</v>
      </c>
      <c r="G5" s="94">
        <v>1</v>
      </c>
      <c r="H5" s="94">
        <v>2</v>
      </c>
      <c r="I5" s="94">
        <v>3</v>
      </c>
      <c r="J5" s="133" t="s">
        <v>237</v>
      </c>
      <c r="K5" s="133">
        <v>4</v>
      </c>
      <c r="L5" s="94">
        <v>5</v>
      </c>
      <c r="M5" s="94">
        <v>6</v>
      </c>
    </row>
    <row r="6" spans="1:31" ht="35.1" customHeight="1">
      <c r="A6" s="133">
        <v>2</v>
      </c>
      <c r="B6" s="130">
        <v>1</v>
      </c>
      <c r="C6" s="134">
        <f>'yarışmaya katılan okullar'!B12</f>
        <v>41</v>
      </c>
      <c r="D6" s="135">
        <f>'uzun V'!D6</f>
        <v>37546</v>
      </c>
      <c r="E6" s="157" t="str">
        <f>'uzun V'!E6</f>
        <v>KEMAL HORDAN</v>
      </c>
      <c r="F6" s="137" t="str">
        <f>'uzun V'!F6</f>
        <v>Dr. FAZIL KÜÇÜK E.M.L</v>
      </c>
      <c r="G6" s="158"/>
      <c r="H6" s="158"/>
      <c r="I6" s="158"/>
      <c r="J6" s="158"/>
      <c r="K6" s="158"/>
      <c r="L6" s="159"/>
      <c r="M6" s="159"/>
      <c r="AE6" s="142"/>
    </row>
    <row r="7" spans="1:31" ht="35.1" customHeight="1">
      <c r="A7" s="133">
        <v>4</v>
      </c>
      <c r="B7" s="130">
        <v>2</v>
      </c>
      <c r="C7" s="134">
        <f>'yarışmaya katılan okullar'!B13</f>
        <v>44</v>
      </c>
      <c r="D7" s="135">
        <f>'uzun V'!D7</f>
        <v>37304</v>
      </c>
      <c r="E7" s="157" t="str">
        <f>'uzun V'!E7</f>
        <v>OĞUZ SONAN DAVUTOĞLU</v>
      </c>
      <c r="F7" s="137" t="str">
        <f>'uzun V'!F7</f>
        <v>LEFKE GAZİ LİSESİ</v>
      </c>
      <c r="G7" s="158"/>
      <c r="H7" s="158"/>
      <c r="I7" s="158"/>
      <c r="J7" s="158"/>
      <c r="K7" s="158"/>
      <c r="L7" s="159"/>
      <c r="M7" s="159"/>
      <c r="AE7" s="142"/>
    </row>
    <row r="8" spans="1:31" ht="35.1" customHeight="1">
      <c r="A8" s="133">
        <v>6</v>
      </c>
      <c r="B8" s="130">
        <v>3</v>
      </c>
      <c r="C8" s="134">
        <f>'yarışmaya katılan okullar'!B14</f>
        <v>50</v>
      </c>
      <c r="D8" s="135">
        <f>'uzun V'!D8</f>
        <v>37799</v>
      </c>
      <c r="E8" s="157" t="str">
        <f>'uzun V'!E8</f>
        <v>BATUHAN TEMEL</v>
      </c>
      <c r="F8" s="137" t="str">
        <f>'uzun V'!F8</f>
        <v>SEDAT SİMAVİ E.M.LİSESİ</v>
      </c>
      <c r="G8" s="158"/>
      <c r="H8" s="158"/>
      <c r="I8" s="158"/>
      <c r="J8" s="158"/>
      <c r="K8" s="158"/>
      <c r="L8" s="159"/>
      <c r="M8" s="159"/>
      <c r="AE8" s="142"/>
    </row>
    <row r="9" spans="1:31" ht="35.1" customHeight="1">
      <c r="A9" s="133">
        <v>8</v>
      </c>
      <c r="B9" s="130">
        <v>4</v>
      </c>
      <c r="C9" s="134">
        <f>'yarışmaya katılan okullar'!B15</f>
        <v>52</v>
      </c>
      <c r="D9" s="135">
        <f>'uzun V'!D9</f>
        <v>36962</v>
      </c>
      <c r="E9" s="157" t="str">
        <f>'uzun V'!E9</f>
        <v>TUĞBERK KARATAŞ</v>
      </c>
      <c r="F9" s="137" t="str">
        <f>'uzun V'!F9</f>
        <v>LAPTA YAVUZLAR LİSESİ</v>
      </c>
      <c r="G9" s="158"/>
      <c r="H9" s="158"/>
      <c r="I9" s="158"/>
      <c r="J9" s="158"/>
      <c r="K9" s="158"/>
      <c r="L9" s="159"/>
      <c r="M9" s="159"/>
      <c r="AE9" s="142"/>
    </row>
    <row r="10" spans="1:31" ht="35.1" customHeight="1">
      <c r="A10" s="133">
        <v>7</v>
      </c>
      <c r="B10" s="130">
        <v>5</v>
      </c>
      <c r="C10" s="134">
        <f>'yarışmaya katılan okullar'!B16</f>
        <v>16</v>
      </c>
      <c r="D10" s="135">
        <f>'uzun V'!D10</f>
        <v>37759</v>
      </c>
      <c r="E10" s="157" t="str">
        <f>'uzun V'!E10</f>
        <v>HÜSEYİN BOLAT</v>
      </c>
      <c r="F10" s="137" t="str">
        <f>'uzun V'!F10</f>
        <v>CUMHURİYET LİSESİ</v>
      </c>
      <c r="G10" s="158"/>
      <c r="H10" s="158"/>
      <c r="I10" s="158"/>
      <c r="J10" s="158"/>
      <c r="K10" s="158"/>
      <c r="L10" s="159"/>
      <c r="M10" s="159"/>
      <c r="AE10" s="142"/>
    </row>
    <row r="11" spans="1:31" ht="35.1" customHeight="1">
      <c r="A11" s="133">
        <v>5</v>
      </c>
      <c r="B11" s="130">
        <v>6</v>
      </c>
      <c r="C11" s="134">
        <f>'yarışmaya katılan okullar'!B17</f>
        <v>60</v>
      </c>
      <c r="D11" s="135">
        <f>'uzun V'!D11</f>
        <v>37213</v>
      </c>
      <c r="E11" s="157" t="str">
        <f>'uzun V'!E11</f>
        <v>KENAN ERDEM</v>
      </c>
      <c r="F11" s="137" t="str">
        <f>'uzun V'!F11</f>
        <v>KARPAZ MESLEK LİSESİ</v>
      </c>
      <c r="G11" s="158"/>
      <c r="H11" s="158"/>
      <c r="I11" s="158"/>
      <c r="J11" s="158"/>
      <c r="K11" s="158"/>
      <c r="L11" s="159"/>
      <c r="M11" s="159"/>
      <c r="AE11" s="142"/>
    </row>
    <row r="12" spans="1:31" ht="35.1" customHeight="1">
      <c r="A12" s="133">
        <v>3</v>
      </c>
      <c r="B12" s="130">
        <v>7</v>
      </c>
      <c r="C12" s="134">
        <f>'yarışmaya katılan okullar'!B18</f>
        <v>30</v>
      </c>
      <c r="D12" s="135">
        <f>'uzun V'!D12</f>
        <v>36931</v>
      </c>
      <c r="E12" s="157" t="str">
        <f>'uzun V'!E12</f>
        <v>ÖMER MELİH ER</v>
      </c>
      <c r="F12" s="137" t="str">
        <f>'uzun V'!F12</f>
        <v>HALA SULTAN İLAHİYAT KOLEJİ</v>
      </c>
      <c r="G12" s="158"/>
      <c r="H12" s="158"/>
      <c r="I12" s="158"/>
      <c r="J12" s="158"/>
      <c r="K12" s="158"/>
      <c r="L12" s="159"/>
      <c r="M12" s="159"/>
      <c r="AE12" s="142"/>
    </row>
    <row r="13" spans="1:31" ht="35.1" customHeight="1">
      <c r="A13" s="133">
        <v>1</v>
      </c>
      <c r="B13" s="130">
        <v>8</v>
      </c>
      <c r="C13" s="134">
        <f>'yarışmaya katılan okullar'!B19</f>
        <v>59</v>
      </c>
      <c r="D13" s="135" t="str">
        <f>'uzun V'!D13</f>
        <v>-</v>
      </c>
      <c r="E13" s="157" t="str">
        <f>'uzun V'!E13</f>
        <v>-</v>
      </c>
      <c r="F13" s="137" t="str">
        <f>'uzun V'!F13</f>
        <v>POLATPAŞA LİSESİ</v>
      </c>
      <c r="G13" s="158"/>
      <c r="H13" s="158"/>
      <c r="I13" s="158"/>
      <c r="J13" s="158"/>
      <c r="K13" s="158"/>
      <c r="L13" s="159"/>
      <c r="M13" s="159"/>
      <c r="AE13" s="142"/>
    </row>
    <row r="14" spans="1:31" ht="35.1" customHeight="1">
      <c r="A14" s="133" t="s">
        <v>239</v>
      </c>
      <c r="B14" s="130">
        <v>9</v>
      </c>
      <c r="C14" s="134">
        <f>'yarışmaya katılan okullar'!B20</f>
        <v>45</v>
      </c>
      <c r="D14" s="135" t="str">
        <f>'uzun V'!D14</f>
        <v>-</v>
      </c>
      <c r="E14" s="157" t="str">
        <f>'uzun V'!E14</f>
        <v>-</v>
      </c>
      <c r="F14" s="137" t="str">
        <f>'uzun V'!F14</f>
        <v>GÜZELYURT MESLEK LİSESİ</v>
      </c>
      <c r="G14" s="158"/>
      <c r="H14" s="158"/>
      <c r="I14" s="158"/>
      <c r="J14" s="158"/>
      <c r="K14" s="158"/>
      <c r="L14" s="159"/>
      <c r="M14" s="159"/>
      <c r="AE14" s="142"/>
    </row>
    <row r="15" spans="1:31" ht="35.1" customHeight="1">
      <c r="A15" s="133"/>
      <c r="B15" s="130">
        <v>10</v>
      </c>
      <c r="C15" s="134">
        <f>'yarışmaya katılan okullar'!B21</f>
        <v>35</v>
      </c>
      <c r="D15" s="135">
        <f>'uzun V'!D15</f>
        <v>36925</v>
      </c>
      <c r="E15" s="157" t="str">
        <f>'uzun V'!E15</f>
        <v>BATUHAN ŞANVERDİ</v>
      </c>
      <c r="F15" s="137" t="str">
        <f>'uzun V'!F15</f>
        <v>ANAFARTALAR LİSESİ</v>
      </c>
      <c r="G15" s="158"/>
      <c r="H15" s="158"/>
      <c r="I15" s="158"/>
      <c r="J15" s="158"/>
      <c r="K15" s="158"/>
      <c r="L15" s="159"/>
      <c r="M15" s="159"/>
      <c r="AE15" s="142"/>
    </row>
    <row r="16" spans="1:31" ht="35.1" customHeight="1">
      <c r="A16" s="133"/>
      <c r="B16" s="130">
        <v>11</v>
      </c>
      <c r="C16" s="134">
        <f>'yarışmaya katılan okullar'!B22</f>
        <v>71</v>
      </c>
      <c r="D16" s="135" t="str">
        <f>'uzun V'!D16</f>
        <v>04.03.2001</v>
      </c>
      <c r="E16" s="157" t="str">
        <f>'uzun V'!E16</f>
        <v>SAFFET GÜNAY ÖZMENEK</v>
      </c>
      <c r="F16" s="137" t="str">
        <f>'uzun V'!F16</f>
        <v>THE AMERİCAN COLLEGE</v>
      </c>
      <c r="G16" s="158"/>
      <c r="H16" s="158"/>
      <c r="I16" s="158"/>
      <c r="J16" s="158"/>
      <c r="K16" s="158"/>
      <c r="L16" s="159"/>
      <c r="M16" s="159"/>
      <c r="AE16" s="142"/>
    </row>
    <row r="17" spans="1:31" ht="35.1" customHeight="1">
      <c r="A17" s="133"/>
      <c r="B17" s="130">
        <v>12</v>
      </c>
      <c r="C17" s="134">
        <f>'yarışmaya katılan okullar'!B23</f>
        <v>57</v>
      </c>
      <c r="D17" s="135" t="str">
        <f>'uzun V'!D17</f>
        <v>27.03.2002</v>
      </c>
      <c r="E17" s="157" t="str">
        <f>'uzun V'!E17</f>
        <v>MEHMET GÜRKAN DEMİR</v>
      </c>
      <c r="F17" s="137" t="str">
        <f>'uzun V'!F17</f>
        <v>19 MAYIS TMK</v>
      </c>
      <c r="G17" s="158"/>
      <c r="H17" s="158"/>
      <c r="I17" s="158"/>
      <c r="J17" s="158"/>
      <c r="K17" s="158"/>
      <c r="L17" s="159"/>
      <c r="M17" s="159"/>
      <c r="AE17" s="142"/>
    </row>
    <row r="18" spans="1:31" ht="35.1" customHeight="1">
      <c r="A18" s="133"/>
      <c r="B18" s="130">
        <v>13</v>
      </c>
      <c r="C18" s="134">
        <f>'yarışmaya katılan okullar'!B24</f>
        <v>77</v>
      </c>
      <c r="D18" s="135">
        <f>'uzun V'!D18</f>
        <v>37234</v>
      </c>
      <c r="E18" s="157" t="str">
        <f>'uzun V'!E18</f>
        <v>FIRTINA AHMET MELGEŞEK</v>
      </c>
      <c r="F18" s="137" t="str">
        <f>'uzun V'!F18</f>
        <v>BÜLENT ECEVİT ANADOLU LİSESİ</v>
      </c>
      <c r="G18" s="158"/>
      <c r="H18" s="158"/>
      <c r="I18" s="158"/>
      <c r="J18" s="158"/>
      <c r="K18" s="158"/>
      <c r="L18" s="159"/>
      <c r="M18" s="159"/>
      <c r="AE18" s="142"/>
    </row>
    <row r="19" spans="1:31" ht="35.1" customHeight="1">
      <c r="A19" s="133"/>
      <c r="B19" s="130">
        <v>14</v>
      </c>
      <c r="C19" s="134">
        <f>'yarışmaya katılan okullar'!B25</f>
        <v>48</v>
      </c>
      <c r="D19" s="135">
        <f>'uzun V'!D19</f>
        <v>37936</v>
      </c>
      <c r="E19" s="157" t="str">
        <f>'uzun V'!E19</f>
        <v>MUSTAFA ÖZERENLER</v>
      </c>
      <c r="F19" s="137" t="str">
        <f>'uzun V'!F19</f>
        <v>LEFKOŞA TÜRK LİSESİ</v>
      </c>
      <c r="G19" s="158"/>
      <c r="H19" s="158"/>
      <c r="I19" s="158"/>
      <c r="J19" s="158"/>
      <c r="K19" s="158"/>
      <c r="L19" s="159"/>
      <c r="M19" s="159"/>
      <c r="AE19" s="142"/>
    </row>
    <row r="20" spans="1:31" ht="35.1" customHeight="1">
      <c r="A20" s="133"/>
      <c r="B20" s="130">
        <v>15</v>
      </c>
      <c r="C20" s="134">
        <f>'yarışmaya katılan okullar'!B26</f>
        <v>40</v>
      </c>
      <c r="D20" s="135">
        <f>'uzun V'!D20</f>
        <v>37762</v>
      </c>
      <c r="E20" s="157" t="str">
        <f>'uzun V'!E20</f>
        <v>İSMAİL ARCAN</v>
      </c>
      <c r="F20" s="137" t="str">
        <f>'uzun V'!F20</f>
        <v>ERENKÖY LİSESİ</v>
      </c>
      <c r="G20" s="158"/>
      <c r="H20" s="158"/>
      <c r="I20" s="158"/>
      <c r="J20" s="160"/>
      <c r="K20" s="158"/>
      <c r="L20" s="159"/>
      <c r="M20" s="159"/>
      <c r="AE20" s="142"/>
    </row>
    <row r="21" spans="1:31" ht="35.1" customHeight="1">
      <c r="A21" s="133"/>
      <c r="B21" s="130">
        <v>16</v>
      </c>
      <c r="C21" s="134">
        <f>'yarışmaya katılan okullar'!B27</f>
        <v>39</v>
      </c>
      <c r="D21" s="135">
        <f>'uzun V'!D21</f>
        <v>37397</v>
      </c>
      <c r="E21" s="157" t="str">
        <f>'uzun V'!E21</f>
        <v>HÜSEYİN ARKAN</v>
      </c>
      <c r="F21" s="137" t="str">
        <f>'uzun V'!F21</f>
        <v>CENGİZ TOPEL E. M .LİSESİ</v>
      </c>
      <c r="G21" s="158"/>
      <c r="H21" s="158"/>
      <c r="I21" s="159"/>
      <c r="J21" s="159"/>
      <c r="K21" s="159"/>
      <c r="L21" s="159"/>
      <c r="M21" s="159"/>
      <c r="AE21" s="142"/>
    </row>
    <row r="22" spans="1:31" ht="35.1" customHeight="1">
      <c r="A22" s="133"/>
      <c r="B22" s="130">
        <v>17</v>
      </c>
      <c r="C22" s="134">
        <f>'yarışmaya katılan okullar'!B28</f>
        <v>64</v>
      </c>
      <c r="D22" s="135" t="str">
        <f>'uzun V'!D22</f>
        <v>-</v>
      </c>
      <c r="E22" s="157" t="str">
        <f>'uzun V'!E22</f>
        <v>-</v>
      </c>
      <c r="F22" s="137" t="str">
        <f>'uzun V'!F22</f>
        <v>GÜZELYURT TMK</v>
      </c>
      <c r="G22" s="158"/>
      <c r="H22" s="158"/>
      <c r="I22" s="159"/>
      <c r="J22" s="159"/>
      <c r="K22" s="159"/>
      <c r="L22" s="159"/>
      <c r="M22" s="159"/>
      <c r="AE22" s="142"/>
    </row>
    <row r="23" spans="1:31" ht="35.1" customHeight="1">
      <c r="A23" s="133"/>
      <c r="B23" s="130">
        <v>18</v>
      </c>
      <c r="C23" s="134">
        <f>'yarışmaya katılan okullar'!B29</f>
        <v>51</v>
      </c>
      <c r="D23" s="135">
        <f>'uzun V'!D23</f>
        <v>38162</v>
      </c>
      <c r="E23" s="157" t="str">
        <f>'uzun V'!E23</f>
        <v>ADEN DAVİD ARCA</v>
      </c>
      <c r="F23" s="137" t="str">
        <f>'uzun V'!F23</f>
        <v>TÜRK MAARİF KOLEJİ</v>
      </c>
      <c r="G23" s="158"/>
      <c r="H23" s="158"/>
      <c r="I23" s="158"/>
      <c r="J23" s="158"/>
      <c r="K23" s="158"/>
      <c r="L23" s="159"/>
      <c r="M23" s="159"/>
      <c r="AE23" s="142"/>
    </row>
    <row r="24" spans="1:31" ht="35.1" customHeight="1">
      <c r="A24" s="133"/>
      <c r="B24" s="130">
        <v>19</v>
      </c>
      <c r="C24" s="134">
        <f>'yarışmaya katılan okullar'!B30</f>
        <v>47</v>
      </c>
      <c r="D24" s="135">
        <f>'uzun V'!D24</f>
        <v>37829</v>
      </c>
      <c r="E24" s="157" t="str">
        <f>'uzun V'!E24</f>
        <v>BAHATTİN ZAİM</v>
      </c>
      <c r="F24" s="137" t="str">
        <f>'uzun V'!F24</f>
        <v>KURTULUŞ LİSESİ</v>
      </c>
      <c r="G24" s="158"/>
      <c r="H24" s="158"/>
      <c r="I24" s="159"/>
      <c r="J24" s="158"/>
      <c r="K24" s="158"/>
      <c r="L24" s="159"/>
      <c r="M24" s="159"/>
      <c r="AE24" s="142"/>
    </row>
    <row r="25" spans="1:31" ht="35.1" customHeight="1">
      <c r="A25" s="133"/>
      <c r="B25" s="130">
        <v>20</v>
      </c>
      <c r="C25" s="134">
        <f>'yarışmaya katılan okullar'!B31</f>
        <v>33</v>
      </c>
      <c r="D25" s="135">
        <f>'uzun V'!D25</f>
        <v>37379</v>
      </c>
      <c r="E25" s="157" t="str">
        <f>'uzun V'!E25</f>
        <v>İBRAHİM HALİL SİVRİ</v>
      </c>
      <c r="F25" s="137" t="str">
        <f>'uzun V'!F25</f>
        <v>DEĞİRMENLİK LİSESİ</v>
      </c>
      <c r="G25" s="158"/>
      <c r="H25" s="158"/>
      <c r="I25" s="158"/>
      <c r="J25" s="158"/>
      <c r="K25" s="158"/>
      <c r="L25" s="159"/>
      <c r="M25" s="159"/>
      <c r="AE25" s="142"/>
    </row>
    <row r="26" spans="1:31" ht="35.1" customHeight="1">
      <c r="A26" s="133"/>
      <c r="B26" s="130">
        <v>21</v>
      </c>
      <c r="C26" s="134">
        <f>'yarışmaya katılan okullar'!B32</f>
        <v>37</v>
      </c>
      <c r="D26" s="135">
        <f>'uzun V'!D26</f>
        <v>37329</v>
      </c>
      <c r="E26" s="157" t="str">
        <f>'uzun V'!E26</f>
        <v>TUGAY ALTUNTAŞ</v>
      </c>
      <c r="F26" s="137" t="str">
        <f>'uzun V'!F26</f>
        <v>BEKİRPAŞA LİSESİ</v>
      </c>
      <c r="G26" s="158"/>
      <c r="H26" s="158"/>
      <c r="I26" s="159"/>
      <c r="J26" s="158"/>
      <c r="K26" s="158"/>
      <c r="L26" s="159"/>
      <c r="M26" s="159"/>
      <c r="AE26" s="142"/>
    </row>
    <row r="27" spans="1:31" ht="35.1" customHeight="1">
      <c r="A27" s="133"/>
      <c r="B27" s="130">
        <v>22</v>
      </c>
      <c r="C27" s="134">
        <f>'yarışmaya katılan okullar'!B33</f>
        <v>27</v>
      </c>
      <c r="D27" s="135">
        <f>'uzun V'!D27</f>
        <v>37536</v>
      </c>
      <c r="E27" s="157" t="str">
        <f>'uzun V'!E27</f>
        <v>ORAZGELDİ DALKANOV</v>
      </c>
      <c r="F27" s="137" t="str">
        <f>'uzun V'!F27</f>
        <v>YAKIN DOĞU KOLEJİ</v>
      </c>
      <c r="G27" s="158"/>
      <c r="H27" s="158"/>
      <c r="I27" s="158"/>
      <c r="J27" s="158"/>
      <c r="K27" s="158"/>
      <c r="L27" s="159"/>
      <c r="M27" s="159"/>
      <c r="AE27" s="142"/>
    </row>
    <row r="28" spans="1:31" ht="35.1" customHeight="1">
      <c r="A28" s="133"/>
      <c r="B28" s="130">
        <v>23</v>
      </c>
      <c r="C28" s="134">
        <f>'yarışmaya katılan okullar'!B34</f>
        <v>81</v>
      </c>
      <c r="D28" s="135" t="str">
        <f>'uzun V'!D28</f>
        <v>29.04.2002</v>
      </c>
      <c r="E28" s="157" t="str">
        <f>'uzun V'!E28</f>
        <v>KAAN CELIK</v>
      </c>
      <c r="F28" s="137" t="str">
        <f>'uzun V'!F28</f>
        <v>THE ENGLISH SCHOOL OF KYRENIA</v>
      </c>
      <c r="G28" s="158"/>
      <c r="H28" s="158"/>
      <c r="I28" s="159"/>
      <c r="J28" s="158"/>
      <c r="K28" s="158"/>
      <c r="L28" s="159"/>
      <c r="M28" s="159"/>
      <c r="AE28" s="142"/>
    </row>
    <row r="29" spans="1:31" ht="35.1" customHeight="1">
      <c r="A29" s="133"/>
      <c r="B29" s="130">
        <v>24</v>
      </c>
      <c r="C29" s="134">
        <f>'yarışmaya katılan okullar'!B35</f>
        <v>36</v>
      </c>
      <c r="D29" s="135" t="str">
        <f>'uzun V'!D29</f>
        <v>-</v>
      </c>
      <c r="E29" s="157" t="str">
        <f>'uzun V'!E29</f>
        <v>-</v>
      </c>
      <c r="F29" s="137" t="str">
        <f>'uzun V'!F29</f>
        <v>ATATÜRK MESLEK LİSESİ</v>
      </c>
      <c r="G29" s="158"/>
      <c r="H29" s="158"/>
      <c r="I29" s="158"/>
      <c r="J29" s="158"/>
      <c r="K29" s="158"/>
      <c r="L29" s="159"/>
      <c r="M29" s="159"/>
      <c r="AE29" s="142"/>
    </row>
    <row r="30" spans="1:31" ht="35.1" customHeight="1">
      <c r="A30" s="133"/>
      <c r="B30" s="130">
        <v>25</v>
      </c>
      <c r="C30" s="134">
        <f>'yarışmaya katılan okullar'!B36</f>
        <v>53</v>
      </c>
      <c r="D30" s="135">
        <f>'uzun V'!D30</f>
        <v>36928</v>
      </c>
      <c r="E30" s="157" t="str">
        <f>'uzun V'!E30</f>
        <v>GÖKBERK ÇAĞIL</v>
      </c>
      <c r="F30" s="137" t="str">
        <f>'uzun V'!F30</f>
        <v>20 TEMMUZ FEN LİSESİ</v>
      </c>
      <c r="G30" s="158"/>
      <c r="H30" s="158"/>
      <c r="I30" s="159"/>
      <c r="J30" s="158"/>
      <c r="K30" s="158"/>
      <c r="L30" s="159"/>
      <c r="M30" s="159"/>
      <c r="AE30" s="142"/>
    </row>
    <row r="31" spans="1:31" ht="35.1" customHeight="1">
      <c r="A31" s="133"/>
      <c r="B31" s="130">
        <v>26</v>
      </c>
      <c r="C31" s="134">
        <f>'yarışmaya katılan okullar'!B37</f>
        <v>0</v>
      </c>
      <c r="D31" s="135">
        <f>'uzun V'!D31</f>
        <v>0</v>
      </c>
      <c r="E31" s="157">
        <f>'uzun V'!E31</f>
        <v>0</v>
      </c>
      <c r="F31" s="137" t="str">
        <f>'uzun V'!F31</f>
        <v/>
      </c>
      <c r="G31" s="158"/>
      <c r="H31" s="158"/>
      <c r="I31" s="158"/>
      <c r="J31" s="158"/>
      <c r="K31" s="158"/>
      <c r="L31" s="159"/>
      <c r="M31" s="159"/>
      <c r="AE31" s="142"/>
    </row>
    <row r="32" spans="1:31" ht="35.1" customHeight="1">
      <c r="A32" s="133"/>
      <c r="B32" s="130">
        <v>27</v>
      </c>
      <c r="C32" s="134">
        <f>'yarışmaya katılan okullar'!B38</f>
        <v>0</v>
      </c>
      <c r="D32" s="135">
        <f>'uzun V'!D32</f>
        <v>0</v>
      </c>
      <c r="E32" s="157">
        <f>'uzun V'!E32</f>
        <v>0</v>
      </c>
      <c r="F32" s="137" t="str">
        <f>'uzun V'!F32</f>
        <v/>
      </c>
      <c r="G32" s="158"/>
      <c r="H32" s="158"/>
      <c r="I32" s="159"/>
      <c r="J32" s="159"/>
      <c r="K32" s="159"/>
      <c r="L32" s="159"/>
      <c r="M32" s="159"/>
      <c r="AE32" s="142"/>
    </row>
    <row r="33" spans="1:32" ht="35.1" customHeight="1">
      <c r="A33" s="133"/>
      <c r="B33" s="130">
        <v>28</v>
      </c>
      <c r="C33" s="134">
        <f>'yarışmaya katılan okullar'!B39</f>
        <v>0</v>
      </c>
      <c r="D33" s="135">
        <f>'uzun V'!D33</f>
        <v>0</v>
      </c>
      <c r="E33" s="157">
        <f>'uzun V'!E33</f>
        <v>0</v>
      </c>
      <c r="F33" s="137" t="str">
        <f>'uzun V'!F33</f>
        <v/>
      </c>
      <c r="G33" s="158"/>
      <c r="H33" s="158"/>
      <c r="I33" s="158"/>
      <c r="J33" s="158"/>
      <c r="K33" s="158"/>
      <c r="L33" s="159"/>
      <c r="M33" s="159"/>
      <c r="AE33" s="142"/>
    </row>
    <row r="34" spans="1:32" ht="35.1" customHeight="1">
      <c r="A34" s="133"/>
      <c r="B34" s="130">
        <v>29</v>
      </c>
      <c r="C34" s="134">
        <f>'yarışmaya katılan okullar'!B40</f>
        <v>0</v>
      </c>
      <c r="D34" s="135">
        <f>'uzun V'!D34</f>
        <v>0</v>
      </c>
      <c r="E34" s="157">
        <f>'uzun V'!E34</f>
        <v>0</v>
      </c>
      <c r="F34" s="137" t="str">
        <f>'uzun V'!F34</f>
        <v/>
      </c>
      <c r="G34" s="158"/>
      <c r="H34" s="158"/>
      <c r="I34" s="159"/>
      <c r="J34" s="158"/>
      <c r="K34" s="158"/>
      <c r="L34" s="159"/>
      <c r="M34" s="159"/>
      <c r="AE34" s="142"/>
    </row>
    <row r="35" spans="1:32" ht="35.1" customHeight="1">
      <c r="A35" s="133"/>
      <c r="B35" s="130">
        <v>30</v>
      </c>
      <c r="C35" s="134">
        <f>'yarışmaya katılan okullar'!B41</f>
        <v>0</v>
      </c>
      <c r="D35" s="135">
        <f>'uzun V'!D35</f>
        <v>0</v>
      </c>
      <c r="E35" s="157">
        <f>'uzun V'!E35</f>
        <v>0</v>
      </c>
      <c r="F35" s="137" t="str">
        <f>'uzun V'!F35</f>
        <v/>
      </c>
      <c r="G35" s="158"/>
      <c r="H35" s="158"/>
      <c r="I35" s="158"/>
      <c r="J35" s="158"/>
      <c r="K35" s="158"/>
      <c r="L35" s="159"/>
      <c r="M35" s="159"/>
      <c r="AE35" s="142"/>
    </row>
    <row r="36" spans="1:32" ht="35.1" customHeight="1">
      <c r="A36" s="133"/>
      <c r="B36" s="130">
        <v>31</v>
      </c>
      <c r="C36" s="134">
        <f>'yarışmaya katılan okullar'!B42</f>
        <v>0</v>
      </c>
      <c r="D36" s="135">
        <f>'uzun V'!D36</f>
        <v>0</v>
      </c>
      <c r="E36" s="157">
        <f>'uzun V'!E36</f>
        <v>0</v>
      </c>
      <c r="F36" s="137" t="str">
        <f>'uzun V'!F36</f>
        <v/>
      </c>
      <c r="G36" s="158"/>
      <c r="H36" s="158"/>
      <c r="I36" s="159"/>
      <c r="J36" s="158"/>
      <c r="K36" s="158"/>
      <c r="L36" s="159"/>
      <c r="M36" s="159"/>
      <c r="AE36" s="142"/>
    </row>
    <row r="37" spans="1:32" ht="35.1" customHeight="1">
      <c r="A37" s="133"/>
      <c r="B37" s="130">
        <v>32</v>
      </c>
      <c r="C37" s="134">
        <f>'yarışmaya katılan okullar'!B43</f>
        <v>0</v>
      </c>
      <c r="D37" s="135">
        <f>'uzun V'!D37</f>
        <v>0</v>
      </c>
      <c r="E37" s="157">
        <f>'uzun V'!E37</f>
        <v>0</v>
      </c>
      <c r="F37" s="137" t="str">
        <f>'uzun V'!F37</f>
        <v/>
      </c>
      <c r="G37" s="158"/>
      <c r="H37" s="158"/>
      <c r="I37" s="158"/>
      <c r="J37" s="158"/>
      <c r="K37" s="158"/>
      <c r="L37" s="159"/>
      <c r="M37" s="159"/>
      <c r="AE37" s="142"/>
    </row>
    <row r="38" spans="1:32" ht="35.1" customHeight="1">
      <c r="A38" s="133"/>
      <c r="B38" s="130">
        <v>33</v>
      </c>
      <c r="C38" s="134" t="e">
        <f>'yarışmaya katılan okullar'!#REF!</f>
        <v>#REF!</v>
      </c>
      <c r="D38" s="135" t="e">
        <f>'uzun V'!#REF!</f>
        <v>#REF!</v>
      </c>
      <c r="E38" s="157" t="e">
        <f>'uzun V'!#REF!</f>
        <v>#REF!</v>
      </c>
      <c r="F38" s="137" t="e">
        <f>'uzun V'!#REF!</f>
        <v>#REF!</v>
      </c>
      <c r="G38" s="158"/>
      <c r="H38" s="158"/>
      <c r="I38" s="159"/>
      <c r="J38" s="158"/>
      <c r="K38" s="158"/>
      <c r="L38" s="159"/>
      <c r="M38" s="159"/>
      <c r="AE38" s="142"/>
    </row>
    <row r="39" spans="1:32" ht="39.950000000000003" customHeight="1">
      <c r="B39" s="91"/>
      <c r="C39" s="128">
        <v>0</v>
      </c>
      <c r="D39" s="145"/>
      <c r="E39" s="146" t="s">
        <v>4</v>
      </c>
      <c r="F39" s="129" t="s">
        <v>5</v>
      </c>
      <c r="G39" s="368" t="s">
        <v>6</v>
      </c>
      <c r="H39" s="368"/>
      <c r="I39" s="368"/>
      <c r="J39" s="368"/>
      <c r="K39" s="368" t="s">
        <v>7</v>
      </c>
      <c r="L39" s="368"/>
      <c r="M39" s="368"/>
      <c r="N39" s="129"/>
      <c r="O39" s="129"/>
      <c r="P39" s="129"/>
      <c r="Q39" s="129"/>
      <c r="R39" s="129"/>
      <c r="S39" s="129"/>
      <c r="T39" s="129"/>
      <c r="U39" s="129"/>
      <c r="V39" s="148"/>
      <c r="W39" s="149"/>
      <c r="X39" s="91"/>
      <c r="Y39" s="91"/>
      <c r="Z39" s="91"/>
      <c r="AA39" s="128"/>
      <c r="AB39" s="128"/>
      <c r="AC39" s="129"/>
      <c r="AD39" s="129"/>
      <c r="AE39" s="150"/>
      <c r="AF39" s="151" t="str">
        <f>IF(AE39="","",VLOOKUP(AE39,#REF!,2,FALSE))</f>
        <v/>
      </c>
    </row>
    <row r="40" spans="1:32" s="91" customFormat="1" ht="35.1" customHeight="1">
      <c r="B40" s="349" t="s">
        <v>24</v>
      </c>
      <c r="C40" s="349"/>
      <c r="E40" s="91" t="s">
        <v>33</v>
      </c>
      <c r="F40" s="91" t="s">
        <v>34</v>
      </c>
      <c r="H40" s="349" t="s">
        <v>25</v>
      </c>
      <c r="I40" s="349"/>
      <c r="J40" s="128"/>
      <c r="K40" s="349" t="s">
        <v>8</v>
      </c>
      <c r="L40" s="349"/>
      <c r="M40" s="129"/>
    </row>
  </sheetData>
  <mergeCells count="13">
    <mergeCell ref="H40:I40"/>
    <mergeCell ref="G4:M4"/>
    <mergeCell ref="G39:J39"/>
    <mergeCell ref="K39:M39"/>
    <mergeCell ref="B40:C40"/>
    <mergeCell ref="K40:L40"/>
    <mergeCell ref="B4:F4"/>
    <mergeCell ref="B1:D1"/>
    <mergeCell ref="K1:M1"/>
    <mergeCell ref="B2:D2"/>
    <mergeCell ref="K2:M2"/>
    <mergeCell ref="B3:D3"/>
    <mergeCell ref="K3:M3"/>
  </mergeCells>
  <conditionalFormatting sqref="C6:F38 M40 J40 AB39:AD39 AF39 C39:W39">
    <cfRule type="cellIs" dxfId="99" priority="6" stopIfTrue="1" operator="equal">
      <formula>0</formula>
    </cfRule>
  </conditionalFormatting>
  <conditionalFormatting sqref="K3:M3">
    <cfRule type="cellIs" dxfId="98" priority="4" stopIfTrue="1" operator="equal">
      <formula>0</formula>
    </cfRule>
  </conditionalFormatting>
  <conditionalFormatting sqref="J22:M22 J15:J19 J33:J38 J23:J30 K23:M38 G6:H38 K15:M20 J6:M14">
    <cfRule type="cellIs" dxfId="97" priority="2" stopIfTrue="1" operator="equal">
      <formula>0</formula>
    </cfRule>
  </conditionalFormatting>
  <conditionalFormatting sqref="J5:M5">
    <cfRule type="cellIs" dxfId="96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3"/>
  </sheetPr>
  <dimension ref="A1:S43"/>
  <sheetViews>
    <sheetView view="pageBreakPreview" topLeftCell="A4" zoomScale="60" zoomScaleNormal="75" workbookViewId="0">
      <selection activeCell="B12" sqref="B12:B36"/>
    </sheetView>
  </sheetViews>
  <sheetFormatPr defaultColWidth="9.140625" defaultRowHeight="18"/>
  <cols>
    <col min="1" max="1" width="7.5703125" style="2" customWidth="1"/>
    <col min="2" max="2" width="11" style="1" customWidth="1"/>
    <col min="3" max="3" width="51.42578125" style="2" customWidth="1"/>
    <col min="4" max="16384" width="9.140625" style="2"/>
  </cols>
  <sheetData>
    <row r="1" spans="1:19">
      <c r="A1" s="317" t="str">
        <f>'genel bilgi girişi'!B1</f>
        <v>MİLLİ EĞİTİM ve KÜLTÜR BAKANLIĞI</v>
      </c>
      <c r="B1" s="317"/>
      <c r="C1" s="317"/>
    </row>
    <row r="2" spans="1:19">
      <c r="A2" s="317" t="str">
        <f>'genel bilgi girişi'!B2</f>
        <v xml:space="preserve">2018-2019 ÖĞRETİM YILI GENÇLER ATLETİZM </v>
      </c>
      <c r="B2" s="317"/>
      <c r="C2" s="317"/>
    </row>
    <row r="3" spans="1:19">
      <c r="A3" s="317" t="str">
        <f>'genel bilgi girişi'!B3</f>
        <v>ELEME YARIŞMALARI</v>
      </c>
      <c r="B3" s="317"/>
      <c r="C3" s="317"/>
    </row>
    <row r="4" spans="1:19">
      <c r="A4" s="1"/>
      <c r="C4" s="1"/>
    </row>
    <row r="5" spans="1:19">
      <c r="A5" s="318" t="s">
        <v>16</v>
      </c>
      <c r="B5" s="318"/>
      <c r="C5" s="9" t="str">
        <f>'genel bilgi girişi'!B4</f>
        <v>GENÇ ERKEK</v>
      </c>
    </row>
    <row r="6" spans="1:19">
      <c r="A6" s="318" t="s">
        <v>17</v>
      </c>
      <c r="B6" s="318"/>
      <c r="C6" s="10" t="str">
        <f>'genel bilgi girişi'!B5</f>
        <v>ATATÜRK STADYUMU</v>
      </c>
    </row>
    <row r="7" spans="1:19">
      <c r="A7" s="318" t="s">
        <v>18</v>
      </c>
      <c r="B7" s="318"/>
      <c r="C7" s="10" t="str">
        <f>'genel bilgi girişi'!B6</f>
        <v>11-12 MART 2019</v>
      </c>
    </row>
    <row r="8" spans="1:19" ht="13.5" customHeight="1">
      <c r="A8" s="8"/>
      <c r="B8" s="8"/>
      <c r="C8" s="6"/>
    </row>
    <row r="9" spans="1:19">
      <c r="A9" s="321" t="s">
        <v>12</v>
      </c>
      <c r="B9" s="321"/>
      <c r="C9" s="321"/>
    </row>
    <row r="10" spans="1:19" ht="12" customHeight="1"/>
    <row r="11" spans="1:19" s="7" customFormat="1" ht="36">
      <c r="A11" s="12" t="s">
        <v>26</v>
      </c>
      <c r="B11" s="12" t="s">
        <v>20</v>
      </c>
      <c r="C11" s="11" t="s">
        <v>21</v>
      </c>
    </row>
    <row r="12" spans="1:19">
      <c r="A12" s="99">
        <v>1</v>
      </c>
      <c r="B12" s="100">
        <v>41</v>
      </c>
      <c r="C12" s="101" t="str">
        <f>IF(B12="-","-",IF(B12="","",VLOOKUP(B12,okullar!$B$4:$C$804,2,FALSE)))</f>
        <v>Dr. FAZIL KÜÇÜK E.M.L</v>
      </c>
      <c r="D12" s="319" t="s">
        <v>59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>
      <c r="A13" s="99">
        <v>2</v>
      </c>
      <c r="B13" s="100">
        <v>44</v>
      </c>
      <c r="C13" s="101" t="str">
        <f>IF(B13="-","-",IF(B13="","",VLOOKUP(B13,okullar!$B$4:$C$804,2,FALSE)))</f>
        <v>LEFKE GAZİ LİSESİ</v>
      </c>
      <c r="D13" s="319"/>
    </row>
    <row r="14" spans="1:19">
      <c r="A14" s="99">
        <v>3</v>
      </c>
      <c r="B14" s="100">
        <v>50</v>
      </c>
      <c r="C14" s="101" t="str">
        <f>IF(B14="-","-",IF(B14="","",VLOOKUP(B14,okullar!$B$4:$C$804,2,FALSE)))</f>
        <v>SEDAT SİMAVİ E.M.LİSESİ</v>
      </c>
      <c r="D14" s="319"/>
    </row>
    <row r="15" spans="1:19">
      <c r="A15" s="99">
        <v>4</v>
      </c>
      <c r="B15" s="100">
        <v>52</v>
      </c>
      <c r="C15" s="101" t="str">
        <f>IF(B15="-","-",IF(B15="","",VLOOKUP(B15,okullar!$B$4:$C$804,2,FALSE)))</f>
        <v>LAPTA YAVUZLAR LİSESİ</v>
      </c>
      <c r="D15" s="319"/>
    </row>
    <row r="16" spans="1:19">
      <c r="A16" s="99">
        <v>5</v>
      </c>
      <c r="B16" s="100">
        <v>16</v>
      </c>
      <c r="C16" s="101" t="str">
        <f>IF(B16="-","-",IF(B16="","",VLOOKUP(B16,okullar!$B$4:$C$804,2,FALSE)))</f>
        <v>CUMHURİYET LİSESİ</v>
      </c>
      <c r="D16" s="319"/>
    </row>
    <row r="17" spans="1:4">
      <c r="A17" s="99">
        <v>6</v>
      </c>
      <c r="B17" s="100">
        <v>60</v>
      </c>
      <c r="C17" s="101" t="str">
        <f>IF(B17="-","-",IF(B17="","",VLOOKUP(B17,okullar!$B$4:$C$804,2,FALSE)))</f>
        <v>KARPAZ MESLEK LİSESİ</v>
      </c>
      <c r="D17" s="319"/>
    </row>
    <row r="18" spans="1:4">
      <c r="A18" s="99">
        <v>7</v>
      </c>
      <c r="B18" s="100">
        <v>30</v>
      </c>
      <c r="C18" s="101" t="str">
        <f>IF(B18="-","-",IF(B18="","",VLOOKUP(B18,okullar!$B$4:$C$804,2,FALSE)))</f>
        <v>HALA SULTAN İLAHİYAT KOLEJİ</v>
      </c>
      <c r="D18" s="319"/>
    </row>
    <row r="19" spans="1:4">
      <c r="A19" s="99">
        <v>8</v>
      </c>
      <c r="B19" s="100">
        <v>59</v>
      </c>
      <c r="C19" s="101" t="str">
        <f>IF(B19="-","-",IF(B19="","",VLOOKUP(B19,okullar!$B$4:$C$804,2,FALSE)))</f>
        <v>POLATPAŞA LİSESİ</v>
      </c>
      <c r="D19" s="319"/>
    </row>
    <row r="20" spans="1:4" ht="18" customHeight="1">
      <c r="A20" s="102">
        <v>9</v>
      </c>
      <c r="B20" s="103">
        <v>45</v>
      </c>
      <c r="C20" s="104" t="str">
        <f>IF(B20="-","-",IF(B20="","",VLOOKUP(B20,okullar!$B$4:$C$804,2,FALSE)))</f>
        <v>GÜZELYURT MESLEK LİSESİ</v>
      </c>
      <c r="D20" s="320" t="s">
        <v>58</v>
      </c>
    </row>
    <row r="21" spans="1:4">
      <c r="A21" s="102">
        <v>10</v>
      </c>
      <c r="B21" s="103">
        <v>35</v>
      </c>
      <c r="C21" s="104" t="str">
        <f>IF(B21="-","-",IF(B21="","",VLOOKUP(B21,okullar!$B$4:$C$804,2,FALSE)))</f>
        <v>ANAFARTALAR LİSESİ</v>
      </c>
      <c r="D21" s="320"/>
    </row>
    <row r="22" spans="1:4">
      <c r="A22" s="102">
        <v>11</v>
      </c>
      <c r="B22" s="103">
        <v>71</v>
      </c>
      <c r="C22" s="104" t="str">
        <f>IF(B22="-","-",IF(B22="","",VLOOKUP(B22,okullar!$B$4:$C$804,2,FALSE)))</f>
        <v>THE AMERİCAN COLLEGE</v>
      </c>
      <c r="D22" s="320"/>
    </row>
    <row r="23" spans="1:4">
      <c r="A23" s="102">
        <v>12</v>
      </c>
      <c r="B23" s="103">
        <v>57</v>
      </c>
      <c r="C23" s="104" t="str">
        <f>IF(B23="-","-",IF(B23="","",VLOOKUP(B23,okullar!$B$4:$C$804,2,FALSE)))</f>
        <v>19 MAYIS TMK</v>
      </c>
      <c r="D23" s="320"/>
    </row>
    <row r="24" spans="1:4">
      <c r="A24" s="102">
        <v>13</v>
      </c>
      <c r="B24" s="103">
        <v>77</v>
      </c>
      <c r="C24" s="104" t="str">
        <f>IF(B24="-","-",IF(B24="","",VLOOKUP(B24,okullar!$B$4:$C$804,2,FALSE)))</f>
        <v>BÜLENT ECEVİT ANADOLU LİSESİ</v>
      </c>
      <c r="D24" s="320"/>
    </row>
    <row r="25" spans="1:4">
      <c r="A25" s="102">
        <v>14</v>
      </c>
      <c r="B25" s="103">
        <v>48</v>
      </c>
      <c r="C25" s="104" t="str">
        <f>IF(B25="-","-",IF(B25="","",VLOOKUP(B25,okullar!$B$4:$C$804,2,FALSE)))</f>
        <v>LEFKOŞA TÜRK LİSESİ</v>
      </c>
      <c r="D25" s="320"/>
    </row>
    <row r="26" spans="1:4">
      <c r="A26" s="102">
        <v>15</v>
      </c>
      <c r="B26" s="103">
        <v>40</v>
      </c>
      <c r="C26" s="104" t="str">
        <f>IF(B26="-","-",IF(B26="","",VLOOKUP(B26,okullar!$B$4:$C$804,2,FALSE)))</f>
        <v>ERENKÖY LİSESİ</v>
      </c>
      <c r="D26" s="320"/>
    </row>
    <row r="27" spans="1:4">
      <c r="A27" s="102">
        <v>16</v>
      </c>
      <c r="B27" s="103">
        <v>39</v>
      </c>
      <c r="C27" s="104" t="str">
        <f>IF(B27="-","-",IF(B27="","",VLOOKUP(B27,okullar!$B$4:$C$804,2,FALSE)))</f>
        <v>CENGİZ TOPEL E. M .LİSESİ</v>
      </c>
      <c r="D27" s="320"/>
    </row>
    <row r="28" spans="1:4">
      <c r="A28" s="99">
        <v>17</v>
      </c>
      <c r="B28" s="100">
        <v>64</v>
      </c>
      <c r="C28" s="101" t="str">
        <f>IF(B28="-","-",IF(B28="","",VLOOKUP(B28,okullar!$B$4:$C$804,2,FALSE)))</f>
        <v>GÜZELYURT TMK</v>
      </c>
      <c r="D28" s="319" t="s">
        <v>57</v>
      </c>
    </row>
    <row r="29" spans="1:4">
      <c r="A29" s="99">
        <v>18</v>
      </c>
      <c r="B29" s="100">
        <v>51</v>
      </c>
      <c r="C29" s="101" t="str">
        <f>IF(B29="-","-",IF(B29="","",VLOOKUP(B29,okullar!$B$4:$C$804,2,FALSE)))</f>
        <v>TÜRK MAARİF KOLEJİ</v>
      </c>
      <c r="D29" s="319"/>
    </row>
    <row r="30" spans="1:4">
      <c r="A30" s="99">
        <v>19</v>
      </c>
      <c r="B30" s="100">
        <v>47</v>
      </c>
      <c r="C30" s="101" t="str">
        <f>IF(B30="-","-",IF(B30="","",VLOOKUP(B30,okullar!$B$4:$C$804,2,FALSE)))</f>
        <v>KURTULUŞ LİSESİ</v>
      </c>
      <c r="D30" s="319"/>
    </row>
    <row r="31" spans="1:4">
      <c r="A31" s="99">
        <v>20</v>
      </c>
      <c r="B31" s="100">
        <v>33</v>
      </c>
      <c r="C31" s="101" t="str">
        <f>IF(B31="-","-",IF(B31="","",VLOOKUP(B31,okullar!$B$4:$C$804,2,FALSE)))</f>
        <v>DEĞİRMENLİK LİSESİ</v>
      </c>
      <c r="D31" s="319"/>
    </row>
    <row r="32" spans="1:4">
      <c r="A32" s="99">
        <v>21</v>
      </c>
      <c r="B32" s="100">
        <v>37</v>
      </c>
      <c r="C32" s="101" t="str">
        <f>IF(B32="-","-",IF(B32="","",VLOOKUP(B32,okullar!$B$4:$C$804,2,FALSE)))</f>
        <v>BEKİRPAŞA LİSESİ</v>
      </c>
      <c r="D32" s="319"/>
    </row>
    <row r="33" spans="1:4">
      <c r="A33" s="99">
        <v>22</v>
      </c>
      <c r="B33" s="100">
        <v>27</v>
      </c>
      <c r="C33" s="101" t="str">
        <f>IF(B33="-","-",IF(B33="","",VLOOKUP(B33,okullar!$B$4:$C$804,2,FALSE)))</f>
        <v>YAKIN DOĞU KOLEJİ</v>
      </c>
      <c r="D33" s="319"/>
    </row>
    <row r="34" spans="1:4">
      <c r="A34" s="99">
        <v>23</v>
      </c>
      <c r="B34" s="100">
        <v>81</v>
      </c>
      <c r="C34" s="101" t="str">
        <f>IF(B34="-","-",IF(B34="","",VLOOKUP(B34,okullar!$B$4:$C$804,2,FALSE)))</f>
        <v>THE ENGLISH SCHOOL OF KYRENIA</v>
      </c>
      <c r="D34" s="319"/>
    </row>
    <row r="35" spans="1:4">
      <c r="A35" s="99">
        <v>24</v>
      </c>
      <c r="B35" s="100">
        <v>36</v>
      </c>
      <c r="C35" s="101" t="str">
        <f>IF(B35="-","-",IF(B35="","",VLOOKUP(B35,okullar!$B$4:$C$804,2,FALSE)))</f>
        <v>ATATÜRK MESLEK LİSESİ</v>
      </c>
      <c r="D35" s="319"/>
    </row>
    <row r="36" spans="1:4">
      <c r="A36" s="102">
        <v>25</v>
      </c>
      <c r="B36" s="103">
        <v>53</v>
      </c>
      <c r="C36" s="104" t="str">
        <f>IF(B36="-","-",IF(B36="","",VLOOKUP(B36,okullar!$B$4:$C$804,2,FALSE)))</f>
        <v>20 TEMMUZ FEN LİSESİ</v>
      </c>
      <c r="D36" s="320" t="s">
        <v>56</v>
      </c>
    </row>
    <row r="37" spans="1:4">
      <c r="A37" s="102">
        <v>26</v>
      </c>
      <c r="B37" s="103"/>
      <c r="C37" s="104" t="str">
        <f>IF(B37="-","-",IF(B37="","",VLOOKUP(B37,okullar!$B$4:$C$804,2,FALSE)))</f>
        <v/>
      </c>
      <c r="D37" s="320"/>
    </row>
    <row r="38" spans="1:4">
      <c r="A38" s="102">
        <v>27</v>
      </c>
      <c r="B38" s="103"/>
      <c r="C38" s="104" t="str">
        <f>IF(B38="-","-",IF(B38="","",VLOOKUP(B38,okullar!$B$4:$C$804,2,FALSE)))</f>
        <v/>
      </c>
      <c r="D38" s="320"/>
    </row>
    <row r="39" spans="1:4">
      <c r="A39" s="102">
        <v>28</v>
      </c>
      <c r="B39" s="103"/>
      <c r="C39" s="104" t="str">
        <f>IF(B39="-","-",IF(B39="","",VLOOKUP(B39,okullar!$B$4:$C$804,2,FALSE)))</f>
        <v/>
      </c>
      <c r="D39" s="320"/>
    </row>
    <row r="40" spans="1:4">
      <c r="A40" s="102">
        <v>29</v>
      </c>
      <c r="B40" s="103"/>
      <c r="C40" s="104" t="str">
        <f>IF(B40="-","-",IF(B40="","",VLOOKUP(B40,okullar!$B$4:$C$804,2,FALSE)))</f>
        <v/>
      </c>
      <c r="D40" s="320"/>
    </row>
    <row r="41" spans="1:4">
      <c r="A41" s="102">
        <v>30</v>
      </c>
      <c r="B41" s="103"/>
      <c r="C41" s="104" t="str">
        <f>IF(B41="-","-",IF(B41="","",VLOOKUP(B41,okullar!$B$4:$C$804,2,FALSE)))</f>
        <v/>
      </c>
      <c r="D41" s="320"/>
    </row>
    <row r="42" spans="1:4">
      <c r="A42" s="102">
        <v>31</v>
      </c>
      <c r="B42" s="103"/>
      <c r="C42" s="104" t="str">
        <f>IF(B42="-","-",IF(B42="","",VLOOKUP(B42,okullar!$B$4:$C$804,2,FALSE)))</f>
        <v/>
      </c>
      <c r="D42" s="320"/>
    </row>
    <row r="43" spans="1:4">
      <c r="A43" s="102">
        <v>32</v>
      </c>
      <c r="B43" s="103"/>
      <c r="C43" s="104" t="str">
        <f>IF(B43="-","-",IF(B43="","",VLOOKUP(B43,okullar!$B$4:$C$804,2,FALSE)))</f>
        <v/>
      </c>
      <c r="D43" s="320"/>
    </row>
  </sheetData>
  <mergeCells count="11">
    <mergeCell ref="A1:C1"/>
    <mergeCell ref="A2:C2"/>
    <mergeCell ref="A3:C3"/>
    <mergeCell ref="A5:B5"/>
    <mergeCell ref="A6:B6"/>
    <mergeCell ref="A7:B7"/>
    <mergeCell ref="D12:D19"/>
    <mergeCell ref="D20:D27"/>
    <mergeCell ref="D28:D35"/>
    <mergeCell ref="D36:D43"/>
    <mergeCell ref="A9:C9"/>
  </mergeCells>
  <phoneticPr fontId="1" type="noConversion"/>
  <conditionalFormatting sqref="E12:S12">
    <cfRule type="cellIs" dxfId="237" priority="2" stopIfTrue="1" operator="equal">
      <formula>0</formula>
    </cfRule>
  </conditionalFormatting>
  <conditionalFormatting sqref="C12:C43">
    <cfRule type="cellIs" dxfId="23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9370078740157483" footer="0.51181102362204722"/>
  <pageSetup paperSize="9" orientation="portrait" horizontalDpi="200" verticalDpi="2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100" workbookViewId="0">
      <selection activeCell="I1" sqref="I1:I7"/>
    </sheetView>
  </sheetViews>
  <sheetFormatPr defaultColWidth="9.140625" defaultRowHeight="24.95" customHeight="1"/>
  <cols>
    <col min="1" max="1" width="5.7109375" style="40" customWidth="1"/>
    <col min="2" max="2" width="10.7109375" style="40" customWidth="1"/>
    <col min="3" max="3" width="11.85546875" style="40" customWidth="1"/>
    <col min="4" max="4" width="30.7109375" style="40" customWidth="1"/>
    <col min="5" max="5" width="40.7109375" style="40" customWidth="1"/>
    <col min="6" max="8" width="11.7109375" style="40" customWidth="1"/>
    <col min="9" max="16384" width="9.140625" style="40"/>
  </cols>
  <sheetData>
    <row r="1" spans="1:8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</row>
    <row r="2" spans="1:8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</row>
    <row r="3" spans="1:8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</row>
    <row r="4" spans="1:8" s="24" customFormat="1" ht="24.95" customHeight="1"/>
    <row r="5" spans="1:8" s="24" customFormat="1" ht="24.95" customHeight="1">
      <c r="C5" s="25" t="s">
        <v>16</v>
      </c>
      <c r="D5" s="26" t="s">
        <v>10</v>
      </c>
      <c r="E5" s="25" t="s">
        <v>17</v>
      </c>
      <c r="F5" s="351" t="str">
        <f>'genel bilgi girişi'!B5</f>
        <v>ATATÜRK STADYUMU</v>
      </c>
      <c r="G5" s="351"/>
    </row>
    <row r="6" spans="1:8" s="24" customFormat="1" ht="24.95" customHeight="1">
      <c r="C6" s="25" t="s">
        <v>19</v>
      </c>
      <c r="D6" s="27" t="str">
        <f>'uzun V'!$E$2</f>
        <v>UZUN ATLAMA</v>
      </c>
      <c r="E6" s="25" t="s">
        <v>18</v>
      </c>
      <c r="F6" s="352" t="str">
        <f>'genel bilgi girişi'!B6</f>
        <v>11-12 MART 2019</v>
      </c>
      <c r="G6" s="353"/>
    </row>
    <row r="7" spans="1:8" s="24" customFormat="1" ht="24.95" customHeight="1"/>
    <row r="8" spans="1:8" s="38" customFormat="1" ht="37.9" customHeight="1">
      <c r="A8" s="28" t="s">
        <v>32</v>
      </c>
      <c r="B8" s="28" t="s">
        <v>46</v>
      </c>
      <c r="C8" s="216" t="s">
        <v>62</v>
      </c>
      <c r="D8" s="29" t="s">
        <v>55</v>
      </c>
      <c r="E8" s="28" t="s">
        <v>21</v>
      </c>
      <c r="F8" s="28" t="s">
        <v>22</v>
      </c>
      <c r="G8" s="28" t="s">
        <v>23</v>
      </c>
      <c r="H8" s="28" t="s">
        <v>20</v>
      </c>
    </row>
    <row r="9" spans="1:8" s="24" customFormat="1" ht="24.95" customHeight="1">
      <c r="A9" s="30">
        <v>1</v>
      </c>
      <c r="B9" s="31" t="str">
        <f>IF(G9="","",RANK(G9,$G$9:$G$40)+COUNTIF(G$9:G9,G9)-1)</f>
        <v/>
      </c>
      <c r="C9" s="220">
        <f>'uzun V'!D6</f>
        <v>37546</v>
      </c>
      <c r="D9" s="32" t="str">
        <f>'uzun V'!E6</f>
        <v>KEMAL HORDAN</v>
      </c>
      <c r="E9" s="32" t="str">
        <f>'uzun V'!F6</f>
        <v>Dr. FAZIL KÜÇÜK E.M.L</v>
      </c>
      <c r="F9" s="49">
        <f>'uzun V'!O6</f>
        <v>0</v>
      </c>
      <c r="G9" s="34" t="str">
        <f>IFERROR('uzun V'!P6,"")</f>
        <v/>
      </c>
      <c r="H9" s="35">
        <f>'yarışmaya katılan okullar'!B12</f>
        <v>41</v>
      </c>
    </row>
    <row r="10" spans="1:8" s="24" customFormat="1" ht="24.95" customHeight="1">
      <c r="A10" s="30">
        <v>2</v>
      </c>
      <c r="B10" s="31" t="str">
        <f>IF(G10="","",RANK(G10,$G$9:$G$40)+COUNTIF(G$9:G10,G10)-1)</f>
        <v/>
      </c>
      <c r="C10" s="220">
        <f>'uzun V'!D7</f>
        <v>37304</v>
      </c>
      <c r="D10" s="32" t="str">
        <f>'uzun V'!E7</f>
        <v>OĞUZ SONAN DAVUTOĞLU</v>
      </c>
      <c r="E10" s="32" t="str">
        <f>'uzun V'!F7</f>
        <v>LEFKE GAZİ LİSESİ</v>
      </c>
      <c r="F10" s="49">
        <f>'uzun V'!O7</f>
        <v>0</v>
      </c>
      <c r="G10" s="34" t="str">
        <f>IFERROR('uzun V'!P7,"")</f>
        <v/>
      </c>
      <c r="H10" s="35">
        <f>'yarışmaya katılan okullar'!B13</f>
        <v>44</v>
      </c>
    </row>
    <row r="11" spans="1:8" s="24" customFormat="1" ht="24.95" customHeight="1">
      <c r="A11" s="30">
        <v>3</v>
      </c>
      <c r="B11" s="31" t="str">
        <f>IF(G11="","",RANK(G11,$G$9:$G$40)+COUNTIF(G$9:G11,G11)-1)</f>
        <v/>
      </c>
      <c r="C11" s="220">
        <f>'uzun V'!D8</f>
        <v>37799</v>
      </c>
      <c r="D11" s="32" t="str">
        <f>'uzun V'!E8</f>
        <v>BATUHAN TEMEL</v>
      </c>
      <c r="E11" s="32" t="str">
        <f>'uzun V'!F8</f>
        <v>SEDAT SİMAVİ E.M.LİSESİ</v>
      </c>
      <c r="F11" s="49">
        <f>'uzun V'!O8</f>
        <v>0</v>
      </c>
      <c r="G11" s="34" t="str">
        <f>IFERROR('uzun V'!P8,"")</f>
        <v/>
      </c>
      <c r="H11" s="35">
        <f>'yarışmaya katılan okullar'!B14</f>
        <v>50</v>
      </c>
    </row>
    <row r="12" spans="1:8" s="24" customFormat="1" ht="24.95" customHeight="1">
      <c r="A12" s="30">
        <v>4</v>
      </c>
      <c r="B12" s="31" t="str">
        <f>IF(G12="","",RANK(G12,$G$9:$G$40)+COUNTIF(G$9:G12,G12)-1)</f>
        <v/>
      </c>
      <c r="C12" s="220">
        <f>'uzun V'!D9</f>
        <v>36962</v>
      </c>
      <c r="D12" s="32" t="str">
        <f>'uzun V'!E9</f>
        <v>TUĞBERK KARATAŞ</v>
      </c>
      <c r="E12" s="32" t="str">
        <f>'uzun V'!F9</f>
        <v>LAPTA YAVUZLAR LİSESİ</v>
      </c>
      <c r="F12" s="49">
        <f>'uzun V'!O9</f>
        <v>0</v>
      </c>
      <c r="G12" s="34" t="str">
        <f>IFERROR('uzun V'!P9,"")</f>
        <v/>
      </c>
      <c r="H12" s="35">
        <f>'yarışmaya katılan okullar'!B15</f>
        <v>52</v>
      </c>
    </row>
    <row r="13" spans="1:8" s="24" customFormat="1" ht="24.95" customHeight="1">
      <c r="A13" s="30">
        <v>5</v>
      </c>
      <c r="B13" s="31" t="str">
        <f>IF(G13="","",RANK(G13,$G$9:$G$40)+COUNTIF(G$9:G13,G13)-1)</f>
        <v/>
      </c>
      <c r="C13" s="220">
        <f>'uzun V'!D10</f>
        <v>37759</v>
      </c>
      <c r="D13" s="32" t="str">
        <f>'uzun V'!E10</f>
        <v>HÜSEYİN BOLAT</v>
      </c>
      <c r="E13" s="32" t="str">
        <f>'uzun V'!F10</f>
        <v>CUMHURİYET LİSESİ</v>
      </c>
      <c r="F13" s="49">
        <f>'uzun V'!O10</f>
        <v>0</v>
      </c>
      <c r="G13" s="34" t="str">
        <f>IFERROR('uzun V'!P10,"")</f>
        <v/>
      </c>
      <c r="H13" s="35">
        <f>'yarışmaya katılan okullar'!B16</f>
        <v>16</v>
      </c>
    </row>
    <row r="14" spans="1:8" s="24" customFormat="1" ht="24.95" customHeight="1">
      <c r="A14" s="30">
        <v>6</v>
      </c>
      <c r="B14" s="31" t="str">
        <f>IF(G14="","",RANK(G14,$G$9:$G$40)+COUNTIF(G$9:G14,G14)-1)</f>
        <v/>
      </c>
      <c r="C14" s="220">
        <f>'uzun V'!D11</f>
        <v>37213</v>
      </c>
      <c r="D14" s="32" t="str">
        <f>'uzun V'!E11</f>
        <v>KENAN ERDEM</v>
      </c>
      <c r="E14" s="32" t="str">
        <f>'uzun V'!F11</f>
        <v>KARPAZ MESLEK LİSESİ</v>
      </c>
      <c r="F14" s="49">
        <f>'uzun V'!O11</f>
        <v>0</v>
      </c>
      <c r="G14" s="34" t="str">
        <f>IFERROR('uzun V'!P11,"")</f>
        <v/>
      </c>
      <c r="H14" s="35">
        <f>'yarışmaya katılan okullar'!B17</f>
        <v>60</v>
      </c>
    </row>
    <row r="15" spans="1:8" s="24" customFormat="1" ht="24.95" customHeight="1">
      <c r="A15" s="30">
        <v>7</v>
      </c>
      <c r="B15" s="31" t="str">
        <f>IF(G15="","",RANK(G15,$G$9:$G$40)+COUNTIF(G$9:G15,G15)-1)</f>
        <v/>
      </c>
      <c r="C15" s="220">
        <f>'uzun V'!D12</f>
        <v>36931</v>
      </c>
      <c r="D15" s="32" t="str">
        <f>'uzun V'!E12</f>
        <v>ÖMER MELİH ER</v>
      </c>
      <c r="E15" s="32" t="str">
        <f>'uzun V'!F12</f>
        <v>HALA SULTAN İLAHİYAT KOLEJİ</v>
      </c>
      <c r="F15" s="49">
        <f>'uzun V'!O12</f>
        <v>0</v>
      </c>
      <c r="G15" s="34" t="str">
        <f>IFERROR('uzun V'!P12,"")</f>
        <v/>
      </c>
      <c r="H15" s="35">
        <f>'yarışmaya katılan okullar'!B18</f>
        <v>30</v>
      </c>
    </row>
    <row r="16" spans="1:8" s="24" customFormat="1" ht="24.95" customHeight="1">
      <c r="A16" s="30">
        <v>8</v>
      </c>
      <c r="B16" s="31" t="str">
        <f>IF(G16="","",RANK(G16,$G$9:$G$40)+COUNTIF(G$9:G16,G16)-1)</f>
        <v/>
      </c>
      <c r="C16" s="220" t="str">
        <f>'uzun V'!D13</f>
        <v>-</v>
      </c>
      <c r="D16" s="32" t="str">
        <f>'uzun V'!E13</f>
        <v>-</v>
      </c>
      <c r="E16" s="32" t="str">
        <f>'uzun V'!F13</f>
        <v>POLATPAŞA LİSESİ</v>
      </c>
      <c r="F16" s="49">
        <f>'uzun V'!O13</f>
        <v>0</v>
      </c>
      <c r="G16" s="34" t="str">
        <f>IFERROR('uzun V'!P13,"")</f>
        <v/>
      </c>
      <c r="H16" s="35">
        <f>'yarışmaya katılan okullar'!B19</f>
        <v>59</v>
      </c>
    </row>
    <row r="17" spans="1:8" s="24" customFormat="1" ht="24.95" customHeight="1">
      <c r="A17" s="30">
        <v>9</v>
      </c>
      <c r="B17" s="31" t="str">
        <f>IF(G17="","",RANK(G17,$G$9:$G$40)+COUNTIF(G$9:G17,G17)-1)</f>
        <v/>
      </c>
      <c r="C17" s="220" t="str">
        <f>'uzun V'!D14</f>
        <v>-</v>
      </c>
      <c r="D17" s="32" t="str">
        <f>'uzun V'!E14</f>
        <v>-</v>
      </c>
      <c r="E17" s="32" t="str">
        <f>'uzun V'!F14</f>
        <v>GÜZELYURT MESLEK LİSESİ</v>
      </c>
      <c r="F17" s="49">
        <f>'uzun V'!O14</f>
        <v>0</v>
      </c>
      <c r="G17" s="34" t="str">
        <f>IFERROR('uzun V'!P14,"")</f>
        <v/>
      </c>
      <c r="H17" s="35">
        <f>'yarışmaya katılan okullar'!B20</f>
        <v>45</v>
      </c>
    </row>
    <row r="18" spans="1:8" s="24" customFormat="1" ht="24.95" customHeight="1">
      <c r="A18" s="30">
        <v>10</v>
      </c>
      <c r="B18" s="31" t="str">
        <f>IF(G18="","",RANK(G18,$G$9:$G$40)+COUNTIF(G$9:G18,G18)-1)</f>
        <v/>
      </c>
      <c r="C18" s="220">
        <f>'uzun V'!D15</f>
        <v>36925</v>
      </c>
      <c r="D18" s="32" t="str">
        <f>'uzun V'!E15</f>
        <v>BATUHAN ŞANVERDİ</v>
      </c>
      <c r="E18" s="32" t="str">
        <f>'uzun V'!F15</f>
        <v>ANAFARTALAR LİSESİ</v>
      </c>
      <c r="F18" s="49">
        <f>'uzun V'!O15</f>
        <v>0</v>
      </c>
      <c r="G18" s="34" t="str">
        <f>IFERROR('uzun V'!P15,"")</f>
        <v/>
      </c>
      <c r="H18" s="35">
        <f>'yarışmaya katılan okullar'!B21</f>
        <v>35</v>
      </c>
    </row>
    <row r="19" spans="1:8" s="24" customFormat="1" ht="24.95" customHeight="1">
      <c r="A19" s="30">
        <v>11</v>
      </c>
      <c r="B19" s="31" t="str">
        <f>IF(G19="","",RANK(G19,$G$9:$G$40)+COUNTIF(G$9:G19,G19)-1)</f>
        <v/>
      </c>
      <c r="C19" s="220" t="str">
        <f>'uzun V'!D16</f>
        <v>04.03.2001</v>
      </c>
      <c r="D19" s="32" t="str">
        <f>'uzun V'!E16</f>
        <v>SAFFET GÜNAY ÖZMENEK</v>
      </c>
      <c r="E19" s="32" t="str">
        <f>'uzun V'!F16</f>
        <v>THE AMERİCAN COLLEGE</v>
      </c>
      <c r="F19" s="49">
        <f>'uzun V'!O16</f>
        <v>0</v>
      </c>
      <c r="G19" s="34" t="str">
        <f>IFERROR('uzun V'!P16,"")</f>
        <v/>
      </c>
      <c r="H19" s="35">
        <f>'yarışmaya katılan okullar'!B22</f>
        <v>71</v>
      </c>
    </row>
    <row r="20" spans="1:8" s="24" customFormat="1" ht="24.95" customHeight="1">
      <c r="A20" s="30">
        <v>12</v>
      </c>
      <c r="B20" s="31" t="str">
        <f>IF(G20="","",RANK(G20,$G$9:$G$40)+COUNTIF(G$9:G20,G20)-1)</f>
        <v/>
      </c>
      <c r="C20" s="220" t="str">
        <f>'uzun V'!D17</f>
        <v>27.03.2002</v>
      </c>
      <c r="D20" s="32" t="str">
        <f>'uzun V'!E17</f>
        <v>MEHMET GÜRKAN DEMİR</v>
      </c>
      <c r="E20" s="32" t="str">
        <f>'uzun V'!F17</f>
        <v>19 MAYIS TMK</v>
      </c>
      <c r="F20" s="49">
        <f>'uzun V'!O17</f>
        <v>0</v>
      </c>
      <c r="G20" s="34" t="str">
        <f>IFERROR('uzun V'!P17,"")</f>
        <v/>
      </c>
      <c r="H20" s="35">
        <f>'yarışmaya katılan okullar'!B23</f>
        <v>57</v>
      </c>
    </row>
    <row r="21" spans="1:8" s="24" customFormat="1" ht="24.95" customHeight="1">
      <c r="A21" s="30">
        <v>13</v>
      </c>
      <c r="B21" s="31" t="str">
        <f>IF(G21="","",RANK(G21,$G$9:$G$40)+COUNTIF(G$9:G21,G21)-1)</f>
        <v/>
      </c>
      <c r="C21" s="220">
        <f>'uzun V'!D18</f>
        <v>37234</v>
      </c>
      <c r="D21" s="32" t="str">
        <f>'uzun V'!E18</f>
        <v>FIRTINA AHMET MELGEŞEK</v>
      </c>
      <c r="E21" s="32" t="str">
        <f>'uzun V'!F18</f>
        <v>BÜLENT ECEVİT ANADOLU LİSESİ</v>
      </c>
      <c r="F21" s="49">
        <f>'uzun V'!O18</f>
        <v>0</v>
      </c>
      <c r="G21" s="34" t="str">
        <f>IFERROR('uzun V'!P18,"")</f>
        <v/>
      </c>
      <c r="H21" s="35">
        <f>'yarışmaya katılan okullar'!B24</f>
        <v>77</v>
      </c>
    </row>
    <row r="22" spans="1:8" s="24" customFormat="1" ht="24.95" customHeight="1">
      <c r="A22" s="30">
        <v>14</v>
      </c>
      <c r="B22" s="31" t="str">
        <f>IF(G22="","",RANK(G22,$G$9:$G$40)+COUNTIF(G$9:G22,G22)-1)</f>
        <v/>
      </c>
      <c r="C22" s="220">
        <f>'uzun V'!D19</f>
        <v>37936</v>
      </c>
      <c r="D22" s="32" t="str">
        <f>'uzun V'!E19</f>
        <v>MUSTAFA ÖZERENLER</v>
      </c>
      <c r="E22" s="32" t="str">
        <f>'uzun V'!F19</f>
        <v>LEFKOŞA TÜRK LİSESİ</v>
      </c>
      <c r="F22" s="49">
        <f>'uzun V'!O19</f>
        <v>0</v>
      </c>
      <c r="G22" s="34" t="str">
        <f>IFERROR('uzun V'!P19,"")</f>
        <v/>
      </c>
      <c r="H22" s="35">
        <f>'yarışmaya katılan okullar'!B25</f>
        <v>48</v>
      </c>
    </row>
    <row r="23" spans="1:8" s="24" customFormat="1" ht="24.95" customHeight="1">
      <c r="A23" s="30">
        <v>15</v>
      </c>
      <c r="B23" s="31" t="str">
        <f>IF(G23="","",RANK(G23,$G$9:$G$40)+COUNTIF(G$9:G23,G23)-1)</f>
        <v/>
      </c>
      <c r="C23" s="220">
        <f>'uzun V'!D20</f>
        <v>37762</v>
      </c>
      <c r="D23" s="32" t="str">
        <f>'uzun V'!E20</f>
        <v>İSMAİL ARCAN</v>
      </c>
      <c r="E23" s="32" t="str">
        <f>'uzun V'!F20</f>
        <v>ERENKÖY LİSESİ</v>
      </c>
      <c r="F23" s="49">
        <f>'uzun V'!O20</f>
        <v>0</v>
      </c>
      <c r="G23" s="34" t="str">
        <f>IFERROR('uzun V'!P20,"")</f>
        <v/>
      </c>
      <c r="H23" s="35">
        <f>'yarışmaya katılan okullar'!B26</f>
        <v>40</v>
      </c>
    </row>
    <row r="24" spans="1:8" s="24" customFormat="1" ht="24.95" customHeight="1">
      <c r="A24" s="30">
        <v>16</v>
      </c>
      <c r="B24" s="31" t="str">
        <f>IF(G24="","",RANK(G24,$G$9:$G$40)+COUNTIF(G$9:G24,G24)-1)</f>
        <v/>
      </c>
      <c r="C24" s="220">
        <f>'uzun V'!D21</f>
        <v>37397</v>
      </c>
      <c r="D24" s="32" t="str">
        <f>'uzun V'!E21</f>
        <v>HÜSEYİN ARKAN</v>
      </c>
      <c r="E24" s="32" t="str">
        <f>'uzun V'!F21</f>
        <v>CENGİZ TOPEL E. M .LİSESİ</v>
      </c>
      <c r="F24" s="49">
        <f>'uzun V'!O21</f>
        <v>0</v>
      </c>
      <c r="G24" s="34" t="str">
        <f>IFERROR('uzun V'!P21,"")</f>
        <v/>
      </c>
      <c r="H24" s="35">
        <f>'yarışmaya katılan okullar'!B27</f>
        <v>39</v>
      </c>
    </row>
    <row r="25" spans="1:8" s="24" customFormat="1" ht="24.95" customHeight="1">
      <c r="A25" s="30">
        <v>17</v>
      </c>
      <c r="B25" s="31" t="str">
        <f>IF(G25="","",RANK(G25,$G$9:$G$40)+COUNTIF(G$9:G25,G25)-1)</f>
        <v/>
      </c>
      <c r="C25" s="220" t="str">
        <f>'uzun V'!D22</f>
        <v>-</v>
      </c>
      <c r="D25" s="32" t="str">
        <f>'uzun V'!E22</f>
        <v>-</v>
      </c>
      <c r="E25" s="32" t="str">
        <f>'uzun V'!F22</f>
        <v>GÜZELYURT TMK</v>
      </c>
      <c r="F25" s="49">
        <f>'uzun V'!O22</f>
        <v>0</v>
      </c>
      <c r="G25" s="34" t="str">
        <f>IFERROR('uzun V'!P22,"")</f>
        <v/>
      </c>
      <c r="H25" s="35">
        <f>'yarışmaya katılan okullar'!B28</f>
        <v>64</v>
      </c>
    </row>
    <row r="26" spans="1:8" s="24" customFormat="1" ht="24.95" customHeight="1">
      <c r="A26" s="30">
        <v>18</v>
      </c>
      <c r="B26" s="31" t="str">
        <f>IF(G26="","",RANK(G26,$G$9:$G$40)+COUNTIF(G$9:G26,G26)-1)</f>
        <v/>
      </c>
      <c r="C26" s="220">
        <f>'uzun V'!D23</f>
        <v>38162</v>
      </c>
      <c r="D26" s="32" t="str">
        <f>'uzun V'!E23</f>
        <v>ADEN DAVİD ARCA</v>
      </c>
      <c r="E26" s="32" t="str">
        <f>'uzun V'!F23</f>
        <v>TÜRK MAARİF KOLEJİ</v>
      </c>
      <c r="F26" s="49">
        <f>'uzun V'!O23</f>
        <v>0</v>
      </c>
      <c r="G26" s="34" t="str">
        <f>IFERROR('uzun V'!P23,"")</f>
        <v/>
      </c>
      <c r="H26" s="35">
        <f>'yarışmaya katılan okullar'!B29</f>
        <v>51</v>
      </c>
    </row>
    <row r="27" spans="1:8" s="24" customFormat="1" ht="24.95" customHeight="1">
      <c r="A27" s="30">
        <v>19</v>
      </c>
      <c r="B27" s="31" t="str">
        <f>IF(G27="","",RANK(G27,$G$9:$G$40)+COUNTIF(G$9:G27,G27)-1)</f>
        <v/>
      </c>
      <c r="C27" s="220">
        <f>'uzun V'!D24</f>
        <v>37829</v>
      </c>
      <c r="D27" s="32" t="str">
        <f>'uzun V'!E24</f>
        <v>BAHATTİN ZAİM</v>
      </c>
      <c r="E27" s="32" t="str">
        <f>'uzun V'!F24</f>
        <v>KURTULUŞ LİSESİ</v>
      </c>
      <c r="F27" s="49">
        <f>'uzun V'!O24</f>
        <v>0</v>
      </c>
      <c r="G27" s="34" t="str">
        <f>IFERROR('uzun V'!P24,"")</f>
        <v/>
      </c>
      <c r="H27" s="35">
        <f>'yarışmaya katılan okullar'!B30</f>
        <v>47</v>
      </c>
    </row>
    <row r="28" spans="1:8" s="24" customFormat="1" ht="24.95" customHeight="1">
      <c r="A28" s="30">
        <v>20</v>
      </c>
      <c r="B28" s="31" t="str">
        <f>IF(G28="","",RANK(G28,$G$9:$G$40)+COUNTIF(G$9:G28,G28)-1)</f>
        <v/>
      </c>
      <c r="C28" s="220">
        <f>'uzun V'!D25</f>
        <v>37379</v>
      </c>
      <c r="D28" s="32" t="str">
        <f>'uzun V'!E25</f>
        <v>İBRAHİM HALİL SİVRİ</v>
      </c>
      <c r="E28" s="32" t="str">
        <f>'uzun V'!F25</f>
        <v>DEĞİRMENLİK LİSESİ</v>
      </c>
      <c r="F28" s="49">
        <f>'uzun V'!O25</f>
        <v>0</v>
      </c>
      <c r="G28" s="34" t="str">
        <f>IFERROR('uzun V'!P25,"")</f>
        <v/>
      </c>
      <c r="H28" s="35">
        <f>'yarışmaya katılan okullar'!B31</f>
        <v>33</v>
      </c>
    </row>
    <row r="29" spans="1:8" s="24" customFormat="1" ht="24.95" customHeight="1">
      <c r="A29" s="30">
        <v>21</v>
      </c>
      <c r="B29" s="31" t="str">
        <f>IF(G29="","",RANK(G29,$G$9:$G$40)+COUNTIF(G$9:G29,G29)-1)</f>
        <v/>
      </c>
      <c r="C29" s="220">
        <f>'uzun V'!D26</f>
        <v>37329</v>
      </c>
      <c r="D29" s="32" t="str">
        <f>'uzun V'!E26</f>
        <v>TUGAY ALTUNTAŞ</v>
      </c>
      <c r="E29" s="32" t="str">
        <f>'uzun V'!F26</f>
        <v>BEKİRPAŞA LİSESİ</v>
      </c>
      <c r="F29" s="49">
        <f>'uzun V'!O26</f>
        <v>0</v>
      </c>
      <c r="G29" s="34" t="str">
        <f>IFERROR('uzun V'!P26,"")</f>
        <v/>
      </c>
      <c r="H29" s="35">
        <f>'yarışmaya katılan okullar'!B32</f>
        <v>37</v>
      </c>
    </row>
    <row r="30" spans="1:8" s="24" customFormat="1" ht="24.95" customHeight="1">
      <c r="A30" s="30">
        <v>22</v>
      </c>
      <c r="B30" s="31" t="str">
        <f>IF(G30="","",RANK(G30,$G$9:$G$40)+COUNTIF(G$9:G30,G30)-1)</f>
        <v/>
      </c>
      <c r="C30" s="220">
        <f>'uzun V'!D27</f>
        <v>37536</v>
      </c>
      <c r="D30" s="32" t="str">
        <f>'uzun V'!E27</f>
        <v>ORAZGELDİ DALKANOV</v>
      </c>
      <c r="E30" s="32" t="str">
        <f>'uzun V'!F27</f>
        <v>YAKIN DOĞU KOLEJİ</v>
      </c>
      <c r="F30" s="49">
        <f>'uzun V'!O27</f>
        <v>0</v>
      </c>
      <c r="G30" s="34" t="str">
        <f>IFERROR('uzun V'!P27,"")</f>
        <v/>
      </c>
      <c r="H30" s="35">
        <f>'yarışmaya katılan okullar'!B33</f>
        <v>27</v>
      </c>
    </row>
    <row r="31" spans="1:8" s="24" customFormat="1" ht="24.95" customHeight="1">
      <c r="A31" s="30">
        <v>23</v>
      </c>
      <c r="B31" s="31" t="str">
        <f>IF(G31="","",RANK(G31,$G$9:$G$40)+COUNTIF(G$9:G31,G31)-1)</f>
        <v/>
      </c>
      <c r="C31" s="220" t="str">
        <f>'uzun V'!D28</f>
        <v>29.04.2002</v>
      </c>
      <c r="D31" s="32" t="str">
        <f>'uzun V'!E28</f>
        <v>KAAN CELIK</v>
      </c>
      <c r="E31" s="32" t="str">
        <f>'uzun V'!F28</f>
        <v>THE ENGLISH SCHOOL OF KYRENIA</v>
      </c>
      <c r="F31" s="49">
        <f>'uzun V'!O28</f>
        <v>0</v>
      </c>
      <c r="G31" s="34" t="str">
        <f>IFERROR('uzun V'!P28,"")</f>
        <v/>
      </c>
      <c r="H31" s="35">
        <f>'yarışmaya katılan okullar'!B34</f>
        <v>81</v>
      </c>
    </row>
    <row r="32" spans="1:8" s="24" customFormat="1" ht="24.95" customHeight="1">
      <c r="A32" s="30">
        <v>24</v>
      </c>
      <c r="B32" s="31" t="str">
        <f>IF(G32="","",RANK(G32,$G$9:$G$40)+COUNTIF(G$9:G32,G32)-1)</f>
        <v/>
      </c>
      <c r="C32" s="220" t="str">
        <f>'uzun V'!D29</f>
        <v>-</v>
      </c>
      <c r="D32" s="32" t="str">
        <f>'uzun V'!E29</f>
        <v>-</v>
      </c>
      <c r="E32" s="32" t="str">
        <f>'uzun V'!F29</f>
        <v>ATATÜRK MESLEK LİSESİ</v>
      </c>
      <c r="F32" s="49">
        <f>'uzun V'!O29</f>
        <v>0</v>
      </c>
      <c r="G32" s="34" t="str">
        <f>IFERROR('uzun V'!P29,"")</f>
        <v/>
      </c>
      <c r="H32" s="35">
        <f>'yarışmaya katılan okullar'!B35</f>
        <v>36</v>
      </c>
    </row>
    <row r="33" spans="1:8" s="24" customFormat="1" ht="24.95" customHeight="1">
      <c r="A33" s="30">
        <v>25</v>
      </c>
      <c r="B33" s="31" t="str">
        <f>IF(G33="","",RANK(G33,$G$9:$G$40)+COUNTIF(G$9:G33,G33)-1)</f>
        <v/>
      </c>
      <c r="C33" s="220">
        <f>'uzun V'!D30</f>
        <v>36928</v>
      </c>
      <c r="D33" s="32" t="str">
        <f>'uzun V'!E30</f>
        <v>GÖKBERK ÇAĞIL</v>
      </c>
      <c r="E33" s="32" t="str">
        <f>'uzun V'!F30</f>
        <v>20 TEMMUZ FEN LİSESİ</v>
      </c>
      <c r="F33" s="49">
        <f>'uzun V'!O30</f>
        <v>0</v>
      </c>
      <c r="G33" s="34" t="str">
        <f>IFERROR('uzun V'!P30,"")</f>
        <v/>
      </c>
      <c r="H33" s="35">
        <f>'yarışmaya katılan okullar'!B36</f>
        <v>53</v>
      </c>
    </row>
    <row r="34" spans="1:8" s="24" customFormat="1" ht="24.95" customHeight="1">
      <c r="A34" s="30">
        <v>26</v>
      </c>
      <c r="B34" s="31" t="str">
        <f>IF(G34="","",RANK(G34,$G$9:$G$40)+COUNTIF(G$9:G34,G34)-1)</f>
        <v/>
      </c>
      <c r="C34" s="220">
        <f>'uzun V'!D31</f>
        <v>0</v>
      </c>
      <c r="D34" s="32">
        <f>'uzun V'!E31</f>
        <v>0</v>
      </c>
      <c r="E34" s="32" t="str">
        <f>'uzun V'!F31</f>
        <v/>
      </c>
      <c r="F34" s="49">
        <f>'uzun V'!O31</f>
        <v>0</v>
      </c>
      <c r="G34" s="34" t="str">
        <f>IFERROR('uzun V'!P31,"")</f>
        <v/>
      </c>
      <c r="H34" s="35">
        <f>'yarışmaya katılan okullar'!B37</f>
        <v>0</v>
      </c>
    </row>
    <row r="35" spans="1:8" s="24" customFormat="1" ht="24.95" customHeight="1">
      <c r="A35" s="30">
        <v>27</v>
      </c>
      <c r="B35" s="31" t="str">
        <f>IF(G35="","",RANK(G35,$G$9:$G$40)+COUNTIF(G$9:G35,G35)-1)</f>
        <v/>
      </c>
      <c r="C35" s="220">
        <f>'uzun V'!D32</f>
        <v>0</v>
      </c>
      <c r="D35" s="32">
        <f>'uzun V'!E32</f>
        <v>0</v>
      </c>
      <c r="E35" s="32" t="str">
        <f>'uzun V'!F32</f>
        <v/>
      </c>
      <c r="F35" s="49">
        <f>'uzun V'!O32</f>
        <v>0</v>
      </c>
      <c r="G35" s="34" t="str">
        <f>IFERROR('uzun V'!P32,"")</f>
        <v/>
      </c>
      <c r="H35" s="35">
        <f>'yarışmaya katılan okullar'!B38</f>
        <v>0</v>
      </c>
    </row>
    <row r="36" spans="1:8" s="24" customFormat="1" ht="24.95" customHeight="1">
      <c r="A36" s="30">
        <v>28</v>
      </c>
      <c r="B36" s="31" t="str">
        <f>IF(G36="","",RANK(G36,$G$9:$G$40)+COUNTIF(G$9:G36,G36)-1)</f>
        <v/>
      </c>
      <c r="C36" s="220">
        <f>'uzun V'!D33</f>
        <v>0</v>
      </c>
      <c r="D36" s="32">
        <f>'uzun V'!E33</f>
        <v>0</v>
      </c>
      <c r="E36" s="32" t="str">
        <f>'uzun V'!F33</f>
        <v/>
      </c>
      <c r="F36" s="49">
        <f>'uzun V'!O33</f>
        <v>0</v>
      </c>
      <c r="G36" s="34" t="str">
        <f>IFERROR('uzun V'!P33,"")</f>
        <v/>
      </c>
      <c r="H36" s="35">
        <f>'yarışmaya katılan okullar'!B39</f>
        <v>0</v>
      </c>
    </row>
    <row r="37" spans="1:8" s="24" customFormat="1" ht="24.95" customHeight="1">
      <c r="A37" s="30">
        <v>29</v>
      </c>
      <c r="B37" s="31" t="str">
        <f>IF(G37="","",RANK(G37,$G$9:$G$40)+COUNTIF(G$9:G37,G37)-1)</f>
        <v/>
      </c>
      <c r="C37" s="220">
        <f>'uzun V'!D34</f>
        <v>0</v>
      </c>
      <c r="D37" s="32">
        <f>'uzun V'!E34</f>
        <v>0</v>
      </c>
      <c r="E37" s="32" t="str">
        <f>'uzun V'!F34</f>
        <v/>
      </c>
      <c r="F37" s="49">
        <f>'uzun V'!O34</f>
        <v>0</v>
      </c>
      <c r="G37" s="34" t="str">
        <f>IFERROR('uzun V'!P34,"")</f>
        <v/>
      </c>
      <c r="H37" s="35">
        <f>'yarışmaya katılan okullar'!B40</f>
        <v>0</v>
      </c>
    </row>
    <row r="38" spans="1:8" s="24" customFormat="1" ht="24.95" customHeight="1">
      <c r="A38" s="30">
        <v>30</v>
      </c>
      <c r="B38" s="31" t="str">
        <f>IF(G38="","",RANK(G38,$G$9:$G$40)+COUNTIF(G$9:G38,G38)-1)</f>
        <v/>
      </c>
      <c r="C38" s="220">
        <f>'uzun V'!D35</f>
        <v>0</v>
      </c>
      <c r="D38" s="32">
        <f>'uzun V'!E35</f>
        <v>0</v>
      </c>
      <c r="E38" s="32" t="str">
        <f>'uzun V'!F35</f>
        <v/>
      </c>
      <c r="F38" s="49">
        <f>'uzun V'!O35</f>
        <v>0</v>
      </c>
      <c r="G38" s="34" t="str">
        <f>IFERROR('uzun V'!P35,"")</f>
        <v/>
      </c>
      <c r="H38" s="35">
        <f>'yarışmaya katılan okullar'!B41</f>
        <v>0</v>
      </c>
    </row>
    <row r="39" spans="1:8" s="24" customFormat="1" ht="24.95" customHeight="1">
      <c r="A39" s="30">
        <v>31</v>
      </c>
      <c r="B39" s="31" t="str">
        <f>IF(G39="","",RANK(G39,$G$9:$G$40)+COUNTIF(G$9:G39,G39)-1)</f>
        <v/>
      </c>
      <c r="C39" s="220">
        <f>'uzun V'!D36</f>
        <v>0</v>
      </c>
      <c r="D39" s="32">
        <f>'uzun V'!E36</f>
        <v>0</v>
      </c>
      <c r="E39" s="32" t="str">
        <f>'uzun V'!F36</f>
        <v/>
      </c>
      <c r="F39" s="49">
        <f>'uzun V'!O36</f>
        <v>0</v>
      </c>
      <c r="G39" s="34" t="str">
        <f>IFERROR('uzun V'!P36,"")</f>
        <v/>
      </c>
      <c r="H39" s="35">
        <f>'yarışmaya katılan okullar'!B42</f>
        <v>0</v>
      </c>
    </row>
    <row r="40" spans="1:8" s="24" customFormat="1" ht="24.95" customHeight="1">
      <c r="A40" s="30">
        <v>32</v>
      </c>
      <c r="B40" s="31" t="str">
        <f>IF(G40="","",RANK(G40,$G$9:$G$40)+COUNTIF(G$9:G40,G40)-1)</f>
        <v/>
      </c>
      <c r="C40" s="220">
        <f>'uzun V'!D37</f>
        <v>0</v>
      </c>
      <c r="D40" s="32">
        <f>'uzun V'!E37</f>
        <v>0</v>
      </c>
      <c r="E40" s="32" t="str">
        <f>'uzun V'!F37</f>
        <v/>
      </c>
      <c r="F40" s="49">
        <f>'uzun V'!O37</f>
        <v>0</v>
      </c>
      <c r="G40" s="34" t="str">
        <f>IFERROR('uzun V'!P37,"")</f>
        <v/>
      </c>
      <c r="H40" s="35">
        <f>'yarışmaya katılan okullar'!B43</f>
        <v>0</v>
      </c>
    </row>
    <row r="41" spans="1:8" s="24" customFormat="1" ht="24.95" customHeight="1">
      <c r="C41" s="220" t="e">
        <f>'uzun V'!#REF!</f>
        <v>#REF!</v>
      </c>
    </row>
    <row r="42" spans="1:8" s="24" customFormat="1" ht="24.95" customHeight="1"/>
    <row r="43" spans="1:8" s="24" customFormat="1" ht="24.95" customHeight="1"/>
    <row r="44" spans="1:8" s="24" customFormat="1" ht="24.95" customHeight="1"/>
    <row r="45" spans="1:8" s="24" customFormat="1" ht="24.95" customHeight="1"/>
    <row r="46" spans="1:8" s="24" customFormat="1" ht="24.95" customHeight="1"/>
    <row r="47" spans="1:8" s="24" customFormat="1" ht="24.95" customHeight="1"/>
    <row r="48" spans="1:8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="24" customFormat="1" ht="24.95" customHeight="1"/>
    <row r="66" s="24" customFormat="1" ht="24.95" customHeight="1"/>
    <row r="67" s="24" customFormat="1" ht="24.95" customHeight="1"/>
    <row r="68" s="24" customFormat="1" ht="24.95" customHeight="1"/>
    <row r="69" s="24" customFormat="1" ht="24.95" customHeight="1"/>
    <row r="70" s="24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F40 H9:H40">
    <cfRule type="cellIs" dxfId="95" priority="2" stopIfTrue="1" operator="equal">
      <formula>0</formula>
    </cfRule>
  </conditionalFormatting>
  <conditionalFormatting sqref="C9:C41">
    <cfRule type="cellIs" dxfId="94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FF0000"/>
  </sheetPr>
  <dimension ref="A1:J71"/>
  <sheetViews>
    <sheetView view="pageBreakPreview" topLeftCell="A16" zoomScale="60" zoomScaleNormal="80" workbookViewId="0">
      <selection activeCell="E6" sqref="E6:F6"/>
    </sheetView>
  </sheetViews>
  <sheetFormatPr defaultColWidth="9.140625" defaultRowHeight="24.95" customHeight="1"/>
  <cols>
    <col min="1" max="1" width="5.7109375" style="40" customWidth="1"/>
    <col min="2" max="2" width="9.7109375" style="40" customWidth="1"/>
    <col min="3" max="3" width="13.42578125" style="40" customWidth="1"/>
    <col min="4" max="4" width="36.7109375" style="40" customWidth="1"/>
    <col min="5" max="5" width="40.7109375" style="40" customWidth="1"/>
    <col min="6" max="6" width="11" style="40" customWidth="1"/>
    <col min="7" max="7" width="8.85546875" style="40" customWidth="1"/>
    <col min="8" max="8" width="11.7109375" style="40" customWidth="1"/>
    <col min="9" max="9" width="12.28515625" style="40" customWidth="1"/>
    <col min="10" max="16384" width="9.140625" style="40"/>
  </cols>
  <sheetData>
    <row r="1" spans="1:10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  <c r="I1" s="354" t="s">
        <v>302</v>
      </c>
    </row>
    <row r="2" spans="1:10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  <c r="I2" s="354"/>
    </row>
    <row r="3" spans="1:10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  <c r="I3" s="354"/>
    </row>
    <row r="4" spans="1:10" s="24" customFormat="1" ht="24.95" customHeight="1">
      <c r="C4" s="38"/>
      <c r="I4" s="354"/>
    </row>
    <row r="5" spans="1:10" s="24" customFormat="1" ht="24.95" customHeight="1">
      <c r="C5" s="25" t="s">
        <v>16</v>
      </c>
      <c r="D5" s="26" t="s">
        <v>10</v>
      </c>
      <c r="E5" s="25" t="s">
        <v>17</v>
      </c>
      <c r="F5" s="92" t="str">
        <f>'genel bilgi girişi'!B5</f>
        <v>ATATÜRK STADYUMU</v>
      </c>
      <c r="G5" s="92"/>
      <c r="H5" s="38"/>
      <c r="I5" s="354"/>
    </row>
    <row r="6" spans="1:10" s="24" customFormat="1" ht="24.95" customHeight="1">
      <c r="C6" s="25" t="s">
        <v>19</v>
      </c>
      <c r="D6" s="27" t="str">
        <f>uzun!$D$6</f>
        <v>UZUN ATLAMA</v>
      </c>
      <c r="E6" s="25" t="s">
        <v>18</v>
      </c>
      <c r="F6" s="227" t="str">
        <f>'genel bilgi girişi'!B6</f>
        <v>11-12 MART 2019</v>
      </c>
      <c r="G6" s="228"/>
      <c r="H6" s="219"/>
      <c r="I6" s="354"/>
    </row>
    <row r="7" spans="1:10" s="24" customFormat="1" ht="24.95" customHeight="1">
      <c r="I7" s="354"/>
    </row>
    <row r="8" spans="1:10" s="218" customFormat="1" ht="38.450000000000003" customHeight="1">
      <c r="A8" s="216" t="s">
        <v>32</v>
      </c>
      <c r="B8" s="216" t="s">
        <v>20</v>
      </c>
      <c r="C8" s="216" t="s">
        <v>62</v>
      </c>
      <c r="D8" s="217" t="s">
        <v>55</v>
      </c>
      <c r="E8" s="216" t="s">
        <v>21</v>
      </c>
      <c r="F8" s="216" t="s">
        <v>22</v>
      </c>
      <c r="G8" s="216" t="s">
        <v>23</v>
      </c>
      <c r="H8" s="217" t="s">
        <v>304</v>
      </c>
      <c r="I8" s="216" t="s">
        <v>303</v>
      </c>
    </row>
    <row r="9" spans="1:10" s="24" customFormat="1" ht="24.95" customHeight="1">
      <c r="A9" s="28">
        <v>1</v>
      </c>
      <c r="B9" s="42">
        <f>IF(ISERROR(VLOOKUP(I9,uzun!$B$9:$H$40,7,FALSE)),0,(VLOOKUP(I9,uzun!$B$9:$H$40,7,FALSE)))</f>
        <v>0</v>
      </c>
      <c r="C9" s="220">
        <f>IF(ISERROR(VLOOKUP(I9,uzun!$B$9:$H$40,2,FALSE)),0,(VLOOKUP(I9,uzun!$B$9:$H$40,2,FALSE)))</f>
        <v>0</v>
      </c>
      <c r="D9" s="229">
        <f>IF(ISERROR(VLOOKUP(I9,uzun!$B$9:$H$40,3,FALSE)),0,(VLOOKUP(I9,uzun!$B$9:$H$40,3,FALSE)))</f>
        <v>0</v>
      </c>
      <c r="E9" s="229">
        <f>IF(ISERROR(VLOOKUP(I9,uzun!$B$9:$H$40,4,FALSE)),0,(VLOOKUP(I9,uzun!$B$9:$H$40,4,FALSE)))</f>
        <v>0</v>
      </c>
      <c r="F9" s="49">
        <f>IF(ISERROR(VLOOKUP(I9,uzun!$B$9:$H$40,5,FALSE)),0,(VLOOKUP(I9,uzun!$B$9:$H$40,5,FALSE)))</f>
        <v>0</v>
      </c>
      <c r="G9" s="43">
        <f>IF(ISERROR(VLOOKUP(I9,uzun!$B$9:$H$40,6,FALSE)),0,(VLOOKUP(I9,uzun!$B$9:$H$40,6,FALSE)))</f>
        <v>0</v>
      </c>
      <c r="H9" s="222"/>
      <c r="I9" s="30">
        <v>1</v>
      </c>
      <c r="J9" s="44"/>
    </row>
    <row r="10" spans="1:10" s="24" customFormat="1" ht="24.95" customHeight="1">
      <c r="A10" s="28">
        <v>2</v>
      </c>
      <c r="B10" s="42">
        <f>IF(ISERROR(VLOOKUP(I10,uzun!$B$9:$H$40,7,FALSE)),0,(VLOOKUP(I10,uzun!$B$9:$H$40,7,FALSE)))</f>
        <v>0</v>
      </c>
      <c r="C10" s="220">
        <f>IF(ISERROR(VLOOKUP(I10,uzun!$B$9:$H$40,2,FALSE)),0,(VLOOKUP(I10,uzun!$B$9:$H$40,2,FALSE)))</f>
        <v>0</v>
      </c>
      <c r="D10" s="229">
        <f>IF(ISERROR(VLOOKUP(I10,uzun!$B$9:$H$40,3,FALSE)),0,(VLOOKUP(I10,uzun!$B$9:$H$40,3,FALSE)))</f>
        <v>0</v>
      </c>
      <c r="E10" s="229">
        <f>IF(ISERROR(VLOOKUP(I10,uzun!$B$9:$H$40,4,FALSE)),0,(VLOOKUP(I10,uzun!$B$9:$H$40,4,FALSE)))</f>
        <v>0</v>
      </c>
      <c r="F10" s="49">
        <f>IF(ISERROR(VLOOKUP(I10,uzun!$B$9:$H$40,5,FALSE)),0,(VLOOKUP(I10,uzun!$B$9:$H$40,5,FALSE)))</f>
        <v>0</v>
      </c>
      <c r="G10" s="43">
        <f>IF(ISERROR(VLOOKUP(I10,uzun!$B$9:$H$40,6,FALSE)),0,(VLOOKUP(I10,uzun!$B$9:$H$40,6,FALSE)))</f>
        <v>0</v>
      </c>
      <c r="H10" s="222"/>
      <c r="I10" s="30">
        <v>2</v>
      </c>
      <c r="J10" s="44"/>
    </row>
    <row r="11" spans="1:10" s="24" customFormat="1" ht="24.95" customHeight="1">
      <c r="A11" s="28">
        <v>3</v>
      </c>
      <c r="B11" s="42">
        <f>IF(ISERROR(VLOOKUP(I11,uzun!$B$9:$H$40,7,FALSE)),0,(VLOOKUP(I11,uzun!$B$9:$H$40,7,FALSE)))</f>
        <v>0</v>
      </c>
      <c r="C11" s="220">
        <f>IF(ISERROR(VLOOKUP(I11,uzun!$B$9:$H$40,2,FALSE)),0,(VLOOKUP(I11,uzun!$B$9:$H$40,2,FALSE)))</f>
        <v>0</v>
      </c>
      <c r="D11" s="229">
        <f>IF(ISERROR(VLOOKUP(I11,uzun!$B$9:$H$40,3,FALSE)),0,(VLOOKUP(I11,uzun!$B$9:$H$40,3,FALSE)))</f>
        <v>0</v>
      </c>
      <c r="E11" s="229">
        <f>IF(ISERROR(VLOOKUP(I11,uzun!$B$9:$H$40,4,FALSE)),0,(VLOOKUP(I11,uzun!$B$9:$H$40,4,FALSE)))</f>
        <v>0</v>
      </c>
      <c r="F11" s="49">
        <f>IF(ISERROR(VLOOKUP(I11,uzun!$B$9:$H$40,5,FALSE)),0,(VLOOKUP(I11,uzun!$B$9:$H$40,5,FALSE)))</f>
        <v>0</v>
      </c>
      <c r="G11" s="43">
        <f>IF(ISERROR(VLOOKUP(I11,uzun!$B$9:$H$40,6,FALSE)),0,(VLOOKUP(I11,uzun!$B$9:$H$40,6,FALSE)))</f>
        <v>0</v>
      </c>
      <c r="H11" s="222"/>
      <c r="I11" s="30">
        <v>3</v>
      </c>
      <c r="J11" s="44"/>
    </row>
    <row r="12" spans="1:10" s="24" customFormat="1" ht="24.95" customHeight="1">
      <c r="A12" s="28">
        <v>4</v>
      </c>
      <c r="B12" s="42">
        <f>IF(ISERROR(VLOOKUP(I12,uzun!$B$9:$H$40,7,FALSE)),0,(VLOOKUP(I12,uzun!$B$9:$H$40,7,FALSE)))</f>
        <v>0</v>
      </c>
      <c r="C12" s="220">
        <f>IF(ISERROR(VLOOKUP(I12,uzun!$B$9:$H$40,2,FALSE)),0,(VLOOKUP(I12,uzun!$B$9:$H$40,2,FALSE)))</f>
        <v>0</v>
      </c>
      <c r="D12" s="229">
        <f>IF(ISERROR(VLOOKUP(I12,uzun!$B$9:$H$40,3,FALSE)),0,(VLOOKUP(I12,uzun!$B$9:$H$40,3,FALSE)))</f>
        <v>0</v>
      </c>
      <c r="E12" s="229">
        <f>IF(ISERROR(VLOOKUP(I12,uzun!$B$9:$H$40,4,FALSE)),0,(VLOOKUP(I12,uzun!$B$9:$H$40,4,FALSE)))</f>
        <v>0</v>
      </c>
      <c r="F12" s="49">
        <f>IF(ISERROR(VLOOKUP(I12,uzun!$B$9:$H$40,5,FALSE)),0,(VLOOKUP(I12,uzun!$B$9:$H$40,5,FALSE)))</f>
        <v>0</v>
      </c>
      <c r="G12" s="43">
        <f>IF(ISERROR(VLOOKUP(I12,uzun!$B$9:$H$40,6,FALSE)),0,(VLOOKUP(I12,uzun!$B$9:$H$40,6,FALSE)))</f>
        <v>0</v>
      </c>
      <c r="H12" s="222"/>
      <c r="I12" s="30">
        <v>4</v>
      </c>
      <c r="J12" s="44"/>
    </row>
    <row r="13" spans="1:10" s="24" customFormat="1" ht="24.95" customHeight="1">
      <c r="A13" s="28">
        <v>5</v>
      </c>
      <c r="B13" s="42">
        <f>IF(ISERROR(VLOOKUP(I13,uzun!$B$9:$H$40,7,FALSE)),0,(VLOOKUP(I13,uzun!$B$9:$H$40,7,FALSE)))</f>
        <v>0</v>
      </c>
      <c r="C13" s="220">
        <f>IF(ISERROR(VLOOKUP(I13,uzun!$B$9:$H$40,2,FALSE)),0,(VLOOKUP(I13,uzun!$B$9:$H$40,2,FALSE)))</f>
        <v>0</v>
      </c>
      <c r="D13" s="229">
        <f>IF(ISERROR(VLOOKUP(I13,uzun!$B$9:$H$40,3,FALSE)),0,(VLOOKUP(I13,uzun!$B$9:$H$40,3,FALSE)))</f>
        <v>0</v>
      </c>
      <c r="E13" s="229">
        <f>IF(ISERROR(VLOOKUP(I13,uzun!$B$9:$H$40,4,FALSE)),0,(VLOOKUP(I13,uzun!$B$9:$H$40,4,FALSE)))</f>
        <v>0</v>
      </c>
      <c r="F13" s="49">
        <f>IF(ISERROR(VLOOKUP(I13,uzun!$B$9:$H$40,5,FALSE)),0,(VLOOKUP(I13,uzun!$B$9:$H$40,5,FALSE)))</f>
        <v>0</v>
      </c>
      <c r="G13" s="43">
        <f>IF(ISERROR(VLOOKUP(I13,uzun!$B$9:$H$40,6,FALSE)),0,(VLOOKUP(I13,uzun!$B$9:$H$40,6,FALSE)))</f>
        <v>0</v>
      </c>
      <c r="H13" s="222"/>
      <c r="I13" s="30">
        <v>5</v>
      </c>
      <c r="J13" s="44"/>
    </row>
    <row r="14" spans="1:10" s="24" customFormat="1" ht="24.95" customHeight="1">
      <c r="A14" s="28">
        <v>6</v>
      </c>
      <c r="B14" s="42">
        <f>IF(ISERROR(VLOOKUP(I14,uzun!$B$9:$H$40,7,FALSE)),0,(VLOOKUP(I14,uzun!$B$9:$H$40,7,FALSE)))</f>
        <v>0</v>
      </c>
      <c r="C14" s="220">
        <f>IF(ISERROR(VLOOKUP(I14,uzun!$B$9:$H$40,2,FALSE)),0,(VLOOKUP(I14,uzun!$B$9:$H$40,2,FALSE)))</f>
        <v>0</v>
      </c>
      <c r="D14" s="229">
        <f>IF(ISERROR(VLOOKUP(I14,uzun!$B$9:$H$40,3,FALSE)),0,(VLOOKUP(I14,uzun!$B$9:$H$40,3,FALSE)))</f>
        <v>0</v>
      </c>
      <c r="E14" s="229">
        <f>IF(ISERROR(VLOOKUP(I14,uzun!$B$9:$H$40,4,FALSE)),0,(VLOOKUP(I14,uzun!$B$9:$H$40,4,FALSE)))</f>
        <v>0</v>
      </c>
      <c r="F14" s="49">
        <f>IF(ISERROR(VLOOKUP(I14,uzun!$B$9:$H$40,5,FALSE)),0,(VLOOKUP(I14,uzun!$B$9:$H$40,5,FALSE)))</f>
        <v>0</v>
      </c>
      <c r="G14" s="43">
        <f>IF(ISERROR(VLOOKUP(I14,uzun!$B$9:$H$40,6,FALSE)),0,(VLOOKUP(I14,uzun!$B$9:$H$40,6,FALSE)))</f>
        <v>0</v>
      </c>
      <c r="H14" s="222"/>
      <c r="I14" s="30">
        <v>6</v>
      </c>
      <c r="J14" s="44"/>
    </row>
    <row r="15" spans="1:10" s="24" customFormat="1" ht="24.95" customHeight="1">
      <c r="A15" s="28">
        <v>7</v>
      </c>
      <c r="B15" s="42">
        <f>IF(ISERROR(VLOOKUP(I15,uzun!$B$9:$H$40,7,FALSE)),0,(VLOOKUP(I15,uzun!$B$9:$H$40,7,FALSE)))</f>
        <v>0</v>
      </c>
      <c r="C15" s="220">
        <f>IF(ISERROR(VLOOKUP(I15,uzun!$B$9:$H$40,2,FALSE)),0,(VLOOKUP(I15,uzun!$B$9:$H$40,2,FALSE)))</f>
        <v>0</v>
      </c>
      <c r="D15" s="229">
        <f>IF(ISERROR(VLOOKUP(I15,uzun!$B$9:$H$40,3,FALSE)),0,(VLOOKUP(I15,uzun!$B$9:$H$40,3,FALSE)))</f>
        <v>0</v>
      </c>
      <c r="E15" s="229">
        <f>IF(ISERROR(VLOOKUP(I15,uzun!$B$9:$H$40,4,FALSE)),0,(VLOOKUP(I15,uzun!$B$9:$H$40,4,FALSE)))</f>
        <v>0</v>
      </c>
      <c r="F15" s="49">
        <f>IF(ISERROR(VLOOKUP(I15,uzun!$B$9:$H$40,5,FALSE)),0,(VLOOKUP(I15,uzun!$B$9:$H$40,5,FALSE)))</f>
        <v>0</v>
      </c>
      <c r="G15" s="43">
        <f>IF(ISERROR(VLOOKUP(I15,uzun!$B$9:$H$40,6,FALSE)),0,(VLOOKUP(I15,uzun!$B$9:$H$40,6,FALSE)))</f>
        <v>0</v>
      </c>
      <c r="H15" s="222"/>
      <c r="I15" s="30">
        <v>7</v>
      </c>
      <c r="J15" s="44"/>
    </row>
    <row r="16" spans="1:10" s="24" customFormat="1" ht="24.95" customHeight="1">
      <c r="A16" s="28">
        <v>8</v>
      </c>
      <c r="B16" s="42">
        <f>IF(ISERROR(VLOOKUP(I16,uzun!$B$9:$H$40,7,FALSE)),0,(VLOOKUP(I16,uzun!$B$9:$H$40,7,FALSE)))</f>
        <v>0</v>
      </c>
      <c r="C16" s="220">
        <f>IF(ISERROR(VLOOKUP(I16,uzun!$B$9:$H$40,2,FALSE)),0,(VLOOKUP(I16,uzun!$B$9:$H$40,2,FALSE)))</f>
        <v>0</v>
      </c>
      <c r="D16" s="229">
        <f>IF(ISERROR(VLOOKUP(I16,uzun!$B$9:$H$40,3,FALSE)),0,(VLOOKUP(I16,uzun!$B$9:$H$40,3,FALSE)))</f>
        <v>0</v>
      </c>
      <c r="E16" s="229">
        <f>IF(ISERROR(VLOOKUP(I16,uzun!$B$9:$H$40,4,FALSE)),0,(VLOOKUP(I16,uzun!$B$9:$H$40,4,FALSE)))</f>
        <v>0</v>
      </c>
      <c r="F16" s="49">
        <f>IF(ISERROR(VLOOKUP(I16,uzun!$B$9:$H$40,5,FALSE)),0,(VLOOKUP(I16,uzun!$B$9:$H$40,5,FALSE)))</f>
        <v>0</v>
      </c>
      <c r="G16" s="43">
        <f>IF(ISERROR(VLOOKUP(I16,uzun!$B$9:$H$40,6,FALSE)),0,(VLOOKUP(I16,uzun!$B$9:$H$40,6,FALSE)))</f>
        <v>0</v>
      </c>
      <c r="H16" s="222"/>
      <c r="I16" s="30">
        <v>8</v>
      </c>
      <c r="J16" s="44"/>
    </row>
    <row r="17" spans="1:10" s="24" customFormat="1" ht="24.95" customHeight="1">
      <c r="A17" s="28">
        <v>9</v>
      </c>
      <c r="B17" s="42">
        <f>IF(ISERROR(VLOOKUP(I17,uzun!$B$9:$H$40,7,FALSE)),0,(VLOOKUP(I17,uzun!$B$9:$H$40,7,FALSE)))</f>
        <v>0</v>
      </c>
      <c r="C17" s="220">
        <f>IF(ISERROR(VLOOKUP(I17,uzun!$B$9:$H$40,2,FALSE)),0,(VLOOKUP(I17,uzun!$B$9:$H$40,2,FALSE)))</f>
        <v>0</v>
      </c>
      <c r="D17" s="229">
        <f>IF(ISERROR(VLOOKUP(I17,uzun!$B$9:$H$40,3,FALSE)),0,(VLOOKUP(I17,uzun!$B$9:$H$40,3,FALSE)))</f>
        <v>0</v>
      </c>
      <c r="E17" s="229">
        <f>IF(ISERROR(VLOOKUP(I17,uzun!$B$9:$H$40,4,FALSE)),0,(VLOOKUP(I17,uzun!$B$9:$H$40,4,FALSE)))</f>
        <v>0</v>
      </c>
      <c r="F17" s="49">
        <f>IF(ISERROR(VLOOKUP(I17,uzun!$B$9:$H$40,5,FALSE)),0,(VLOOKUP(I17,uzun!$B$9:$H$40,5,FALSE)))</f>
        <v>0</v>
      </c>
      <c r="G17" s="43">
        <f>IF(ISERROR(VLOOKUP(I17,uzun!$B$9:$H$40,6,FALSE)),0,(VLOOKUP(I17,uzun!$B$9:$H$40,6,FALSE)))</f>
        <v>0</v>
      </c>
      <c r="H17" s="222"/>
      <c r="I17" s="30">
        <v>9</v>
      </c>
      <c r="J17" s="44"/>
    </row>
    <row r="18" spans="1:10" s="24" customFormat="1" ht="24.95" customHeight="1">
      <c r="A18" s="28">
        <v>10</v>
      </c>
      <c r="B18" s="42">
        <f>IF(ISERROR(VLOOKUP(I18,uzun!$B$9:$H$40,7,FALSE)),0,(VLOOKUP(I18,uzun!$B$9:$H$40,7,FALSE)))</f>
        <v>0</v>
      </c>
      <c r="C18" s="220">
        <f>IF(ISERROR(VLOOKUP(I18,uzun!$B$9:$H$40,2,FALSE)),0,(VLOOKUP(I18,uzun!$B$9:$H$40,2,FALSE)))</f>
        <v>0</v>
      </c>
      <c r="D18" s="229">
        <f>IF(ISERROR(VLOOKUP(I18,uzun!$B$9:$H$40,3,FALSE)),0,(VLOOKUP(I18,uzun!$B$9:$H$40,3,FALSE)))</f>
        <v>0</v>
      </c>
      <c r="E18" s="229">
        <f>IF(ISERROR(VLOOKUP(I18,uzun!$B$9:$H$40,4,FALSE)),0,(VLOOKUP(I18,uzun!$B$9:$H$40,4,FALSE)))</f>
        <v>0</v>
      </c>
      <c r="F18" s="49">
        <f>IF(ISERROR(VLOOKUP(I18,uzun!$B$9:$H$40,5,FALSE)),0,(VLOOKUP(I18,uzun!$B$9:$H$40,5,FALSE)))</f>
        <v>0</v>
      </c>
      <c r="G18" s="43">
        <f>IF(ISERROR(VLOOKUP(I18,uzun!$B$9:$H$40,6,FALSE)),0,(VLOOKUP(I18,uzun!$B$9:$H$40,6,FALSE)))</f>
        <v>0</v>
      </c>
      <c r="H18" s="222"/>
      <c r="I18" s="30">
        <v>10</v>
      </c>
      <c r="J18" s="44"/>
    </row>
    <row r="19" spans="1:10" s="24" customFormat="1" ht="24.95" customHeight="1">
      <c r="A19" s="28">
        <v>11</v>
      </c>
      <c r="B19" s="42">
        <f>IF(ISERROR(VLOOKUP(I19,uzun!$B$9:$H$40,7,FALSE)),0,(VLOOKUP(I19,uzun!$B$9:$H$40,7,FALSE)))</f>
        <v>0</v>
      </c>
      <c r="C19" s="220">
        <f>IF(ISERROR(VLOOKUP(I19,uzun!$B$9:$H$40,2,FALSE)),0,(VLOOKUP(I19,uzun!$B$9:$H$40,2,FALSE)))</f>
        <v>0</v>
      </c>
      <c r="D19" s="229">
        <f>IF(ISERROR(VLOOKUP(I19,uzun!$B$9:$H$40,3,FALSE)),0,(VLOOKUP(I19,uzun!$B$9:$H$40,3,FALSE)))</f>
        <v>0</v>
      </c>
      <c r="E19" s="229">
        <f>IF(ISERROR(VLOOKUP(I19,uzun!$B$9:$H$40,4,FALSE)),0,(VLOOKUP(I19,uzun!$B$9:$H$40,4,FALSE)))</f>
        <v>0</v>
      </c>
      <c r="F19" s="49">
        <f>IF(ISERROR(VLOOKUP(I19,uzun!$B$9:$H$40,5,FALSE)),0,(VLOOKUP(I19,uzun!$B$9:$H$40,5,FALSE)))</f>
        <v>0</v>
      </c>
      <c r="G19" s="43">
        <f>IF(ISERROR(VLOOKUP(I19,uzun!$B$9:$H$40,6,FALSE)),0,(VLOOKUP(I19,uzun!$B$9:$H$40,6,FALSE)))</f>
        <v>0</v>
      </c>
      <c r="H19" s="222"/>
      <c r="I19" s="30">
        <v>11</v>
      </c>
      <c r="J19" s="44"/>
    </row>
    <row r="20" spans="1:10" s="24" customFormat="1" ht="24.95" customHeight="1">
      <c r="A20" s="28">
        <v>12</v>
      </c>
      <c r="B20" s="42">
        <f>IF(ISERROR(VLOOKUP(I20,uzun!$B$9:$H$40,7,FALSE)),0,(VLOOKUP(I20,uzun!$B$9:$H$40,7,FALSE)))</f>
        <v>0</v>
      </c>
      <c r="C20" s="220">
        <f>IF(ISERROR(VLOOKUP(I20,uzun!$B$9:$H$40,2,FALSE)),0,(VLOOKUP(I20,uzun!$B$9:$H$40,2,FALSE)))</f>
        <v>0</v>
      </c>
      <c r="D20" s="229">
        <f>IF(ISERROR(VLOOKUP(I20,uzun!$B$9:$H$40,3,FALSE)),0,(VLOOKUP(I20,uzun!$B$9:$H$40,3,FALSE)))</f>
        <v>0</v>
      </c>
      <c r="E20" s="229">
        <f>IF(ISERROR(VLOOKUP(I20,uzun!$B$9:$H$40,4,FALSE)),0,(VLOOKUP(I20,uzun!$B$9:$H$40,4,FALSE)))</f>
        <v>0</v>
      </c>
      <c r="F20" s="49">
        <f>IF(ISERROR(VLOOKUP(I20,uzun!$B$9:$H$40,5,FALSE)),0,(VLOOKUP(I20,uzun!$B$9:$H$40,5,FALSE)))</f>
        <v>0</v>
      </c>
      <c r="G20" s="43">
        <f>IF(ISERROR(VLOOKUP(I20,uzun!$B$9:$H$40,6,FALSE)),0,(VLOOKUP(I20,uzun!$B$9:$H$40,6,FALSE)))</f>
        <v>0</v>
      </c>
      <c r="H20" s="222"/>
      <c r="I20" s="30">
        <v>12</v>
      </c>
      <c r="J20" s="44"/>
    </row>
    <row r="21" spans="1:10" s="24" customFormat="1" ht="24.95" customHeight="1">
      <c r="A21" s="28">
        <v>13</v>
      </c>
      <c r="B21" s="42">
        <f>IF(ISERROR(VLOOKUP(I21,uzun!$B$9:$H$40,7,FALSE)),0,(VLOOKUP(I21,uzun!$B$9:$H$40,7,FALSE)))</f>
        <v>0</v>
      </c>
      <c r="C21" s="220">
        <f>IF(ISERROR(VLOOKUP(I21,uzun!$B$9:$H$40,2,FALSE)),0,(VLOOKUP(I21,uzun!$B$9:$H$40,2,FALSE)))</f>
        <v>0</v>
      </c>
      <c r="D21" s="229">
        <f>IF(ISERROR(VLOOKUP(I21,uzun!$B$9:$H$40,3,FALSE)),0,(VLOOKUP(I21,uzun!$B$9:$H$40,3,FALSE)))</f>
        <v>0</v>
      </c>
      <c r="E21" s="229">
        <f>IF(ISERROR(VLOOKUP(I21,uzun!$B$9:$H$40,4,FALSE)),0,(VLOOKUP(I21,uzun!$B$9:$H$40,4,FALSE)))</f>
        <v>0</v>
      </c>
      <c r="F21" s="49">
        <f>IF(ISERROR(VLOOKUP(I21,uzun!$B$9:$H$40,5,FALSE)),0,(VLOOKUP(I21,uzun!$B$9:$H$40,5,FALSE)))</f>
        <v>0</v>
      </c>
      <c r="G21" s="43">
        <f>IF(ISERROR(VLOOKUP(I21,uzun!$B$9:$H$40,6,FALSE)),0,(VLOOKUP(I21,uzun!$B$9:$H$40,6,FALSE)))</f>
        <v>0</v>
      </c>
      <c r="H21" s="222"/>
      <c r="I21" s="30">
        <v>13</v>
      </c>
      <c r="J21" s="44"/>
    </row>
    <row r="22" spans="1:10" s="24" customFormat="1" ht="24.95" customHeight="1">
      <c r="A22" s="28">
        <v>14</v>
      </c>
      <c r="B22" s="42">
        <f>IF(ISERROR(VLOOKUP(I22,uzun!$B$9:$H$40,7,FALSE)),0,(VLOOKUP(I22,uzun!$B$9:$H$40,7,FALSE)))</f>
        <v>0</v>
      </c>
      <c r="C22" s="220">
        <f>IF(ISERROR(VLOOKUP(I22,uzun!$B$9:$H$40,2,FALSE)),0,(VLOOKUP(I22,uzun!$B$9:$H$40,2,FALSE)))</f>
        <v>0</v>
      </c>
      <c r="D22" s="229">
        <f>IF(ISERROR(VLOOKUP(I22,uzun!$B$9:$H$40,3,FALSE)),0,(VLOOKUP(I22,uzun!$B$9:$H$40,3,FALSE)))</f>
        <v>0</v>
      </c>
      <c r="E22" s="229">
        <f>IF(ISERROR(VLOOKUP(I22,uzun!$B$9:$H$40,4,FALSE)),0,(VLOOKUP(I22,uzun!$B$9:$H$40,4,FALSE)))</f>
        <v>0</v>
      </c>
      <c r="F22" s="49">
        <f>IF(ISERROR(VLOOKUP(I22,uzun!$B$9:$H$40,5,FALSE)),0,(VLOOKUP(I22,uzun!$B$9:$H$40,5,FALSE)))</f>
        <v>0</v>
      </c>
      <c r="G22" s="43">
        <f>IF(ISERROR(VLOOKUP(I22,uzun!$B$9:$H$40,6,FALSE)),0,(VLOOKUP(I22,uzun!$B$9:$H$40,6,FALSE)))</f>
        <v>0</v>
      </c>
      <c r="H22" s="222"/>
      <c r="I22" s="30">
        <v>14</v>
      </c>
      <c r="J22" s="44"/>
    </row>
    <row r="23" spans="1:10" s="24" customFormat="1" ht="24.95" customHeight="1">
      <c r="A23" s="28">
        <v>15</v>
      </c>
      <c r="B23" s="42">
        <f>IF(ISERROR(VLOOKUP(I23,uzun!$B$9:$H$40,7,FALSE)),0,(VLOOKUP(I23,uzun!$B$9:$H$40,7,FALSE)))</f>
        <v>0</v>
      </c>
      <c r="C23" s="220">
        <f>IF(ISERROR(VLOOKUP(I23,uzun!$B$9:$H$40,2,FALSE)),0,(VLOOKUP(I23,uzun!$B$9:$H$40,2,FALSE)))</f>
        <v>0</v>
      </c>
      <c r="D23" s="229">
        <f>IF(ISERROR(VLOOKUP(I23,uzun!$B$9:$H$40,3,FALSE)),0,(VLOOKUP(I23,uzun!$B$9:$H$40,3,FALSE)))</f>
        <v>0</v>
      </c>
      <c r="E23" s="229">
        <f>IF(ISERROR(VLOOKUP(I23,uzun!$B$9:$H$40,4,FALSE)),0,(VLOOKUP(I23,uzun!$B$9:$H$40,4,FALSE)))</f>
        <v>0</v>
      </c>
      <c r="F23" s="49">
        <f>IF(ISERROR(VLOOKUP(I23,uzun!$B$9:$H$40,5,FALSE)),0,(VLOOKUP(I23,uzun!$B$9:$H$40,5,FALSE)))</f>
        <v>0</v>
      </c>
      <c r="G23" s="43">
        <f>IF(ISERROR(VLOOKUP(I23,uzun!$B$9:$H$40,6,FALSE)),0,(VLOOKUP(I23,uzun!$B$9:$H$40,6,FALSE)))</f>
        <v>0</v>
      </c>
      <c r="H23" s="222"/>
      <c r="I23" s="30">
        <v>15</v>
      </c>
      <c r="J23" s="44"/>
    </row>
    <row r="24" spans="1:10" s="24" customFormat="1" ht="24.95" customHeight="1">
      <c r="A24" s="28">
        <v>16</v>
      </c>
      <c r="B24" s="42">
        <f>IF(ISERROR(VLOOKUP(I24,uzun!$B$9:$H$40,7,FALSE)),0,(VLOOKUP(I24,uzun!$B$9:$H$40,7,FALSE)))</f>
        <v>0</v>
      </c>
      <c r="C24" s="220">
        <f>IF(ISERROR(VLOOKUP(I24,uzun!$B$9:$H$40,2,FALSE)),0,(VLOOKUP(I24,uzun!$B$9:$H$40,2,FALSE)))</f>
        <v>0</v>
      </c>
      <c r="D24" s="229">
        <f>IF(ISERROR(VLOOKUP(I24,uzun!$B$9:$H$40,3,FALSE)),0,(VLOOKUP(I24,uzun!$B$9:$H$40,3,FALSE)))</f>
        <v>0</v>
      </c>
      <c r="E24" s="229">
        <f>IF(ISERROR(VLOOKUP(I24,uzun!$B$9:$H$40,4,FALSE)),0,(VLOOKUP(I24,uzun!$B$9:$H$40,4,FALSE)))</f>
        <v>0</v>
      </c>
      <c r="F24" s="49">
        <f>IF(ISERROR(VLOOKUP(I24,uzun!$B$9:$H$40,5,FALSE)),0,(VLOOKUP(I24,uzun!$B$9:$H$40,5,FALSE)))</f>
        <v>0</v>
      </c>
      <c r="G24" s="43">
        <f>IF(ISERROR(VLOOKUP(I24,uzun!$B$9:$H$40,6,FALSE)),0,(VLOOKUP(I24,uzun!$B$9:$H$40,6,FALSE)))</f>
        <v>0</v>
      </c>
      <c r="H24" s="222"/>
      <c r="I24" s="30">
        <v>16</v>
      </c>
      <c r="J24" s="44"/>
    </row>
    <row r="25" spans="1:10" s="24" customFormat="1" ht="24.95" customHeight="1">
      <c r="A25" s="28">
        <v>17</v>
      </c>
      <c r="B25" s="42">
        <f>IF(ISERROR(VLOOKUP(I25,uzun!$B$9:$H$40,7,FALSE)),0,(VLOOKUP(I25,uzun!$B$9:$H$40,7,FALSE)))</f>
        <v>0</v>
      </c>
      <c r="C25" s="220">
        <f>IF(ISERROR(VLOOKUP(I25,uzun!$B$9:$H$40,2,FALSE)),0,(VLOOKUP(I25,uzun!$B$9:$H$40,2,FALSE)))</f>
        <v>0</v>
      </c>
      <c r="D25" s="229">
        <f>IF(ISERROR(VLOOKUP(I25,uzun!$B$9:$H$40,3,FALSE)),0,(VLOOKUP(I25,uzun!$B$9:$H$40,3,FALSE)))</f>
        <v>0</v>
      </c>
      <c r="E25" s="229">
        <f>IF(ISERROR(VLOOKUP(I25,uzun!$B$9:$H$40,4,FALSE)),0,(VLOOKUP(I25,uzun!$B$9:$H$40,4,FALSE)))</f>
        <v>0</v>
      </c>
      <c r="F25" s="49">
        <f>IF(ISERROR(VLOOKUP(I25,uzun!$B$9:$H$40,5,FALSE)),0,(VLOOKUP(I25,uzun!$B$9:$H$40,5,FALSE)))</f>
        <v>0</v>
      </c>
      <c r="G25" s="43">
        <f>IF(ISERROR(VLOOKUP(I25,uzun!$B$9:$H$40,6,FALSE)),0,(VLOOKUP(I25,uzun!$B$9:$H$40,6,FALSE)))</f>
        <v>0</v>
      </c>
      <c r="H25" s="222"/>
      <c r="I25" s="30">
        <v>17</v>
      </c>
      <c r="J25" s="44"/>
    </row>
    <row r="26" spans="1:10" s="24" customFormat="1" ht="24.95" customHeight="1">
      <c r="A26" s="28">
        <v>18</v>
      </c>
      <c r="B26" s="42">
        <f>IF(ISERROR(VLOOKUP(I26,uzun!$B$9:$H$40,7,FALSE)),0,(VLOOKUP(I26,uzun!$B$9:$H$40,7,FALSE)))</f>
        <v>0</v>
      </c>
      <c r="C26" s="220">
        <f>IF(ISERROR(VLOOKUP(I26,uzun!$B$9:$H$40,2,FALSE)),0,(VLOOKUP(I26,uzun!$B$9:$H$40,2,FALSE)))</f>
        <v>0</v>
      </c>
      <c r="D26" s="229">
        <f>IF(ISERROR(VLOOKUP(I26,uzun!$B$9:$H$40,3,FALSE)),0,(VLOOKUP(I26,uzun!$B$9:$H$40,3,FALSE)))</f>
        <v>0</v>
      </c>
      <c r="E26" s="229">
        <f>IF(ISERROR(VLOOKUP(I26,uzun!$B$9:$H$40,4,FALSE)),0,(VLOOKUP(I26,uzun!$B$9:$H$40,4,FALSE)))</f>
        <v>0</v>
      </c>
      <c r="F26" s="49">
        <f>IF(ISERROR(VLOOKUP(I26,uzun!$B$9:$H$40,5,FALSE)),0,(VLOOKUP(I26,uzun!$B$9:$H$40,5,FALSE)))</f>
        <v>0</v>
      </c>
      <c r="G26" s="43">
        <f>IF(ISERROR(VLOOKUP(I26,uzun!$B$9:$H$40,6,FALSE)),0,(VLOOKUP(I26,uzun!$B$9:$H$40,6,FALSE)))</f>
        <v>0</v>
      </c>
      <c r="H26" s="222"/>
      <c r="I26" s="30">
        <v>18</v>
      </c>
      <c r="J26" s="44"/>
    </row>
    <row r="27" spans="1:10" s="24" customFormat="1" ht="24.95" customHeight="1">
      <c r="A27" s="28">
        <v>19</v>
      </c>
      <c r="B27" s="42">
        <f>IF(ISERROR(VLOOKUP(I27,uzun!$B$9:$H$40,7,FALSE)),0,(VLOOKUP(I27,uzun!$B$9:$H$40,7,FALSE)))</f>
        <v>0</v>
      </c>
      <c r="C27" s="220">
        <f>IF(ISERROR(VLOOKUP(I27,uzun!$B$9:$H$40,2,FALSE)),0,(VLOOKUP(I27,uzun!$B$9:$H$40,2,FALSE)))</f>
        <v>0</v>
      </c>
      <c r="D27" s="229">
        <f>IF(ISERROR(VLOOKUP(I27,uzun!$B$9:$H$40,3,FALSE)),0,(VLOOKUP(I27,uzun!$B$9:$H$40,3,FALSE)))</f>
        <v>0</v>
      </c>
      <c r="E27" s="229">
        <f>IF(ISERROR(VLOOKUP(I27,uzun!$B$9:$H$40,4,FALSE)),0,(VLOOKUP(I27,uzun!$B$9:$H$40,4,FALSE)))</f>
        <v>0</v>
      </c>
      <c r="F27" s="49">
        <f>IF(ISERROR(VLOOKUP(I27,uzun!$B$9:$H$40,5,FALSE)),0,(VLOOKUP(I27,uzun!$B$9:$H$40,5,FALSE)))</f>
        <v>0</v>
      </c>
      <c r="G27" s="43">
        <f>IF(ISERROR(VLOOKUP(I27,uzun!$B$9:$H$40,6,FALSE)),0,(VLOOKUP(I27,uzun!$B$9:$H$40,6,FALSE)))</f>
        <v>0</v>
      </c>
      <c r="H27" s="222"/>
      <c r="I27" s="30">
        <v>19</v>
      </c>
      <c r="J27" s="44"/>
    </row>
    <row r="28" spans="1:10" s="24" customFormat="1" ht="24.95" customHeight="1">
      <c r="A28" s="28">
        <v>20</v>
      </c>
      <c r="B28" s="42">
        <f>IF(ISERROR(VLOOKUP(I28,uzun!$B$9:$H$40,7,FALSE)),0,(VLOOKUP(I28,uzun!$B$9:$H$40,7,FALSE)))</f>
        <v>0</v>
      </c>
      <c r="C28" s="220">
        <f>IF(ISERROR(VLOOKUP(I28,uzun!$B$9:$H$40,2,FALSE)),0,(VLOOKUP(I28,uzun!$B$9:$H$40,2,FALSE)))</f>
        <v>0</v>
      </c>
      <c r="D28" s="229">
        <f>IF(ISERROR(VLOOKUP(I28,uzun!$B$9:$H$40,3,FALSE)),0,(VLOOKUP(I28,uzun!$B$9:$H$40,3,FALSE)))</f>
        <v>0</v>
      </c>
      <c r="E28" s="229">
        <f>IF(ISERROR(VLOOKUP(I28,uzun!$B$9:$H$40,4,FALSE)),0,(VLOOKUP(I28,uzun!$B$9:$H$40,4,FALSE)))</f>
        <v>0</v>
      </c>
      <c r="F28" s="49">
        <f>IF(ISERROR(VLOOKUP(I28,uzun!$B$9:$H$40,5,FALSE)),0,(VLOOKUP(I28,uzun!$B$9:$H$40,5,FALSE)))</f>
        <v>0</v>
      </c>
      <c r="G28" s="43">
        <f>IF(ISERROR(VLOOKUP(I28,uzun!$B$9:$H$40,6,FALSE)),0,(VLOOKUP(I28,uzun!$B$9:$H$40,6,FALSE)))</f>
        <v>0</v>
      </c>
      <c r="H28" s="222"/>
      <c r="I28" s="30">
        <v>20</v>
      </c>
      <c r="J28" s="44"/>
    </row>
    <row r="29" spans="1:10" s="24" customFormat="1" ht="24.95" customHeight="1">
      <c r="A29" s="28">
        <v>21</v>
      </c>
      <c r="B29" s="42">
        <f>IF(ISERROR(VLOOKUP(I29,uzun!$B$9:$H$40,7,FALSE)),0,(VLOOKUP(I29,uzun!$B$9:$H$40,7,FALSE)))</f>
        <v>0</v>
      </c>
      <c r="C29" s="220">
        <f>IF(ISERROR(VLOOKUP(I29,uzun!$B$9:$H$40,2,FALSE)),0,(VLOOKUP(I29,uzun!$B$9:$H$40,2,FALSE)))</f>
        <v>0</v>
      </c>
      <c r="D29" s="229">
        <f>IF(ISERROR(VLOOKUP(I29,uzun!$B$9:$H$40,3,FALSE)),0,(VLOOKUP(I29,uzun!$B$9:$H$40,3,FALSE)))</f>
        <v>0</v>
      </c>
      <c r="E29" s="229">
        <f>IF(ISERROR(VLOOKUP(I29,uzun!$B$9:$H$40,4,FALSE)),0,(VLOOKUP(I29,uzun!$B$9:$H$40,4,FALSE)))</f>
        <v>0</v>
      </c>
      <c r="F29" s="49">
        <f>IF(ISERROR(VLOOKUP(I29,uzun!$B$9:$H$40,5,FALSE)),0,(VLOOKUP(I29,uzun!$B$9:$H$40,5,FALSE)))</f>
        <v>0</v>
      </c>
      <c r="G29" s="43">
        <f>IF(ISERROR(VLOOKUP(I29,uzun!$B$9:$H$40,6,FALSE)),0,(VLOOKUP(I29,uzun!$B$9:$H$40,6,FALSE)))</f>
        <v>0</v>
      </c>
      <c r="H29" s="222"/>
      <c r="I29" s="30">
        <v>21</v>
      </c>
      <c r="J29" s="44"/>
    </row>
    <row r="30" spans="1:10" s="24" customFormat="1" ht="24.95" customHeight="1">
      <c r="A30" s="28">
        <v>22</v>
      </c>
      <c r="B30" s="42">
        <f>IF(ISERROR(VLOOKUP(I30,uzun!$B$9:$H$40,7,FALSE)),0,(VLOOKUP(I30,uzun!$B$9:$H$40,7,FALSE)))</f>
        <v>0</v>
      </c>
      <c r="C30" s="220">
        <f>IF(ISERROR(VLOOKUP(I30,uzun!$B$9:$H$40,2,FALSE)),0,(VLOOKUP(I30,uzun!$B$9:$H$40,2,FALSE)))</f>
        <v>0</v>
      </c>
      <c r="D30" s="229">
        <f>IF(ISERROR(VLOOKUP(I30,uzun!$B$9:$H$40,3,FALSE)),0,(VLOOKUP(I30,uzun!$B$9:$H$40,3,FALSE)))</f>
        <v>0</v>
      </c>
      <c r="E30" s="229">
        <f>IF(ISERROR(VLOOKUP(I30,uzun!$B$9:$H$40,4,FALSE)),0,(VLOOKUP(I30,uzun!$B$9:$H$40,4,FALSE)))</f>
        <v>0</v>
      </c>
      <c r="F30" s="49">
        <f>IF(ISERROR(VLOOKUP(I30,uzun!$B$9:$H$40,5,FALSE)),0,(VLOOKUP(I30,uzun!$B$9:$H$40,5,FALSE)))</f>
        <v>0</v>
      </c>
      <c r="G30" s="43">
        <f>IF(ISERROR(VLOOKUP(I30,uzun!$B$9:$H$40,6,FALSE)),0,(VLOOKUP(I30,uzun!$B$9:$H$40,6,FALSE)))</f>
        <v>0</v>
      </c>
      <c r="H30" s="222"/>
      <c r="I30" s="30">
        <v>22</v>
      </c>
      <c r="J30" s="44"/>
    </row>
    <row r="31" spans="1:10" s="24" customFormat="1" ht="24.95" customHeight="1">
      <c r="A31" s="28">
        <v>23</v>
      </c>
      <c r="B31" s="42">
        <f>IF(ISERROR(VLOOKUP(I31,uzun!$B$9:$H$40,7,FALSE)),0,(VLOOKUP(I31,uzun!$B$9:$H$40,7,FALSE)))</f>
        <v>0</v>
      </c>
      <c r="C31" s="220">
        <f>IF(ISERROR(VLOOKUP(I31,uzun!$B$9:$H$40,2,FALSE)),0,(VLOOKUP(I31,uzun!$B$9:$H$40,2,FALSE)))</f>
        <v>0</v>
      </c>
      <c r="D31" s="229">
        <f>IF(ISERROR(VLOOKUP(I31,uzun!$B$9:$H$40,3,FALSE)),0,(VLOOKUP(I31,uzun!$B$9:$H$40,3,FALSE)))</f>
        <v>0</v>
      </c>
      <c r="E31" s="229">
        <f>IF(ISERROR(VLOOKUP(I31,uzun!$B$9:$H$40,4,FALSE)),0,(VLOOKUP(I31,uzun!$B$9:$H$40,4,FALSE)))</f>
        <v>0</v>
      </c>
      <c r="F31" s="49">
        <f>IF(ISERROR(VLOOKUP(I31,uzun!$B$9:$H$40,5,FALSE)),0,(VLOOKUP(I31,uzun!$B$9:$H$40,5,FALSE)))</f>
        <v>0</v>
      </c>
      <c r="G31" s="43">
        <f>IF(ISERROR(VLOOKUP(I31,uzun!$B$9:$H$40,6,FALSE)),0,(VLOOKUP(I31,uzun!$B$9:$H$40,6,FALSE)))</f>
        <v>0</v>
      </c>
      <c r="H31" s="222"/>
      <c r="I31" s="30">
        <v>23</v>
      </c>
      <c r="J31" s="44"/>
    </row>
    <row r="32" spans="1:10" s="24" customFormat="1" ht="24.95" customHeight="1">
      <c r="A32" s="28">
        <v>24</v>
      </c>
      <c r="B32" s="42">
        <f>IF(ISERROR(VLOOKUP(I32,uzun!$B$9:$H$40,7,FALSE)),0,(VLOOKUP(I32,uzun!$B$9:$H$40,7,FALSE)))</f>
        <v>0</v>
      </c>
      <c r="C32" s="220">
        <f>IF(ISERROR(VLOOKUP(I32,uzun!$B$9:$H$40,2,FALSE)),0,(VLOOKUP(I32,uzun!$B$9:$H$40,2,FALSE)))</f>
        <v>0</v>
      </c>
      <c r="D32" s="229">
        <f>IF(ISERROR(VLOOKUP(I32,uzun!$B$9:$H$40,3,FALSE)),0,(VLOOKUP(I32,uzun!$B$9:$H$40,3,FALSE)))</f>
        <v>0</v>
      </c>
      <c r="E32" s="229">
        <f>IF(ISERROR(VLOOKUP(I32,uzun!$B$9:$H$40,4,FALSE)),0,(VLOOKUP(I32,uzun!$B$9:$H$40,4,FALSE)))</f>
        <v>0</v>
      </c>
      <c r="F32" s="49">
        <f>IF(ISERROR(VLOOKUP(I32,uzun!$B$9:$H$40,5,FALSE)),0,(VLOOKUP(I32,uzun!$B$9:$H$40,5,FALSE)))</f>
        <v>0</v>
      </c>
      <c r="G32" s="43">
        <f>IF(ISERROR(VLOOKUP(I32,uzun!$B$9:$H$40,6,FALSE)),0,(VLOOKUP(I32,uzun!$B$9:$H$40,6,FALSE)))</f>
        <v>0</v>
      </c>
      <c r="H32" s="222"/>
      <c r="I32" s="30">
        <v>24</v>
      </c>
      <c r="J32" s="44"/>
    </row>
    <row r="33" spans="1:10" s="24" customFormat="1" ht="24.95" customHeight="1">
      <c r="A33" s="28">
        <v>25</v>
      </c>
      <c r="B33" s="42">
        <f>IF(ISERROR(VLOOKUP(I33,uzun!$B$9:$H$40,7,FALSE)),0,(VLOOKUP(I33,uzun!$B$9:$H$40,7,FALSE)))</f>
        <v>0</v>
      </c>
      <c r="C33" s="220">
        <f>IF(ISERROR(VLOOKUP(I33,uzun!$B$9:$H$40,2,FALSE)),0,(VLOOKUP(I33,uzun!$B$9:$H$40,2,FALSE)))</f>
        <v>0</v>
      </c>
      <c r="D33" s="229">
        <f>IF(ISERROR(VLOOKUP(I33,uzun!$B$9:$H$40,3,FALSE)),0,(VLOOKUP(I33,uzun!$B$9:$H$40,3,FALSE)))</f>
        <v>0</v>
      </c>
      <c r="E33" s="229">
        <f>IF(ISERROR(VLOOKUP(I33,uzun!$B$9:$H$40,4,FALSE)),0,(VLOOKUP(I33,uzun!$B$9:$H$40,4,FALSE)))</f>
        <v>0</v>
      </c>
      <c r="F33" s="49">
        <f>IF(ISERROR(VLOOKUP(I33,uzun!$B$9:$H$40,5,FALSE)),0,(VLOOKUP(I33,uzun!$B$9:$H$40,5,FALSE)))</f>
        <v>0</v>
      </c>
      <c r="G33" s="43">
        <f>IF(ISERROR(VLOOKUP(I33,uzun!$B$9:$H$40,6,FALSE)),0,(VLOOKUP(I33,uzun!$B$9:$H$40,6,FALSE)))</f>
        <v>0</v>
      </c>
      <c r="H33" s="222"/>
      <c r="I33" s="30">
        <v>25</v>
      </c>
      <c r="J33" s="44"/>
    </row>
    <row r="34" spans="1:10" s="24" customFormat="1" ht="24.95" customHeight="1">
      <c r="A34" s="28">
        <v>26</v>
      </c>
      <c r="B34" s="42">
        <f>IF(ISERROR(VLOOKUP(I34,uzun!$B$9:$H$40,7,FALSE)),0,(VLOOKUP(I34,uzun!$B$9:$H$40,7,FALSE)))</f>
        <v>0</v>
      </c>
      <c r="C34" s="220">
        <f>IF(ISERROR(VLOOKUP(I34,uzun!$B$9:$H$40,2,FALSE)),0,(VLOOKUP(I34,uzun!$B$9:$H$40,2,FALSE)))</f>
        <v>0</v>
      </c>
      <c r="D34" s="229">
        <f>IF(ISERROR(VLOOKUP(I34,uzun!$B$9:$H$40,3,FALSE)),0,(VLOOKUP(I34,uzun!$B$9:$H$40,3,FALSE)))</f>
        <v>0</v>
      </c>
      <c r="E34" s="229">
        <f>IF(ISERROR(VLOOKUP(I34,uzun!$B$9:$H$40,4,FALSE)),0,(VLOOKUP(I34,uzun!$B$9:$H$40,4,FALSE)))</f>
        <v>0</v>
      </c>
      <c r="F34" s="49">
        <f>IF(ISERROR(VLOOKUP(I34,uzun!$B$9:$H$40,5,FALSE)),0,(VLOOKUP(I34,uzun!$B$9:$H$40,5,FALSE)))</f>
        <v>0</v>
      </c>
      <c r="G34" s="43">
        <f>IF(ISERROR(VLOOKUP(I34,uzun!$B$9:$H$40,6,FALSE)),0,(VLOOKUP(I34,uzun!$B$9:$H$40,6,FALSE)))</f>
        <v>0</v>
      </c>
      <c r="H34" s="222"/>
      <c r="I34" s="30">
        <v>26</v>
      </c>
      <c r="J34" s="44"/>
    </row>
    <row r="35" spans="1:10" s="24" customFormat="1" ht="24.95" customHeight="1">
      <c r="A35" s="28">
        <v>27</v>
      </c>
      <c r="B35" s="42">
        <f>IF(ISERROR(VLOOKUP(I35,uzun!$B$9:$H$40,7,FALSE)),0,(VLOOKUP(I35,uzun!$B$9:$H$40,7,FALSE)))</f>
        <v>0</v>
      </c>
      <c r="C35" s="220">
        <f>IF(ISERROR(VLOOKUP(I35,uzun!$B$9:$H$40,2,FALSE)),0,(VLOOKUP(I35,uzun!$B$9:$H$40,2,FALSE)))</f>
        <v>0</v>
      </c>
      <c r="D35" s="229">
        <f>IF(ISERROR(VLOOKUP(I35,uzun!$B$9:$H$40,3,FALSE)),0,(VLOOKUP(I35,uzun!$B$9:$H$40,3,FALSE)))</f>
        <v>0</v>
      </c>
      <c r="E35" s="229">
        <f>IF(ISERROR(VLOOKUP(I35,uzun!$B$9:$H$40,4,FALSE)),0,(VLOOKUP(I35,uzun!$B$9:$H$40,4,FALSE)))</f>
        <v>0</v>
      </c>
      <c r="F35" s="49">
        <f>IF(ISERROR(VLOOKUP(I35,uzun!$B$9:$H$40,5,FALSE)),0,(VLOOKUP(I35,uzun!$B$9:$H$40,5,FALSE)))</f>
        <v>0</v>
      </c>
      <c r="G35" s="43">
        <f>IF(ISERROR(VLOOKUP(I35,uzun!$B$9:$H$40,6,FALSE)),0,(VLOOKUP(I35,uzun!$B$9:$H$40,6,FALSE)))</f>
        <v>0</v>
      </c>
      <c r="H35" s="222"/>
      <c r="I35" s="30">
        <v>27</v>
      </c>
      <c r="J35" s="44"/>
    </row>
    <row r="36" spans="1:10" s="24" customFormat="1" ht="24.95" customHeight="1">
      <c r="A36" s="28">
        <v>28</v>
      </c>
      <c r="B36" s="42">
        <f>IF(ISERROR(VLOOKUP(I36,uzun!$B$9:$H$40,7,FALSE)),0,(VLOOKUP(I36,uzun!$B$9:$H$40,7,FALSE)))</f>
        <v>0</v>
      </c>
      <c r="C36" s="220">
        <f>IF(ISERROR(VLOOKUP(I36,uzun!$B$9:$H$40,2,FALSE)),0,(VLOOKUP(I36,uzun!$B$9:$H$40,2,FALSE)))</f>
        <v>0</v>
      </c>
      <c r="D36" s="229">
        <f>IF(ISERROR(VLOOKUP(I36,uzun!$B$9:$H$40,3,FALSE)),0,(VLOOKUP(I36,uzun!$B$9:$H$40,3,FALSE)))</f>
        <v>0</v>
      </c>
      <c r="E36" s="229">
        <f>IF(ISERROR(VLOOKUP(I36,uzun!$B$9:$H$40,4,FALSE)),0,(VLOOKUP(I36,uzun!$B$9:$H$40,4,FALSE)))</f>
        <v>0</v>
      </c>
      <c r="F36" s="49">
        <f>IF(ISERROR(VLOOKUP(I36,uzun!$B$9:$H$40,5,FALSE)),0,(VLOOKUP(I36,uzun!$B$9:$H$40,5,FALSE)))</f>
        <v>0</v>
      </c>
      <c r="G36" s="43">
        <f>IF(ISERROR(VLOOKUP(I36,uzun!$B$9:$H$40,6,FALSE)),0,(VLOOKUP(I36,uzun!$B$9:$H$40,6,FALSE)))</f>
        <v>0</v>
      </c>
      <c r="H36" s="222"/>
      <c r="I36" s="30">
        <v>28</v>
      </c>
      <c r="J36" s="44"/>
    </row>
    <row r="37" spans="1:10" s="24" customFormat="1" ht="24.95" customHeight="1">
      <c r="A37" s="28">
        <v>29</v>
      </c>
      <c r="B37" s="42">
        <f>IF(ISERROR(VLOOKUP(I37,uzun!$B$9:$H$40,7,FALSE)),0,(VLOOKUP(I37,uzun!$B$9:$H$40,7,FALSE)))</f>
        <v>0</v>
      </c>
      <c r="C37" s="220">
        <f>IF(ISERROR(VLOOKUP(I37,uzun!$B$9:$H$40,2,FALSE)),0,(VLOOKUP(I37,uzun!$B$9:$H$40,2,FALSE)))</f>
        <v>0</v>
      </c>
      <c r="D37" s="229">
        <f>IF(ISERROR(VLOOKUP(I37,uzun!$B$9:$H$40,3,FALSE)),0,(VLOOKUP(I37,uzun!$B$9:$H$40,3,FALSE)))</f>
        <v>0</v>
      </c>
      <c r="E37" s="229">
        <f>IF(ISERROR(VLOOKUP(I37,uzun!$B$9:$H$40,4,FALSE)),0,(VLOOKUP(I37,uzun!$B$9:$H$40,4,FALSE)))</f>
        <v>0</v>
      </c>
      <c r="F37" s="49">
        <f>IF(ISERROR(VLOOKUP(I37,uzun!$B$9:$H$40,5,FALSE)),0,(VLOOKUP(I37,uzun!$B$9:$H$40,5,FALSE)))</f>
        <v>0</v>
      </c>
      <c r="G37" s="43">
        <f>IF(ISERROR(VLOOKUP(I37,uzun!$B$9:$H$40,6,FALSE)),0,(VLOOKUP(I37,uzun!$B$9:$H$40,6,FALSE)))</f>
        <v>0</v>
      </c>
      <c r="H37" s="222"/>
      <c r="I37" s="30">
        <v>29</v>
      </c>
      <c r="J37" s="44"/>
    </row>
    <row r="38" spans="1:10" s="24" customFormat="1" ht="24.95" customHeight="1">
      <c r="A38" s="28">
        <v>30</v>
      </c>
      <c r="B38" s="42">
        <f>IF(ISERROR(VLOOKUP(I38,uzun!$B$9:$H$40,7,FALSE)),0,(VLOOKUP(I38,uzun!$B$9:$H$40,7,FALSE)))</f>
        <v>0</v>
      </c>
      <c r="C38" s="220">
        <f>IF(ISERROR(VLOOKUP(I38,uzun!$B$9:$H$40,2,FALSE)),0,(VLOOKUP(I38,uzun!$B$9:$H$40,2,FALSE)))</f>
        <v>0</v>
      </c>
      <c r="D38" s="229">
        <f>IF(ISERROR(VLOOKUP(I38,uzun!$B$9:$H$40,3,FALSE)),0,(VLOOKUP(I38,uzun!$B$9:$H$40,3,FALSE)))</f>
        <v>0</v>
      </c>
      <c r="E38" s="229">
        <f>IF(ISERROR(VLOOKUP(I38,uzun!$B$9:$H$40,4,FALSE)),0,(VLOOKUP(I38,uzun!$B$9:$H$40,4,FALSE)))</f>
        <v>0</v>
      </c>
      <c r="F38" s="49">
        <f>IF(ISERROR(VLOOKUP(I38,uzun!$B$9:$H$40,5,FALSE)),0,(VLOOKUP(I38,uzun!$B$9:$H$40,5,FALSE)))</f>
        <v>0</v>
      </c>
      <c r="G38" s="43">
        <f>IF(ISERROR(VLOOKUP(I38,uzun!$B$9:$H$40,6,FALSE)),0,(VLOOKUP(I38,uzun!$B$9:$H$40,6,FALSE)))</f>
        <v>0</v>
      </c>
      <c r="H38" s="222"/>
      <c r="I38" s="30">
        <v>30</v>
      </c>
      <c r="J38" s="44"/>
    </row>
    <row r="39" spans="1:10" s="24" customFormat="1" ht="24.95" customHeight="1">
      <c r="A39" s="28">
        <v>31</v>
      </c>
      <c r="B39" s="42">
        <f>IF(ISERROR(VLOOKUP(I39,uzun!$B$9:$H$40,7,FALSE)),0,(VLOOKUP(I39,uzun!$B$9:$H$40,7,FALSE)))</f>
        <v>0</v>
      </c>
      <c r="C39" s="220">
        <f>IF(ISERROR(VLOOKUP(I39,uzun!$B$9:$H$40,2,FALSE)),0,(VLOOKUP(I39,uzun!$B$9:$H$40,2,FALSE)))</f>
        <v>0</v>
      </c>
      <c r="D39" s="229">
        <f>IF(ISERROR(VLOOKUP(I39,uzun!$B$9:$H$40,3,FALSE)),0,(VLOOKUP(I39,uzun!$B$9:$H$40,3,FALSE)))</f>
        <v>0</v>
      </c>
      <c r="E39" s="229">
        <f>IF(ISERROR(VLOOKUP(I39,uzun!$B$9:$H$40,4,FALSE)),0,(VLOOKUP(I39,uzun!$B$9:$H$40,4,FALSE)))</f>
        <v>0</v>
      </c>
      <c r="F39" s="49">
        <f>IF(ISERROR(VLOOKUP(I39,uzun!$B$9:$H$40,5,FALSE)),0,(VLOOKUP(I39,uzun!$B$9:$H$40,5,FALSE)))</f>
        <v>0</v>
      </c>
      <c r="G39" s="43">
        <f>IF(ISERROR(VLOOKUP(I39,uzun!$B$9:$H$40,6,FALSE)),0,(VLOOKUP(I39,uzun!$B$9:$H$40,6,FALSE)))</f>
        <v>0</v>
      </c>
      <c r="H39" s="222"/>
      <c r="I39" s="30">
        <v>31</v>
      </c>
      <c r="J39" s="44"/>
    </row>
    <row r="40" spans="1:10" s="24" customFormat="1" ht="24.95" customHeight="1">
      <c r="A40" s="28">
        <v>32</v>
      </c>
      <c r="B40" s="42">
        <f>IF(ISERROR(VLOOKUP(I40,uzun!$B$9:$H$40,7,FALSE)),0,(VLOOKUP(I40,uzun!$B$9:$H$40,7,FALSE)))</f>
        <v>0</v>
      </c>
      <c r="C40" s="220">
        <f>IF(ISERROR(VLOOKUP(I40,uzun!$B$9:$H$40,2,FALSE)),0,(VLOOKUP(I40,uzun!$B$9:$H$40,2,FALSE)))</f>
        <v>0</v>
      </c>
      <c r="D40" s="229">
        <f>IF(ISERROR(VLOOKUP(I40,uzun!$B$9:$H$40,3,FALSE)),0,(VLOOKUP(I40,uzun!$B$9:$H$40,3,FALSE)))</f>
        <v>0</v>
      </c>
      <c r="E40" s="229">
        <f>IF(ISERROR(VLOOKUP(I40,uzun!$B$9:$H$40,4,FALSE)),0,(VLOOKUP(I40,uzun!$B$9:$H$40,4,FALSE)))</f>
        <v>0</v>
      </c>
      <c r="F40" s="49">
        <f>IF(ISERROR(VLOOKUP(I40,uzun!$B$9:$H$40,5,FALSE)),0,(VLOOKUP(I40,uzun!$B$9:$H$40,5,FALSE)))</f>
        <v>0</v>
      </c>
      <c r="G40" s="43">
        <f>IF(ISERROR(VLOOKUP(I40,uzun!$B$9:$H$40,6,FALSE)),0,(VLOOKUP(I40,uzun!$B$9:$H$40,6,FALSE)))</f>
        <v>0</v>
      </c>
      <c r="H40" s="222"/>
      <c r="I40" s="30">
        <v>32</v>
      </c>
      <c r="J40" s="44"/>
    </row>
    <row r="41" spans="1:10" s="38" customFormat="1" ht="24.95" customHeight="1">
      <c r="A41" s="324" t="s">
        <v>24</v>
      </c>
      <c r="B41" s="324"/>
      <c r="C41" s="38" t="s">
        <v>33</v>
      </c>
      <c r="D41" s="38" t="s">
        <v>34</v>
      </c>
      <c r="E41" s="39" t="s">
        <v>25</v>
      </c>
      <c r="F41" s="25" t="s">
        <v>25</v>
      </c>
    </row>
    <row r="42" spans="1:10" s="24" customFormat="1" ht="24.95" customHeight="1"/>
    <row r="43" spans="1:10" s="24" customFormat="1" ht="24.95" customHeight="1"/>
    <row r="44" spans="1:10" s="24" customFormat="1" ht="24.95" customHeight="1"/>
    <row r="45" spans="1:10" s="24" customFormat="1" ht="24.95" customHeight="1"/>
    <row r="46" spans="1:10" s="24" customFormat="1" ht="24.95" customHeight="1"/>
    <row r="47" spans="1:10" s="24" customFormat="1" ht="24.95" customHeight="1"/>
    <row r="48" spans="1:10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pans="9:9" s="24" customFormat="1" ht="24.95" customHeight="1"/>
    <row r="66" spans="9:9" s="24" customFormat="1" ht="24.95" customHeight="1"/>
    <row r="67" spans="9:9" s="24" customFormat="1" ht="24.95" customHeight="1"/>
    <row r="68" spans="9:9" s="24" customFormat="1" ht="24.95" customHeight="1"/>
    <row r="69" spans="9:9" s="24" customFormat="1" ht="24.95" customHeight="1"/>
    <row r="70" spans="9:9" s="24" customFormat="1" ht="24.95" customHeight="1"/>
    <row r="71" spans="9:9" s="24" customFormat="1" ht="24.95" customHeight="1">
      <c r="I71" s="40"/>
    </row>
  </sheetData>
  <mergeCells count="5">
    <mergeCell ref="I1:I7"/>
    <mergeCell ref="A41:B41"/>
    <mergeCell ref="A1:H1"/>
    <mergeCell ref="A2:H2"/>
    <mergeCell ref="A3:H3"/>
  </mergeCells>
  <conditionalFormatting sqref="B9:H40">
    <cfRule type="cellIs" dxfId="93" priority="1" stopIfTrue="1" operator="equal">
      <formula>0</formula>
    </cfRule>
  </conditionalFormatting>
  <conditionalFormatting sqref="A7">
    <cfRule type="cellIs" dxfId="92" priority="2" stopIfTrue="1" operator="equal">
      <formula>1</formula>
    </cfRule>
  </conditionalFormatting>
  <pageMargins left="0.7" right="0.7" top="0.75" bottom="0.75" header="0.3" footer="0.3"/>
  <pageSetup paperSize="9" scale="64" orientation="portrait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indexed="13"/>
  </sheetPr>
  <dimension ref="A1:AK50"/>
  <sheetViews>
    <sheetView zoomScale="75" zoomScaleNormal="75" workbookViewId="0">
      <pane xSplit="6" ySplit="5" topLeftCell="G6" activePane="bottomRight" state="frozen"/>
      <selection activeCell="A38" sqref="A38:G38"/>
      <selection pane="topRight" activeCell="A38" sqref="A38:G38"/>
      <selection pane="bottomLeft" activeCell="A38" sqref="A38:G38"/>
      <selection pane="bottomRight" activeCell="E3" sqref="E3"/>
    </sheetView>
  </sheetViews>
  <sheetFormatPr defaultColWidth="9.140625" defaultRowHeight="35.1" customHeight="1"/>
  <cols>
    <col min="1" max="1" width="8.140625" style="91" bestFit="1" customWidth="1"/>
    <col min="2" max="2" width="4.42578125" style="40" bestFit="1" customWidth="1"/>
    <col min="3" max="3" width="6.7109375" style="40" customWidth="1"/>
    <col min="4" max="4" width="11.85546875" style="40" customWidth="1"/>
    <col min="5" max="5" width="25.7109375" style="91" customWidth="1"/>
    <col min="6" max="6" width="23.7109375" style="91" customWidth="1"/>
    <col min="7" max="7" width="10.7109375" style="91" customWidth="1"/>
    <col min="8" max="9" width="8.7109375" style="40" customWidth="1"/>
    <col min="10" max="15" width="8.7109375" style="91" customWidth="1"/>
    <col min="16" max="17" width="8.7109375" style="40" customWidth="1"/>
    <col min="18" max="18" width="9.7109375" style="40" customWidth="1"/>
    <col min="19" max="16384" width="9.140625" style="40"/>
  </cols>
  <sheetData>
    <row r="1" spans="1:36" ht="35.1" customHeight="1">
      <c r="B1" s="348" t="s">
        <v>16</v>
      </c>
      <c r="C1" s="348"/>
      <c r="D1" s="348"/>
      <c r="E1" s="124" t="str">
        <f>'genel bilgi girişi'!$B$4</f>
        <v>GENÇ ERKEK</v>
      </c>
      <c r="J1" s="40"/>
      <c r="K1" s="40"/>
      <c r="N1" s="123" t="s">
        <v>17</v>
      </c>
      <c r="O1" s="355" t="str">
        <f>'genel bilgi girişi'!B5</f>
        <v>ATATÜRK STADYUMU</v>
      </c>
      <c r="P1" s="355"/>
      <c r="Q1" s="355"/>
      <c r="R1" s="355"/>
    </row>
    <row r="2" spans="1:36" ht="35.1" customHeight="1">
      <c r="B2" s="348" t="s">
        <v>19</v>
      </c>
      <c r="C2" s="348"/>
      <c r="D2" s="348"/>
      <c r="E2" s="156" t="s">
        <v>241</v>
      </c>
      <c r="J2" s="126"/>
      <c r="K2" s="126"/>
      <c r="L2" s="126"/>
      <c r="M2" s="126"/>
      <c r="N2" s="123" t="s">
        <v>18</v>
      </c>
      <c r="O2" s="341" t="str">
        <f>'genel bilgi girişi'!B6</f>
        <v>11-12 MART 2019</v>
      </c>
      <c r="P2" s="341"/>
      <c r="Q2" s="341"/>
      <c r="R2" s="341"/>
    </row>
    <row r="3" spans="1:36" ht="35.1" customHeight="1">
      <c r="B3" s="123" t="s">
        <v>60</v>
      </c>
      <c r="C3" s="123"/>
      <c r="D3" s="126"/>
      <c r="E3" s="272" t="str">
        <f>rekorlar!$H$27</f>
        <v>MEHMET BAYKENT 14.14 m</v>
      </c>
      <c r="K3" s="128"/>
      <c r="L3" s="128"/>
      <c r="M3" s="129"/>
      <c r="N3" s="123" t="s">
        <v>61</v>
      </c>
      <c r="O3" s="360" t="str">
        <f>'yarışma programı'!$E$20</f>
        <v>2. Gün-11:55</v>
      </c>
      <c r="P3" s="360"/>
      <c r="Q3" s="360"/>
      <c r="R3" s="360"/>
    </row>
    <row r="4" spans="1:36" ht="35.1" customHeight="1">
      <c r="B4" s="350" t="str">
        <f>'genel bilgi girişi'!$B$8</f>
        <v>MİLLİ EĞİTİM ve KÜLTÜR BAKANLIĞI 2018-2019 ÖĞRETİM YILI GENÇLER ATLETİZM  ELEME YARIŞMALARI</v>
      </c>
      <c r="C4" s="350"/>
      <c r="D4" s="350"/>
      <c r="E4" s="350"/>
      <c r="F4" s="350"/>
      <c r="G4" s="153"/>
      <c r="H4" s="369" t="s">
        <v>48</v>
      </c>
      <c r="I4" s="369"/>
      <c r="J4" s="369"/>
      <c r="K4" s="369"/>
      <c r="L4" s="369"/>
      <c r="M4" s="369"/>
      <c r="N4" s="369"/>
      <c r="O4" s="131"/>
    </row>
    <row r="5" spans="1:36" s="126" customFormat="1" ht="35.1" customHeight="1">
      <c r="A5" s="42" t="s">
        <v>236</v>
      </c>
      <c r="B5" s="42" t="s">
        <v>32</v>
      </c>
      <c r="C5" s="42" t="s">
        <v>20</v>
      </c>
      <c r="D5" s="132" t="s">
        <v>62</v>
      </c>
      <c r="E5" s="132" t="s">
        <v>55</v>
      </c>
      <c r="F5" s="132" t="s">
        <v>21</v>
      </c>
      <c r="G5" s="132" t="s">
        <v>301</v>
      </c>
      <c r="H5" s="94">
        <v>1</v>
      </c>
      <c r="I5" s="94">
        <v>2</v>
      </c>
      <c r="J5" s="94">
        <v>3</v>
      </c>
      <c r="K5" s="133" t="s">
        <v>237</v>
      </c>
      <c r="L5" s="133">
        <v>4</v>
      </c>
      <c r="M5" s="94">
        <v>5</v>
      </c>
      <c r="N5" s="94">
        <v>6</v>
      </c>
      <c r="O5" s="90" t="s">
        <v>45</v>
      </c>
      <c r="P5" s="42" t="s">
        <v>23</v>
      </c>
      <c r="Q5" s="42" t="s">
        <v>300</v>
      </c>
      <c r="R5" s="42" t="s">
        <v>46</v>
      </c>
    </row>
    <row r="6" spans="1:36" ht="35.1" customHeight="1">
      <c r="A6" s="133">
        <v>2</v>
      </c>
      <c r="B6" s="130">
        <v>1</v>
      </c>
      <c r="C6" s="134">
        <f>'yarışmaya katılan okullar'!B12</f>
        <v>41</v>
      </c>
      <c r="D6" s="135">
        <v>37518</v>
      </c>
      <c r="E6" s="136" t="s">
        <v>475</v>
      </c>
      <c r="F6" s="137" t="str">
        <f>'yarışmaya katılan okullar'!C12</f>
        <v>Dr. FAZIL KÜÇÜK E.M.L</v>
      </c>
      <c r="G6" s="136"/>
      <c r="H6" s="57"/>
      <c r="I6" s="57"/>
      <c r="J6" s="57"/>
      <c r="K6" s="154">
        <f t="shared" ref="K6:K12" si="0">IF(G6="",MAX(H6:J6),"")</f>
        <v>0</v>
      </c>
      <c r="L6" s="57"/>
      <c r="M6" s="155"/>
      <c r="N6" s="155"/>
      <c r="O6" s="154">
        <f>IF(G6="",MAX(H6:N6),G6)</f>
        <v>0</v>
      </c>
      <c r="P6" s="236" t="e">
        <f>IF(LEN(O6)&gt;0,VLOOKUP(O6,puan!$W$4:$X$112,2)-IF(COUNTIF(puan!$W$4:$X$112,O6)=0,0,0)," ")</f>
        <v>#N/A</v>
      </c>
      <c r="Q6" s="242"/>
      <c r="R6" s="141"/>
      <c r="AJ6" s="142"/>
    </row>
    <row r="7" spans="1:36" ht="35.1" customHeight="1">
      <c r="A7" s="133">
        <v>4</v>
      </c>
      <c r="B7" s="130">
        <v>2</v>
      </c>
      <c r="C7" s="134">
        <f>'yarışmaya katılan okullar'!B13</f>
        <v>44</v>
      </c>
      <c r="D7" s="135" t="s">
        <v>237</v>
      </c>
      <c r="E7" s="136" t="s">
        <v>237</v>
      </c>
      <c r="F7" s="137" t="str">
        <f>'yarışmaya katılan okullar'!C13</f>
        <v>LEFKE GAZİ LİSESİ</v>
      </c>
      <c r="G7" s="136"/>
      <c r="H7" s="57"/>
      <c r="I7" s="57"/>
      <c r="J7" s="57"/>
      <c r="K7" s="154">
        <f t="shared" si="0"/>
        <v>0</v>
      </c>
      <c r="L7" s="57"/>
      <c r="M7" s="155"/>
      <c r="N7" s="155"/>
      <c r="O7" s="154">
        <f t="shared" ref="O7:O37" si="1">IF(G7="",MAX(H7:N7),G7)</f>
        <v>0</v>
      </c>
      <c r="P7" s="236" t="e">
        <f>IF(LEN(O7)&gt;0,VLOOKUP(O7,puan!$W$4:$X$112,2)-IF(COUNTIF(puan!$W$4:$X$112,O7)=0,0,0)," ")</f>
        <v>#N/A</v>
      </c>
      <c r="Q7" s="242"/>
      <c r="R7" s="141"/>
      <c r="AJ7" s="142"/>
    </row>
    <row r="8" spans="1:36" ht="35.1" customHeight="1">
      <c r="A8" s="133">
        <v>6</v>
      </c>
      <c r="B8" s="130">
        <v>3</v>
      </c>
      <c r="C8" s="134">
        <f>'yarışmaya katılan okullar'!B14</f>
        <v>50</v>
      </c>
      <c r="D8" s="135">
        <v>37152</v>
      </c>
      <c r="E8" s="136" t="s">
        <v>476</v>
      </c>
      <c r="F8" s="137" t="str">
        <f>'yarışmaya katılan okullar'!C14</f>
        <v>SEDAT SİMAVİ E.M.LİSESİ</v>
      </c>
      <c r="G8" s="136"/>
      <c r="H8" s="57"/>
      <c r="I8" s="57"/>
      <c r="J8" s="57"/>
      <c r="K8" s="154">
        <f t="shared" si="0"/>
        <v>0</v>
      </c>
      <c r="L8" s="57"/>
      <c r="M8" s="155"/>
      <c r="N8" s="155"/>
      <c r="O8" s="154">
        <f t="shared" si="1"/>
        <v>0</v>
      </c>
      <c r="P8" s="236" t="e">
        <f>IF(LEN(O8)&gt;0,VLOOKUP(O8,puan!$W$4:$X$112,2)-IF(COUNTIF(puan!$W$4:$X$112,O8)=0,0,0)," ")</f>
        <v>#N/A</v>
      </c>
      <c r="Q8" s="242"/>
      <c r="R8" s="141"/>
      <c r="AJ8" s="142"/>
    </row>
    <row r="9" spans="1:36" ht="35.1" customHeight="1">
      <c r="A9" s="133">
        <v>8</v>
      </c>
      <c r="B9" s="130">
        <v>4</v>
      </c>
      <c r="C9" s="134">
        <f>'yarışmaya katılan okullar'!B15</f>
        <v>52</v>
      </c>
      <c r="D9" s="135">
        <v>37766</v>
      </c>
      <c r="E9" s="136" t="s">
        <v>379</v>
      </c>
      <c r="F9" s="137" t="str">
        <f>'yarışmaya katılan okullar'!C15</f>
        <v>LAPTA YAVUZLAR LİSESİ</v>
      </c>
      <c r="G9" s="136"/>
      <c r="H9" s="57"/>
      <c r="I9" s="57"/>
      <c r="J9" s="57"/>
      <c r="K9" s="154">
        <f t="shared" si="0"/>
        <v>0</v>
      </c>
      <c r="L9" s="57"/>
      <c r="M9" s="155"/>
      <c r="N9" s="155"/>
      <c r="O9" s="154">
        <f t="shared" si="1"/>
        <v>0</v>
      </c>
      <c r="P9" s="236" t="e">
        <f>IF(LEN(O9)&gt;0,VLOOKUP(O9,puan!$W$4:$X$112,2)-IF(COUNTIF(puan!$W$4:$X$112,O9)=0,0,0)," ")</f>
        <v>#N/A</v>
      </c>
      <c r="Q9" s="242"/>
      <c r="R9" s="141"/>
      <c r="AJ9" s="142"/>
    </row>
    <row r="10" spans="1:36" ht="35.1" customHeight="1">
      <c r="A10" s="133">
        <v>7</v>
      </c>
      <c r="B10" s="130">
        <v>5</v>
      </c>
      <c r="C10" s="134">
        <f>'yarışmaya katılan okullar'!B16</f>
        <v>16</v>
      </c>
      <c r="D10" s="135" t="s">
        <v>237</v>
      </c>
      <c r="E10" s="136" t="s">
        <v>237</v>
      </c>
      <c r="F10" s="137" t="str">
        <f>'yarışmaya katılan okullar'!C16</f>
        <v>CUMHURİYET LİSESİ</v>
      </c>
      <c r="G10" s="136"/>
      <c r="H10" s="57"/>
      <c r="I10" s="57"/>
      <c r="J10" s="57"/>
      <c r="K10" s="154">
        <f t="shared" si="0"/>
        <v>0</v>
      </c>
      <c r="L10" s="57"/>
      <c r="M10" s="155"/>
      <c r="N10" s="155"/>
      <c r="O10" s="154">
        <f t="shared" si="1"/>
        <v>0</v>
      </c>
      <c r="P10" s="236" t="e">
        <f>IF(LEN(O10)&gt;0,VLOOKUP(O10,puan!$W$4:$X$112,2)-IF(COUNTIF(puan!$W$4:$X$112,O10)=0,0,0)," ")</f>
        <v>#N/A</v>
      </c>
      <c r="Q10" s="242"/>
      <c r="R10" s="141"/>
      <c r="AJ10" s="142"/>
    </row>
    <row r="11" spans="1:36" ht="35.1" customHeight="1">
      <c r="A11" s="133">
        <v>5</v>
      </c>
      <c r="B11" s="130">
        <v>6</v>
      </c>
      <c r="C11" s="134">
        <f>'yarışmaya katılan okullar'!B17</f>
        <v>60</v>
      </c>
      <c r="D11" s="135">
        <v>37213</v>
      </c>
      <c r="E11" s="136" t="s">
        <v>464</v>
      </c>
      <c r="F11" s="137" t="str">
        <f>'yarışmaya katılan okullar'!C17</f>
        <v>KARPAZ MESLEK LİSESİ</v>
      </c>
      <c r="G11" s="136"/>
      <c r="H11" s="57"/>
      <c r="I11" s="57"/>
      <c r="J11" s="57"/>
      <c r="K11" s="154">
        <f t="shared" si="0"/>
        <v>0</v>
      </c>
      <c r="L11" s="57"/>
      <c r="M11" s="155"/>
      <c r="N11" s="155"/>
      <c r="O11" s="154">
        <f t="shared" si="1"/>
        <v>0</v>
      </c>
      <c r="P11" s="236" t="e">
        <f>IF(LEN(O11)&gt;0,VLOOKUP(O11,puan!$W$4:$X$112,2)-IF(COUNTIF(puan!$W$4:$X$112,O11)=0,0,0)," ")</f>
        <v>#N/A</v>
      </c>
      <c r="Q11" s="242"/>
      <c r="R11" s="141"/>
      <c r="AJ11" s="142"/>
    </row>
    <row r="12" spans="1:36" ht="35.1" customHeight="1">
      <c r="A12" s="133">
        <v>3</v>
      </c>
      <c r="B12" s="130">
        <v>7</v>
      </c>
      <c r="C12" s="134">
        <f>'yarışmaya katılan okullar'!B18</f>
        <v>30</v>
      </c>
      <c r="D12" s="135">
        <v>37559</v>
      </c>
      <c r="E12" s="136" t="s">
        <v>400</v>
      </c>
      <c r="F12" s="137" t="str">
        <f>'yarışmaya katılan okullar'!C18</f>
        <v>HALA SULTAN İLAHİYAT KOLEJİ</v>
      </c>
      <c r="G12" s="136"/>
      <c r="H12" s="57"/>
      <c r="I12" s="57"/>
      <c r="J12" s="57"/>
      <c r="K12" s="154">
        <f t="shared" si="0"/>
        <v>0</v>
      </c>
      <c r="L12" s="57"/>
      <c r="M12" s="155"/>
      <c r="N12" s="155"/>
      <c r="O12" s="154">
        <f t="shared" si="1"/>
        <v>0</v>
      </c>
      <c r="P12" s="236" t="e">
        <f>IF(LEN(O12)&gt;0,VLOOKUP(O12,puan!$W$4:$X$112,2)-IF(COUNTIF(puan!$W$4:$X$112,O12)=0,0,0)," ")</f>
        <v>#N/A</v>
      </c>
      <c r="Q12" s="242"/>
      <c r="R12" s="141"/>
      <c r="AJ12" s="142"/>
    </row>
    <row r="13" spans="1:36" ht="35.1" customHeight="1">
      <c r="A13" s="133">
        <v>1</v>
      </c>
      <c r="B13" s="130">
        <v>8</v>
      </c>
      <c r="C13" s="134">
        <f>'yarışmaya katılan okullar'!B19</f>
        <v>59</v>
      </c>
      <c r="D13" s="135" t="s">
        <v>237</v>
      </c>
      <c r="E13" s="136" t="s">
        <v>237</v>
      </c>
      <c r="F13" s="137" t="str">
        <f>'yarışmaya katılan okullar'!C19</f>
        <v>POLATPAŞA LİSESİ</v>
      </c>
      <c r="G13" s="136"/>
      <c r="H13" s="57"/>
      <c r="I13" s="57"/>
      <c r="J13" s="57"/>
      <c r="K13" s="154">
        <f t="shared" ref="K13:K37" si="2">IF(G13="",MAX(H13:J13),"")</f>
        <v>0</v>
      </c>
      <c r="L13" s="57"/>
      <c r="M13" s="155"/>
      <c r="N13" s="155"/>
      <c r="O13" s="154">
        <f t="shared" si="1"/>
        <v>0</v>
      </c>
      <c r="P13" s="236" t="e">
        <f>IF(LEN(O13)&gt;0,VLOOKUP(O13,puan!$W$4:$X$112,2)-IF(COUNTIF(puan!$W$4:$X$112,O13)=0,0,0)," ")</f>
        <v>#N/A</v>
      </c>
      <c r="Q13" s="242"/>
      <c r="R13" s="141"/>
      <c r="AJ13" s="142"/>
    </row>
    <row r="14" spans="1:36" ht="35.1" customHeight="1">
      <c r="A14" s="133" t="s">
        <v>239</v>
      </c>
      <c r="B14" s="130">
        <v>9</v>
      </c>
      <c r="C14" s="134">
        <f>'yarışmaya katılan okullar'!B20</f>
        <v>45</v>
      </c>
      <c r="D14" s="135" t="s">
        <v>237</v>
      </c>
      <c r="E14" s="136" t="s">
        <v>237</v>
      </c>
      <c r="F14" s="137" t="str">
        <f>'yarışmaya katılan okullar'!C20</f>
        <v>GÜZELYURT MESLEK LİSESİ</v>
      </c>
      <c r="G14" s="136"/>
      <c r="H14" s="57"/>
      <c r="I14" s="57"/>
      <c r="J14" s="57"/>
      <c r="K14" s="154">
        <f t="shared" si="2"/>
        <v>0</v>
      </c>
      <c r="L14" s="57"/>
      <c r="M14" s="155"/>
      <c r="N14" s="155"/>
      <c r="O14" s="154">
        <f t="shared" si="1"/>
        <v>0</v>
      </c>
      <c r="P14" s="236" t="e">
        <f>IF(LEN(O14)&gt;0,VLOOKUP(O14,puan!$W$4:$X$112,2)-IF(COUNTIF(puan!$W$4:$X$112,O14)=0,0,0)," ")</f>
        <v>#N/A</v>
      </c>
      <c r="Q14" s="242"/>
      <c r="R14" s="141"/>
      <c r="AJ14" s="142"/>
    </row>
    <row r="15" spans="1:36" ht="35.1" customHeight="1">
      <c r="A15" s="133"/>
      <c r="B15" s="130">
        <v>10</v>
      </c>
      <c r="C15" s="134">
        <f>'yarışmaya katılan okullar'!B21</f>
        <v>35</v>
      </c>
      <c r="D15" s="135">
        <v>37487</v>
      </c>
      <c r="E15" s="136" t="s">
        <v>345</v>
      </c>
      <c r="F15" s="137" t="str">
        <f>'yarışmaya katılan okullar'!C21</f>
        <v>ANAFARTALAR LİSESİ</v>
      </c>
      <c r="G15" s="136"/>
      <c r="H15" s="57"/>
      <c r="I15" s="57"/>
      <c r="J15" s="57"/>
      <c r="K15" s="154">
        <f t="shared" si="2"/>
        <v>0</v>
      </c>
      <c r="L15" s="57"/>
      <c r="M15" s="155"/>
      <c r="N15" s="155"/>
      <c r="O15" s="154">
        <f t="shared" si="1"/>
        <v>0</v>
      </c>
      <c r="P15" s="236" t="e">
        <f>IF(LEN(O15)&gt;0,VLOOKUP(O15,puan!$W$4:$X$112,2)-IF(COUNTIF(puan!$W$4:$X$112,O15)=0,0,0)," ")</f>
        <v>#N/A</v>
      </c>
      <c r="Q15" s="242"/>
      <c r="R15" s="141"/>
      <c r="AJ15" s="142"/>
    </row>
    <row r="16" spans="1:36" ht="35.1" customHeight="1">
      <c r="A16" s="133"/>
      <c r="B16" s="130">
        <v>11</v>
      </c>
      <c r="C16" s="134">
        <f>'yarışmaya katılan okullar'!B22</f>
        <v>71</v>
      </c>
      <c r="D16" s="135" t="s">
        <v>445</v>
      </c>
      <c r="E16" s="136" t="s">
        <v>446</v>
      </c>
      <c r="F16" s="137" t="str">
        <f>'yarışmaya katılan okullar'!C22</f>
        <v>THE AMERİCAN COLLEGE</v>
      </c>
      <c r="G16" s="136"/>
      <c r="H16" s="57"/>
      <c r="I16" s="57"/>
      <c r="J16" s="57"/>
      <c r="K16" s="154">
        <f t="shared" si="2"/>
        <v>0</v>
      </c>
      <c r="L16" s="57"/>
      <c r="M16" s="155"/>
      <c r="N16" s="155"/>
      <c r="O16" s="154">
        <f t="shared" si="1"/>
        <v>0</v>
      </c>
      <c r="P16" s="236" t="e">
        <f>IF(LEN(O16)&gt;0,VLOOKUP(O16,puan!$W$4:$X$112,2)-IF(COUNTIF(puan!$W$4:$X$112,O16)=0,0,0)," ")</f>
        <v>#N/A</v>
      </c>
      <c r="Q16" s="242"/>
      <c r="R16" s="141"/>
      <c r="AJ16" s="142"/>
    </row>
    <row r="17" spans="1:36" ht="35.1" customHeight="1">
      <c r="A17" s="133"/>
      <c r="B17" s="130">
        <v>12</v>
      </c>
      <c r="C17" s="134">
        <f>'yarışmaya katılan okullar'!B23</f>
        <v>57</v>
      </c>
      <c r="D17" s="135" t="s">
        <v>477</v>
      </c>
      <c r="E17" s="136" t="s">
        <v>478</v>
      </c>
      <c r="F17" s="137" t="str">
        <f>'yarışmaya katılan okullar'!C23</f>
        <v>19 MAYIS TMK</v>
      </c>
      <c r="G17" s="136"/>
      <c r="H17" s="57"/>
      <c r="I17" s="57"/>
      <c r="J17" s="57"/>
      <c r="K17" s="154">
        <f t="shared" si="2"/>
        <v>0</v>
      </c>
      <c r="L17" s="57"/>
      <c r="M17" s="155"/>
      <c r="N17" s="155"/>
      <c r="O17" s="154">
        <f t="shared" si="1"/>
        <v>0</v>
      </c>
      <c r="P17" s="236" t="e">
        <f>IF(LEN(O17)&gt;0,VLOOKUP(O17,puan!$W$4:$X$112,2)-IF(COUNTIF(puan!$W$4:$X$112,O17)=0,0,0)," ")</f>
        <v>#N/A</v>
      </c>
      <c r="Q17" s="242"/>
      <c r="R17" s="141"/>
      <c r="AJ17" s="142"/>
    </row>
    <row r="18" spans="1:36" ht="35.1" customHeight="1">
      <c r="A18" s="133"/>
      <c r="B18" s="130">
        <v>13</v>
      </c>
      <c r="C18" s="134">
        <f>'yarışmaya katılan okullar'!B24</f>
        <v>77</v>
      </c>
      <c r="D18" s="135">
        <v>37234</v>
      </c>
      <c r="E18" s="136" t="s">
        <v>467</v>
      </c>
      <c r="F18" s="137" t="str">
        <f>'yarışmaya katılan okullar'!C24</f>
        <v>BÜLENT ECEVİT ANADOLU LİSESİ</v>
      </c>
      <c r="G18" s="136"/>
      <c r="H18" s="57"/>
      <c r="I18" s="57"/>
      <c r="J18" s="57"/>
      <c r="K18" s="154">
        <f t="shared" si="2"/>
        <v>0</v>
      </c>
      <c r="L18" s="57"/>
      <c r="M18" s="155"/>
      <c r="N18" s="155"/>
      <c r="O18" s="154">
        <f t="shared" si="1"/>
        <v>0</v>
      </c>
      <c r="P18" s="236" t="e">
        <f>IF(LEN(O18)&gt;0,VLOOKUP(O18,puan!$W$4:$X$112,2)-IF(COUNTIF(puan!$W$4:$X$112,O18)=0,0,0)," ")</f>
        <v>#N/A</v>
      </c>
      <c r="Q18" s="242"/>
      <c r="R18" s="141"/>
      <c r="AJ18" s="142"/>
    </row>
    <row r="19" spans="1:36" ht="35.1" customHeight="1">
      <c r="A19" s="133"/>
      <c r="B19" s="130">
        <v>14</v>
      </c>
      <c r="C19" s="134">
        <f>'yarışmaya katılan okullar'!B25</f>
        <v>48</v>
      </c>
      <c r="D19" s="135">
        <v>37510</v>
      </c>
      <c r="E19" s="136" t="s">
        <v>349</v>
      </c>
      <c r="F19" s="137" t="str">
        <f>'yarışmaya katılan okullar'!C25</f>
        <v>LEFKOŞA TÜRK LİSESİ</v>
      </c>
      <c r="G19" s="136"/>
      <c r="H19" s="57"/>
      <c r="I19" s="57"/>
      <c r="J19" s="57"/>
      <c r="K19" s="154">
        <f t="shared" si="2"/>
        <v>0</v>
      </c>
      <c r="L19" s="57"/>
      <c r="M19" s="155"/>
      <c r="N19" s="155"/>
      <c r="O19" s="154">
        <f t="shared" si="1"/>
        <v>0</v>
      </c>
      <c r="P19" s="236" t="e">
        <f>IF(LEN(O19)&gt;0,VLOOKUP(O19,puan!$W$4:$X$112,2)-IF(COUNTIF(puan!$W$4:$X$112,O19)=0,0,0)," ")</f>
        <v>#N/A</v>
      </c>
      <c r="Q19" s="242"/>
      <c r="R19" s="141"/>
      <c r="AJ19" s="142"/>
    </row>
    <row r="20" spans="1:36" ht="35.1" customHeight="1">
      <c r="A20" s="133"/>
      <c r="B20" s="130">
        <v>15</v>
      </c>
      <c r="C20" s="134">
        <f>'yarışmaya katılan okullar'!B26</f>
        <v>40</v>
      </c>
      <c r="D20" s="135">
        <v>37292</v>
      </c>
      <c r="E20" s="136" t="s">
        <v>350</v>
      </c>
      <c r="F20" s="137" t="str">
        <f>'yarışmaya katılan okullar'!C26</f>
        <v>ERENKÖY LİSESİ</v>
      </c>
      <c r="G20" s="136"/>
      <c r="H20" s="57"/>
      <c r="I20" s="57"/>
      <c r="J20" s="57"/>
      <c r="K20" s="154">
        <f t="shared" si="2"/>
        <v>0</v>
      </c>
      <c r="L20" s="57"/>
      <c r="M20" s="155"/>
      <c r="N20" s="155"/>
      <c r="O20" s="154">
        <f t="shared" si="1"/>
        <v>0</v>
      </c>
      <c r="P20" s="236" t="e">
        <f>IF(LEN(O20)&gt;0,VLOOKUP(O20,puan!$W$4:$X$112,2)-IF(COUNTIF(puan!$W$4:$X$112,O20)=0,0,0)," ")</f>
        <v>#N/A</v>
      </c>
      <c r="Q20" s="242"/>
      <c r="R20" s="141"/>
      <c r="AJ20" s="142"/>
    </row>
    <row r="21" spans="1:36" ht="35.1" customHeight="1">
      <c r="A21" s="133"/>
      <c r="B21" s="130">
        <v>16</v>
      </c>
      <c r="C21" s="134">
        <f>'yarışmaya katılan okullar'!B27</f>
        <v>39</v>
      </c>
      <c r="D21" s="135">
        <v>37397</v>
      </c>
      <c r="E21" s="136" t="s">
        <v>469</v>
      </c>
      <c r="F21" s="137" t="str">
        <f>'yarışmaya katılan okullar'!C27</f>
        <v>CENGİZ TOPEL E. M .LİSESİ</v>
      </c>
      <c r="G21" s="136"/>
      <c r="H21" s="57"/>
      <c r="I21" s="57"/>
      <c r="J21" s="155"/>
      <c r="K21" s="154">
        <f t="shared" si="2"/>
        <v>0</v>
      </c>
      <c r="L21" s="155"/>
      <c r="M21" s="155"/>
      <c r="N21" s="155"/>
      <c r="O21" s="154">
        <f t="shared" si="1"/>
        <v>0</v>
      </c>
      <c r="P21" s="236" t="e">
        <f>IF(LEN(O21)&gt;0,VLOOKUP(O21,puan!$W$4:$X$112,2)-IF(COUNTIF(puan!$W$4:$X$112,O21)=0,0,0)," ")</f>
        <v>#N/A</v>
      </c>
      <c r="Q21" s="242"/>
      <c r="R21" s="141"/>
      <c r="AJ21" s="142"/>
    </row>
    <row r="22" spans="1:36" ht="35.1" customHeight="1">
      <c r="A22" s="133"/>
      <c r="B22" s="130">
        <v>17</v>
      </c>
      <c r="C22" s="134">
        <f>'yarışmaya katılan okullar'!B28</f>
        <v>64</v>
      </c>
      <c r="D22" s="135" t="s">
        <v>237</v>
      </c>
      <c r="E22" s="136" t="s">
        <v>237</v>
      </c>
      <c r="F22" s="137" t="str">
        <f>'yarışmaya katılan okullar'!C28</f>
        <v>GÜZELYURT TMK</v>
      </c>
      <c r="G22" s="136"/>
      <c r="H22" s="57"/>
      <c r="I22" s="57"/>
      <c r="J22" s="155"/>
      <c r="K22" s="154">
        <f t="shared" si="2"/>
        <v>0</v>
      </c>
      <c r="L22" s="155"/>
      <c r="M22" s="155"/>
      <c r="N22" s="155"/>
      <c r="O22" s="154">
        <f t="shared" si="1"/>
        <v>0</v>
      </c>
      <c r="P22" s="236" t="e">
        <f>IF(LEN(O22)&gt;0,VLOOKUP(O22,puan!$W$4:$X$112,2)-IF(COUNTIF(puan!$W$4:$X$112,O22)=0,0,0)," ")</f>
        <v>#N/A</v>
      </c>
      <c r="Q22" s="242"/>
      <c r="R22" s="141"/>
      <c r="AJ22" s="142"/>
    </row>
    <row r="23" spans="1:36" ht="35.1" customHeight="1">
      <c r="A23" s="133"/>
      <c r="B23" s="130">
        <v>18</v>
      </c>
      <c r="C23" s="134">
        <f>'yarışmaya katılan okullar'!B29</f>
        <v>51</v>
      </c>
      <c r="D23" s="135">
        <v>38273</v>
      </c>
      <c r="E23" s="136" t="s">
        <v>389</v>
      </c>
      <c r="F23" s="137" t="str">
        <f>'yarışmaya katılan okullar'!C29</f>
        <v>TÜRK MAARİF KOLEJİ</v>
      </c>
      <c r="G23" s="136"/>
      <c r="H23" s="57"/>
      <c r="I23" s="57"/>
      <c r="J23" s="57"/>
      <c r="K23" s="154">
        <f t="shared" si="2"/>
        <v>0</v>
      </c>
      <c r="L23" s="57"/>
      <c r="M23" s="155"/>
      <c r="N23" s="155"/>
      <c r="O23" s="154">
        <f t="shared" si="1"/>
        <v>0</v>
      </c>
      <c r="P23" s="236" t="e">
        <f>IF(LEN(O23)&gt;0,VLOOKUP(O23,puan!$W$4:$X$112,2)-IF(COUNTIF(puan!$W$4:$X$112,O23)=0,0,0)," ")</f>
        <v>#N/A</v>
      </c>
      <c r="Q23" s="242"/>
      <c r="R23" s="141"/>
      <c r="AJ23" s="142"/>
    </row>
    <row r="24" spans="1:36" ht="35.1" customHeight="1">
      <c r="A24" s="133"/>
      <c r="B24" s="130">
        <v>19</v>
      </c>
      <c r="C24" s="134">
        <f>'yarışmaya katılan okullar'!B30</f>
        <v>47</v>
      </c>
      <c r="D24" s="135">
        <v>38152</v>
      </c>
      <c r="E24" s="136" t="s">
        <v>479</v>
      </c>
      <c r="F24" s="137" t="str">
        <f>'yarışmaya katılan okullar'!C30</f>
        <v>KURTULUŞ LİSESİ</v>
      </c>
      <c r="G24" s="136"/>
      <c r="H24" s="57"/>
      <c r="I24" s="57"/>
      <c r="J24" s="155"/>
      <c r="K24" s="154">
        <f t="shared" si="2"/>
        <v>0</v>
      </c>
      <c r="L24" s="57"/>
      <c r="M24" s="155"/>
      <c r="N24" s="155"/>
      <c r="O24" s="154">
        <f t="shared" si="1"/>
        <v>0</v>
      </c>
      <c r="P24" s="236" t="e">
        <f>IF(LEN(O24)&gt;0,VLOOKUP(O24,puan!$W$4:$X$112,2)-IF(COUNTIF(puan!$W$4:$X$112,O24)=0,0,0)," ")</f>
        <v>#N/A</v>
      </c>
      <c r="Q24" s="242"/>
      <c r="R24" s="141"/>
      <c r="AJ24" s="142"/>
    </row>
    <row r="25" spans="1:36" ht="35.1" customHeight="1">
      <c r="A25" s="133"/>
      <c r="B25" s="130">
        <v>20</v>
      </c>
      <c r="C25" s="134">
        <f>'yarışmaya katılan okullar'!B31</f>
        <v>33</v>
      </c>
      <c r="D25" s="135" t="s">
        <v>237</v>
      </c>
      <c r="E25" s="136" t="s">
        <v>237</v>
      </c>
      <c r="F25" s="137" t="str">
        <f>'yarışmaya katılan okullar'!C31</f>
        <v>DEĞİRMENLİK LİSESİ</v>
      </c>
      <c r="G25" s="136"/>
      <c r="H25" s="57"/>
      <c r="I25" s="57"/>
      <c r="J25" s="57"/>
      <c r="K25" s="154">
        <f t="shared" si="2"/>
        <v>0</v>
      </c>
      <c r="L25" s="57"/>
      <c r="M25" s="155"/>
      <c r="N25" s="155"/>
      <c r="O25" s="154">
        <f t="shared" si="1"/>
        <v>0</v>
      </c>
      <c r="P25" s="236" t="e">
        <f>IF(LEN(O25)&gt;0,VLOOKUP(O25,puan!$W$4:$X$112,2)-IF(COUNTIF(puan!$W$4:$X$112,O25)=0,0,0)," ")</f>
        <v>#N/A</v>
      </c>
      <c r="Q25" s="242"/>
      <c r="R25" s="141"/>
      <c r="AJ25" s="142"/>
    </row>
    <row r="26" spans="1:36" ht="35.1" customHeight="1">
      <c r="A26" s="133"/>
      <c r="B26" s="130">
        <v>21</v>
      </c>
      <c r="C26" s="134">
        <f>'yarışmaya katılan okullar'!B32</f>
        <v>37</v>
      </c>
      <c r="D26" s="135">
        <v>37329</v>
      </c>
      <c r="E26" s="136" t="s">
        <v>472</v>
      </c>
      <c r="F26" s="137" t="str">
        <f>'yarışmaya katılan okullar'!C32</f>
        <v>BEKİRPAŞA LİSESİ</v>
      </c>
      <c r="G26" s="136"/>
      <c r="H26" s="57"/>
      <c r="I26" s="57"/>
      <c r="J26" s="155"/>
      <c r="K26" s="154">
        <f t="shared" si="2"/>
        <v>0</v>
      </c>
      <c r="L26" s="57"/>
      <c r="M26" s="155"/>
      <c r="N26" s="155"/>
      <c r="O26" s="154">
        <f t="shared" si="1"/>
        <v>0</v>
      </c>
      <c r="P26" s="236" t="e">
        <f>IF(LEN(O26)&gt;0,VLOOKUP(O26,puan!$W$4:$X$112,2)-IF(COUNTIF(puan!$W$4:$X$112,O26)=0,0,0)," ")</f>
        <v>#N/A</v>
      </c>
      <c r="Q26" s="242"/>
      <c r="R26" s="141"/>
      <c r="AJ26" s="142"/>
    </row>
    <row r="27" spans="1:36" ht="35.1" customHeight="1">
      <c r="A27" s="133"/>
      <c r="B27" s="130">
        <v>22</v>
      </c>
      <c r="C27" s="134">
        <f>'yarışmaya katılan okullar'!B33</f>
        <v>27</v>
      </c>
      <c r="D27" s="135">
        <v>37809</v>
      </c>
      <c r="E27" s="136" t="s">
        <v>480</v>
      </c>
      <c r="F27" s="137" t="str">
        <f>'yarışmaya katılan okullar'!C33</f>
        <v>YAKIN DOĞU KOLEJİ</v>
      </c>
      <c r="G27" s="136"/>
      <c r="H27" s="57"/>
      <c r="I27" s="57"/>
      <c r="J27" s="57"/>
      <c r="K27" s="154">
        <f t="shared" si="2"/>
        <v>0</v>
      </c>
      <c r="L27" s="57"/>
      <c r="M27" s="155"/>
      <c r="N27" s="155"/>
      <c r="O27" s="154">
        <f t="shared" si="1"/>
        <v>0</v>
      </c>
      <c r="P27" s="236" t="e">
        <f>IF(LEN(O27)&gt;0,VLOOKUP(O27,puan!$W$4:$X$112,2)-IF(COUNTIF(puan!$W$4:$X$112,O27)=0,0,0)," ")</f>
        <v>#N/A</v>
      </c>
      <c r="Q27" s="242"/>
      <c r="R27" s="141"/>
      <c r="AJ27" s="142"/>
    </row>
    <row r="28" spans="1:36" ht="35.1" customHeight="1">
      <c r="A28" s="133"/>
      <c r="B28" s="130">
        <v>23</v>
      </c>
      <c r="C28" s="134">
        <f>'yarışmaya katılan okullar'!B34</f>
        <v>81</v>
      </c>
      <c r="D28" s="135" t="s">
        <v>454</v>
      </c>
      <c r="E28" s="136" t="s">
        <v>455</v>
      </c>
      <c r="F28" s="137" t="str">
        <f>'yarışmaya katılan okullar'!C34</f>
        <v>THE ENGLISH SCHOOL OF KYRENIA</v>
      </c>
      <c r="G28" s="136"/>
      <c r="H28" s="57"/>
      <c r="I28" s="57"/>
      <c r="J28" s="155"/>
      <c r="K28" s="154">
        <f t="shared" si="2"/>
        <v>0</v>
      </c>
      <c r="L28" s="57"/>
      <c r="M28" s="155"/>
      <c r="N28" s="155"/>
      <c r="O28" s="154">
        <f t="shared" si="1"/>
        <v>0</v>
      </c>
      <c r="P28" s="236" t="e">
        <f>IF(LEN(O28)&gt;0,VLOOKUP(O28,puan!$W$4:$X$112,2)-IF(COUNTIF(puan!$W$4:$X$112,O28)=0,0,0)," ")</f>
        <v>#N/A</v>
      </c>
      <c r="Q28" s="242"/>
      <c r="R28" s="141"/>
      <c r="AJ28" s="142"/>
    </row>
    <row r="29" spans="1:36" ht="35.1" customHeight="1">
      <c r="A29" s="133"/>
      <c r="B29" s="130">
        <v>24</v>
      </c>
      <c r="C29" s="134">
        <f>'yarışmaya katılan okullar'!B35</f>
        <v>36</v>
      </c>
      <c r="D29" s="135" t="s">
        <v>237</v>
      </c>
      <c r="E29" s="136" t="s">
        <v>237</v>
      </c>
      <c r="F29" s="137" t="str">
        <f>'yarışmaya katılan okullar'!C35</f>
        <v>ATATÜRK MESLEK LİSESİ</v>
      </c>
      <c r="G29" s="136"/>
      <c r="H29" s="57"/>
      <c r="I29" s="57"/>
      <c r="J29" s="57"/>
      <c r="K29" s="154">
        <f t="shared" si="2"/>
        <v>0</v>
      </c>
      <c r="L29" s="57"/>
      <c r="M29" s="155"/>
      <c r="N29" s="155"/>
      <c r="O29" s="154">
        <f t="shared" si="1"/>
        <v>0</v>
      </c>
      <c r="P29" s="236" t="e">
        <f>IF(LEN(O29)&gt;0,VLOOKUP(O29,puan!$W$4:$X$112,2)-IF(COUNTIF(puan!$W$4:$X$112,O29)=0,0,0)," ")</f>
        <v>#N/A</v>
      </c>
      <c r="Q29" s="242"/>
      <c r="R29" s="141"/>
      <c r="AJ29" s="142"/>
    </row>
    <row r="30" spans="1:36" ht="35.1" customHeight="1">
      <c r="A30" s="133"/>
      <c r="B30" s="130">
        <v>25</v>
      </c>
      <c r="C30" s="134">
        <f>'yarışmaya katılan okullar'!B36</f>
        <v>53</v>
      </c>
      <c r="D30" s="135" t="s">
        <v>237</v>
      </c>
      <c r="E30" s="136" t="s">
        <v>237</v>
      </c>
      <c r="F30" s="137" t="str">
        <f>'yarışmaya katılan okullar'!C36</f>
        <v>20 TEMMUZ FEN LİSESİ</v>
      </c>
      <c r="G30" s="136"/>
      <c r="H30" s="57"/>
      <c r="I30" s="57"/>
      <c r="J30" s="155"/>
      <c r="K30" s="154">
        <f t="shared" si="2"/>
        <v>0</v>
      </c>
      <c r="L30" s="57"/>
      <c r="M30" s="155"/>
      <c r="N30" s="155"/>
      <c r="O30" s="154">
        <f t="shared" si="1"/>
        <v>0</v>
      </c>
      <c r="P30" s="236" t="e">
        <f>IF(LEN(O30)&gt;0,VLOOKUP(O30,puan!$W$4:$X$112,2)-IF(COUNTIF(puan!$W$4:$X$112,O30)=0,0,0)," ")</f>
        <v>#N/A</v>
      </c>
      <c r="Q30" s="242"/>
      <c r="R30" s="141"/>
      <c r="AJ30" s="142"/>
    </row>
    <row r="31" spans="1:36" ht="35.1" customHeight="1">
      <c r="A31" s="133"/>
      <c r="B31" s="130">
        <v>26</v>
      </c>
      <c r="C31" s="134">
        <f>'yarışmaya katılan okullar'!B37</f>
        <v>0</v>
      </c>
      <c r="D31" s="144"/>
      <c r="E31" s="136"/>
      <c r="F31" s="137" t="str">
        <f>'yarışmaya katılan okullar'!C37</f>
        <v/>
      </c>
      <c r="G31" s="136"/>
      <c r="H31" s="57"/>
      <c r="I31" s="57"/>
      <c r="J31" s="57"/>
      <c r="K31" s="154">
        <f t="shared" si="2"/>
        <v>0</v>
      </c>
      <c r="L31" s="57"/>
      <c r="M31" s="155"/>
      <c r="N31" s="155"/>
      <c r="O31" s="154">
        <f t="shared" si="1"/>
        <v>0</v>
      </c>
      <c r="P31" s="236" t="e">
        <f>IF(LEN(O31)&gt;0,VLOOKUP(O31,puan!$W$4:$X$112,2)-IF(COUNTIF(puan!$W$4:$X$112,O31)=0,0,0)," ")</f>
        <v>#N/A</v>
      </c>
      <c r="Q31" s="242"/>
      <c r="R31" s="141"/>
      <c r="AJ31" s="142"/>
    </row>
    <row r="32" spans="1:36" ht="35.1" customHeight="1">
      <c r="A32" s="133"/>
      <c r="B32" s="130">
        <v>27</v>
      </c>
      <c r="C32" s="134">
        <f>'yarışmaya katılan okullar'!B38</f>
        <v>0</v>
      </c>
      <c r="D32" s="144"/>
      <c r="E32" s="136"/>
      <c r="F32" s="137" t="str">
        <f>'yarışmaya katılan okullar'!C38</f>
        <v/>
      </c>
      <c r="G32" s="136"/>
      <c r="H32" s="57"/>
      <c r="I32" s="57"/>
      <c r="J32" s="155"/>
      <c r="K32" s="154">
        <f t="shared" si="2"/>
        <v>0</v>
      </c>
      <c r="L32" s="155"/>
      <c r="M32" s="155"/>
      <c r="N32" s="155"/>
      <c r="O32" s="154">
        <f t="shared" si="1"/>
        <v>0</v>
      </c>
      <c r="P32" s="236" t="e">
        <f>IF(LEN(O32)&gt;0,VLOOKUP(O32,puan!$W$4:$X$112,2)-IF(COUNTIF(puan!$W$4:$X$112,O32)=0,0,0)," ")</f>
        <v>#N/A</v>
      </c>
      <c r="Q32" s="242"/>
      <c r="R32" s="141"/>
      <c r="AJ32" s="142"/>
    </row>
    <row r="33" spans="1:37" ht="35.1" customHeight="1">
      <c r="A33" s="133"/>
      <c r="B33" s="130">
        <v>28</v>
      </c>
      <c r="C33" s="134">
        <f>'yarışmaya katılan okullar'!B39</f>
        <v>0</v>
      </c>
      <c r="D33" s="144"/>
      <c r="E33" s="136"/>
      <c r="F33" s="137" t="str">
        <f>'yarışmaya katılan okullar'!C39</f>
        <v/>
      </c>
      <c r="G33" s="136"/>
      <c r="H33" s="57"/>
      <c r="I33" s="57"/>
      <c r="J33" s="57"/>
      <c r="K33" s="154">
        <f t="shared" si="2"/>
        <v>0</v>
      </c>
      <c r="L33" s="57"/>
      <c r="M33" s="155"/>
      <c r="N33" s="155"/>
      <c r="O33" s="154">
        <f t="shared" si="1"/>
        <v>0</v>
      </c>
      <c r="P33" s="236" t="e">
        <f>IF(LEN(O33)&gt;0,VLOOKUP(O33,puan!$W$4:$X$112,2)-IF(COUNTIF(puan!$W$4:$X$112,O33)=0,0,0)," ")</f>
        <v>#N/A</v>
      </c>
      <c r="Q33" s="242"/>
      <c r="R33" s="141"/>
      <c r="AJ33" s="142"/>
    </row>
    <row r="34" spans="1:37" ht="35.1" customHeight="1">
      <c r="A34" s="133"/>
      <c r="B34" s="130">
        <v>29</v>
      </c>
      <c r="C34" s="134">
        <f>'yarışmaya katılan okullar'!B40</f>
        <v>0</v>
      </c>
      <c r="D34" s="144"/>
      <c r="E34" s="136"/>
      <c r="F34" s="137" t="str">
        <f>'yarışmaya katılan okullar'!C40</f>
        <v/>
      </c>
      <c r="G34" s="136"/>
      <c r="H34" s="57"/>
      <c r="I34" s="57"/>
      <c r="J34" s="155"/>
      <c r="K34" s="154">
        <f t="shared" si="2"/>
        <v>0</v>
      </c>
      <c r="L34" s="57"/>
      <c r="M34" s="155"/>
      <c r="N34" s="155"/>
      <c r="O34" s="154">
        <f t="shared" si="1"/>
        <v>0</v>
      </c>
      <c r="P34" s="236" t="e">
        <f>IF(LEN(O34)&gt;0,VLOOKUP(O34,puan!$W$4:$X$112,2)-IF(COUNTIF(puan!$W$4:$X$112,O34)=0,0,0)," ")</f>
        <v>#N/A</v>
      </c>
      <c r="Q34" s="242"/>
      <c r="R34" s="141"/>
      <c r="AJ34" s="142"/>
    </row>
    <row r="35" spans="1:37" ht="35.1" customHeight="1">
      <c r="A35" s="133"/>
      <c r="B35" s="130">
        <v>30</v>
      </c>
      <c r="C35" s="134">
        <f>'yarışmaya katılan okullar'!B41</f>
        <v>0</v>
      </c>
      <c r="D35" s="144"/>
      <c r="E35" s="136"/>
      <c r="F35" s="137" t="str">
        <f>'yarışmaya katılan okullar'!C41</f>
        <v/>
      </c>
      <c r="G35" s="136"/>
      <c r="H35" s="57"/>
      <c r="I35" s="57"/>
      <c r="J35" s="57"/>
      <c r="K35" s="154">
        <f t="shared" si="2"/>
        <v>0</v>
      </c>
      <c r="L35" s="57"/>
      <c r="M35" s="155"/>
      <c r="N35" s="155"/>
      <c r="O35" s="154">
        <f t="shared" si="1"/>
        <v>0</v>
      </c>
      <c r="P35" s="236" t="e">
        <f>IF(LEN(O35)&gt;0,VLOOKUP(O35,puan!$W$4:$X$112,2)-IF(COUNTIF(puan!$W$4:$X$112,O35)=0,0,0)," ")</f>
        <v>#N/A</v>
      </c>
      <c r="Q35" s="242"/>
      <c r="R35" s="141"/>
      <c r="AJ35" s="142"/>
    </row>
    <row r="36" spans="1:37" ht="35.1" customHeight="1">
      <c r="A36" s="133"/>
      <c r="B36" s="130">
        <v>31</v>
      </c>
      <c r="C36" s="134">
        <f>'yarışmaya katılan okullar'!B42</f>
        <v>0</v>
      </c>
      <c r="D36" s="144"/>
      <c r="E36" s="136"/>
      <c r="F36" s="137" t="str">
        <f>'yarışmaya katılan okullar'!C42</f>
        <v/>
      </c>
      <c r="G36" s="136"/>
      <c r="H36" s="57"/>
      <c r="I36" s="57"/>
      <c r="J36" s="155"/>
      <c r="K36" s="154">
        <f t="shared" si="2"/>
        <v>0</v>
      </c>
      <c r="L36" s="57"/>
      <c r="M36" s="155"/>
      <c r="N36" s="155"/>
      <c r="O36" s="154">
        <f t="shared" si="1"/>
        <v>0</v>
      </c>
      <c r="P36" s="236" t="e">
        <f>IF(LEN(O36)&gt;0,VLOOKUP(O36,puan!$W$4:$X$112,2)-IF(COUNTIF(puan!$W$4:$X$112,O36)=0,0,0)," ")</f>
        <v>#N/A</v>
      </c>
      <c r="Q36" s="242"/>
      <c r="R36" s="141"/>
      <c r="AJ36" s="142"/>
    </row>
    <row r="37" spans="1:37" ht="35.1" customHeight="1">
      <c r="A37" s="133"/>
      <c r="B37" s="130">
        <v>32</v>
      </c>
      <c r="C37" s="134">
        <f>'yarışmaya katılan okullar'!B43</f>
        <v>0</v>
      </c>
      <c r="D37" s="144"/>
      <c r="E37" s="136"/>
      <c r="F37" s="137" t="str">
        <f>'yarışmaya katılan okullar'!C43</f>
        <v/>
      </c>
      <c r="G37" s="136"/>
      <c r="H37" s="57"/>
      <c r="I37" s="57"/>
      <c r="J37" s="57"/>
      <c r="K37" s="154">
        <f t="shared" si="2"/>
        <v>0</v>
      </c>
      <c r="L37" s="57"/>
      <c r="M37" s="155"/>
      <c r="N37" s="155"/>
      <c r="O37" s="154">
        <f t="shared" si="1"/>
        <v>0</v>
      </c>
      <c r="P37" s="236" t="e">
        <f>IF(LEN(O37)&gt;0,VLOOKUP(O37,puan!$W$4:$X$112,2)-IF(COUNTIF(puan!$W$4:$X$112,O37)=0,0,0)," ")</f>
        <v>#N/A</v>
      </c>
      <c r="Q37" s="242"/>
      <c r="R37" s="141"/>
      <c r="AJ37" s="142"/>
    </row>
    <row r="38" spans="1:37" ht="39.950000000000003" customHeight="1">
      <c r="B38" s="91"/>
      <c r="C38" s="128">
        <v>0</v>
      </c>
      <c r="D38" s="145"/>
      <c r="E38" s="146" t="s">
        <v>4</v>
      </c>
      <c r="F38" s="129" t="s">
        <v>5</v>
      </c>
      <c r="G38" s="129"/>
      <c r="H38" s="368" t="s">
        <v>6</v>
      </c>
      <c r="I38" s="368"/>
      <c r="J38" s="368"/>
      <c r="K38" s="368"/>
      <c r="L38" s="368" t="s">
        <v>7</v>
      </c>
      <c r="M38" s="368"/>
      <c r="N38" s="368"/>
      <c r="O38" s="368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48"/>
      <c r="AB38" s="149"/>
      <c r="AC38" s="91"/>
      <c r="AD38" s="91"/>
      <c r="AE38" s="91"/>
      <c r="AF38" s="128"/>
      <c r="AG38" s="128"/>
      <c r="AH38" s="129"/>
      <c r="AI38" s="129"/>
      <c r="AJ38" s="150"/>
      <c r="AK38" s="151" t="str">
        <f>IF(AJ38="","",VLOOKUP(AJ38,#REF!,2,FALSE))</f>
        <v/>
      </c>
    </row>
    <row r="39" spans="1:37" s="91" customFormat="1" ht="35.1" customHeight="1">
      <c r="B39" s="349" t="s">
        <v>24</v>
      </c>
      <c r="C39" s="349"/>
      <c r="E39" s="91" t="s">
        <v>33</v>
      </c>
      <c r="H39" s="349" t="s">
        <v>34</v>
      </c>
      <c r="I39" s="349"/>
      <c r="K39" s="128"/>
      <c r="L39" s="349" t="s">
        <v>25</v>
      </c>
      <c r="M39" s="349"/>
      <c r="N39" s="129"/>
      <c r="O39" s="131"/>
      <c r="P39" s="349" t="s">
        <v>8</v>
      </c>
      <c r="Q39" s="349"/>
      <c r="R39" s="349"/>
    </row>
    <row r="40" spans="1:37" ht="35.1" customHeight="1">
      <c r="O40" s="52"/>
      <c r="P40" s="152"/>
      <c r="Q40" s="152"/>
      <c r="R40" s="152"/>
    </row>
    <row r="41" spans="1:37" ht="35.1" customHeight="1">
      <c r="O41" s="52"/>
      <c r="P41" s="152"/>
      <c r="Q41" s="152"/>
      <c r="R41" s="152"/>
    </row>
    <row r="42" spans="1:37" ht="35.1" customHeight="1">
      <c r="O42" s="52"/>
      <c r="P42" s="152"/>
      <c r="Q42" s="152"/>
      <c r="R42" s="152"/>
    </row>
    <row r="43" spans="1:37" ht="35.1" customHeight="1">
      <c r="O43" s="52"/>
      <c r="P43" s="152"/>
      <c r="Q43" s="152"/>
      <c r="R43" s="152"/>
    </row>
    <row r="44" spans="1:37" ht="35.1" customHeight="1">
      <c r="O44" s="52"/>
      <c r="P44" s="152"/>
      <c r="Q44" s="152"/>
      <c r="R44" s="152"/>
    </row>
    <row r="45" spans="1:37" ht="35.1" customHeight="1">
      <c r="O45" s="52"/>
      <c r="P45" s="152"/>
      <c r="Q45" s="152"/>
      <c r="R45" s="152"/>
    </row>
    <row r="46" spans="1:37" ht="35.1" customHeight="1">
      <c r="O46" s="52"/>
      <c r="P46" s="152"/>
      <c r="Q46" s="152"/>
      <c r="R46" s="152"/>
    </row>
    <row r="47" spans="1:37" ht="35.1" customHeight="1">
      <c r="O47" s="52"/>
      <c r="P47" s="152"/>
      <c r="Q47" s="152"/>
      <c r="R47" s="152"/>
    </row>
    <row r="48" spans="1:37" ht="35.1" customHeight="1">
      <c r="O48" s="52"/>
      <c r="P48" s="152"/>
      <c r="Q48" s="152"/>
      <c r="R48" s="152"/>
    </row>
    <row r="49" spans="15:18" ht="35.1" customHeight="1">
      <c r="O49" s="52"/>
      <c r="P49" s="152"/>
      <c r="Q49" s="152"/>
      <c r="R49" s="152"/>
    </row>
    <row r="50" spans="15:18" ht="35.1" customHeight="1">
      <c r="O50" s="52"/>
      <c r="P50" s="152"/>
      <c r="Q50" s="152"/>
      <c r="R50" s="152"/>
    </row>
  </sheetData>
  <mergeCells count="13">
    <mergeCell ref="H39:I39"/>
    <mergeCell ref="H38:K38"/>
    <mergeCell ref="H4:N4"/>
    <mergeCell ref="B1:D1"/>
    <mergeCell ref="B2:D2"/>
    <mergeCell ref="B39:C39"/>
    <mergeCell ref="B4:F4"/>
    <mergeCell ref="O1:R1"/>
    <mergeCell ref="O2:R2"/>
    <mergeCell ref="O3:R3"/>
    <mergeCell ref="L39:M39"/>
    <mergeCell ref="P39:R39"/>
    <mergeCell ref="L38:O38"/>
  </mergeCells>
  <phoneticPr fontId="1" type="noConversion"/>
  <conditionalFormatting sqref="K3:M3 C6:G28 N39 K39 C38:AB38 AG38:AI38 AK38 C30:G37 C29 F29:G29">
    <cfRule type="cellIs" dxfId="91" priority="18" stopIfTrue="1" operator="equal">
      <formula>0</formula>
    </cfRule>
  </conditionalFormatting>
  <conditionalFormatting sqref="P6:Q37">
    <cfRule type="containsErrors" dxfId="90" priority="15">
      <formula>ISERROR(P6)</formula>
    </cfRule>
  </conditionalFormatting>
  <conditionalFormatting sqref="O3:R3">
    <cfRule type="cellIs" dxfId="89" priority="12" stopIfTrue="1" operator="equal">
      <formula>0</formula>
    </cfRule>
  </conditionalFormatting>
  <conditionalFormatting sqref="D29:E29">
    <cfRule type="cellIs" dxfId="88" priority="10" stopIfTrue="1" operator="equal">
      <formula>0</formula>
    </cfRule>
  </conditionalFormatting>
  <conditionalFormatting sqref="K5:N5">
    <cfRule type="cellIs" dxfId="87" priority="5" stopIfTrue="1" operator="equal">
      <formula>0</formula>
    </cfRule>
  </conditionalFormatting>
  <conditionalFormatting sqref="K6:K37">
    <cfRule type="cellIs" dxfId="86" priority="4" operator="equal">
      <formula>0</formula>
    </cfRule>
  </conditionalFormatting>
  <conditionalFormatting sqref="K6:K37">
    <cfRule type="cellIs" dxfId="85" priority="3" operator="between">
      <formula>1414</formula>
      <formula>2500</formula>
    </cfRule>
  </conditionalFormatting>
  <conditionalFormatting sqref="O6:O37">
    <cfRule type="cellIs" dxfId="84" priority="2" operator="equal">
      <formula>0</formula>
    </cfRule>
  </conditionalFormatting>
  <conditionalFormatting sqref="O6:O37">
    <cfRule type="cellIs" dxfId="83" priority="1" operator="between">
      <formula>1414</formula>
      <formula>2500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indexed="13"/>
  </sheetPr>
  <dimension ref="A1:AF40"/>
  <sheetViews>
    <sheetView zoomScale="75" zoomScaleNormal="75" workbookViewId="0">
      <pane xSplit="6" ySplit="5" topLeftCell="G6" activePane="bottomRight" state="frozen"/>
      <selection activeCell="A38" sqref="A38:G38"/>
      <selection pane="topRight" activeCell="A38" sqref="A38:G38"/>
      <selection pane="bottomLeft" activeCell="A38" sqref="A38:G38"/>
      <selection pane="bottomRight" activeCell="E3" sqref="E3"/>
    </sheetView>
  </sheetViews>
  <sheetFormatPr defaultColWidth="9.140625" defaultRowHeight="35.1" customHeight="1"/>
  <cols>
    <col min="1" max="1" width="8.140625" style="91" bestFit="1" customWidth="1"/>
    <col min="2" max="2" width="4.42578125" style="40" bestFit="1" customWidth="1"/>
    <col min="3" max="3" width="6.7109375" style="40" customWidth="1"/>
    <col min="4" max="4" width="11.85546875" style="40" customWidth="1"/>
    <col min="5" max="5" width="25.7109375" style="91" customWidth="1"/>
    <col min="6" max="6" width="23.7109375" style="91" customWidth="1"/>
    <col min="7" max="8" width="8.7109375" style="40" customWidth="1"/>
    <col min="9" max="13" width="8.7109375" style="91" customWidth="1"/>
    <col min="14" max="16384" width="9.140625" style="40"/>
  </cols>
  <sheetData>
    <row r="1" spans="1:31" ht="35.1" customHeight="1">
      <c r="B1" s="348" t="s">
        <v>16</v>
      </c>
      <c r="C1" s="348"/>
      <c r="D1" s="348"/>
      <c r="E1" s="124" t="str">
        <f>'genel bilgi girişi'!$B$4</f>
        <v>GENÇ ERKEK</v>
      </c>
      <c r="I1" s="40"/>
      <c r="J1" s="123" t="s">
        <v>17</v>
      </c>
      <c r="K1" s="355" t="str">
        <f>'genel bilgi girişi'!B5</f>
        <v>ATATÜRK STADYUMU</v>
      </c>
      <c r="L1" s="355"/>
      <c r="M1" s="355"/>
    </row>
    <row r="2" spans="1:31" ht="35.1" customHeight="1">
      <c r="B2" s="348" t="s">
        <v>19</v>
      </c>
      <c r="C2" s="348"/>
      <c r="D2" s="348"/>
      <c r="E2" s="156" t="s">
        <v>241</v>
      </c>
      <c r="I2" s="126"/>
      <c r="J2" s="123" t="s">
        <v>18</v>
      </c>
      <c r="K2" s="341" t="str">
        <f>'genel bilgi girişi'!B6</f>
        <v>11-12 MART 2019</v>
      </c>
      <c r="L2" s="341"/>
      <c r="M2" s="341"/>
    </row>
    <row r="3" spans="1:31" ht="35.1" customHeight="1">
      <c r="B3" s="348" t="s">
        <v>60</v>
      </c>
      <c r="C3" s="348"/>
      <c r="D3" s="348"/>
      <c r="E3" s="272" t="s">
        <v>220</v>
      </c>
      <c r="J3" s="123" t="s">
        <v>61</v>
      </c>
      <c r="K3" s="360" t="str">
        <f>'yarışma programı'!$E$20</f>
        <v>2. Gün-11:55</v>
      </c>
      <c r="L3" s="360"/>
      <c r="M3" s="360"/>
    </row>
    <row r="4" spans="1:31" ht="35.1" customHeight="1">
      <c r="B4" s="350" t="str">
        <f>'genel bilgi girişi'!$B$8</f>
        <v>MİLLİ EĞİTİM ve KÜLTÜR BAKANLIĞI 2018-2019 ÖĞRETİM YILI GENÇLER ATLETİZM  ELEME YARIŞMALARI</v>
      </c>
      <c r="C4" s="350"/>
      <c r="D4" s="350"/>
      <c r="E4" s="350"/>
      <c r="F4" s="364"/>
      <c r="G4" s="369" t="s">
        <v>242</v>
      </c>
      <c r="H4" s="369"/>
      <c r="I4" s="369"/>
      <c r="J4" s="369"/>
      <c r="K4" s="369"/>
      <c r="L4" s="369"/>
      <c r="M4" s="369"/>
    </row>
    <row r="5" spans="1:31" s="126" customFormat="1" ht="35.1" customHeight="1">
      <c r="A5" s="42" t="s">
        <v>236</v>
      </c>
      <c r="B5" s="42" t="s">
        <v>32</v>
      </c>
      <c r="C5" s="42" t="s">
        <v>20</v>
      </c>
      <c r="D5" s="132" t="s">
        <v>62</v>
      </c>
      <c r="E5" s="132" t="s">
        <v>55</v>
      </c>
      <c r="F5" s="132" t="s">
        <v>21</v>
      </c>
      <c r="G5" s="94">
        <v>1</v>
      </c>
      <c r="H5" s="94">
        <v>2</v>
      </c>
      <c r="I5" s="94">
        <v>3</v>
      </c>
      <c r="J5" s="133" t="s">
        <v>237</v>
      </c>
      <c r="K5" s="133">
        <v>4</v>
      </c>
      <c r="L5" s="94">
        <v>5</v>
      </c>
      <c r="M5" s="94">
        <v>6</v>
      </c>
    </row>
    <row r="6" spans="1:31" ht="35.1" customHeight="1">
      <c r="A6" s="133">
        <v>2</v>
      </c>
      <c r="B6" s="130">
        <v>1</v>
      </c>
      <c r="C6" s="134">
        <f>'yarışmaya katılan okullar'!B12</f>
        <v>41</v>
      </c>
      <c r="D6" s="135">
        <f>'üç adım V'!D6</f>
        <v>37518</v>
      </c>
      <c r="E6" s="157" t="str">
        <f>'üç adım V'!E6</f>
        <v>HASAN AYDIN</v>
      </c>
      <c r="F6" s="137" t="str">
        <f>'üç adım V'!F6</f>
        <v>Dr. FAZIL KÜÇÜK E.M.L</v>
      </c>
      <c r="G6" s="158"/>
      <c r="H6" s="158"/>
      <c r="I6" s="158"/>
      <c r="J6" s="158"/>
      <c r="K6" s="158"/>
      <c r="L6" s="159"/>
      <c r="M6" s="159"/>
      <c r="AE6" s="142"/>
    </row>
    <row r="7" spans="1:31" ht="35.1" customHeight="1">
      <c r="A7" s="133">
        <v>4</v>
      </c>
      <c r="B7" s="130">
        <v>2</v>
      </c>
      <c r="C7" s="134">
        <f>'yarışmaya katılan okullar'!B13</f>
        <v>44</v>
      </c>
      <c r="D7" s="135" t="str">
        <f>'üç adım V'!D7</f>
        <v>-</v>
      </c>
      <c r="E7" s="157" t="str">
        <f>'üç adım V'!E7</f>
        <v>-</v>
      </c>
      <c r="F7" s="137" t="str">
        <f>'üç adım V'!F7</f>
        <v>LEFKE GAZİ LİSESİ</v>
      </c>
      <c r="G7" s="158"/>
      <c r="H7" s="158"/>
      <c r="I7" s="158"/>
      <c r="J7" s="158"/>
      <c r="K7" s="158"/>
      <c r="L7" s="159"/>
      <c r="M7" s="159"/>
      <c r="AE7" s="142"/>
    </row>
    <row r="8" spans="1:31" ht="35.1" customHeight="1">
      <c r="A8" s="133">
        <v>6</v>
      </c>
      <c r="B8" s="130">
        <v>3</v>
      </c>
      <c r="C8" s="134">
        <f>'yarışmaya katılan okullar'!B14</f>
        <v>50</v>
      </c>
      <c r="D8" s="135">
        <f>'üç adım V'!D8</f>
        <v>37152</v>
      </c>
      <c r="E8" s="157" t="str">
        <f>'üç adım V'!E8</f>
        <v>MERT BAYKENT</v>
      </c>
      <c r="F8" s="137" t="str">
        <f>'üç adım V'!F8</f>
        <v>SEDAT SİMAVİ E.M.LİSESİ</v>
      </c>
      <c r="G8" s="158"/>
      <c r="H8" s="159"/>
      <c r="I8" s="159"/>
      <c r="J8" s="158"/>
      <c r="K8" s="158"/>
      <c r="L8" s="159"/>
      <c r="M8" s="159"/>
      <c r="AE8" s="142"/>
    </row>
    <row r="9" spans="1:31" ht="35.1" customHeight="1">
      <c r="A9" s="133">
        <v>8</v>
      </c>
      <c r="B9" s="130">
        <v>4</v>
      </c>
      <c r="C9" s="134">
        <f>'yarışmaya katılan okullar'!B15</f>
        <v>52</v>
      </c>
      <c r="D9" s="135">
        <f>'üç adım V'!D9</f>
        <v>37766</v>
      </c>
      <c r="E9" s="157" t="str">
        <f>'üç adım V'!E9</f>
        <v>KAAN ERİŞİK</v>
      </c>
      <c r="F9" s="137" t="str">
        <f>'üç adım V'!F9</f>
        <v>LAPTA YAVUZLAR LİSESİ</v>
      </c>
      <c r="G9" s="158"/>
      <c r="H9" s="158"/>
      <c r="I9" s="158"/>
      <c r="J9" s="158"/>
      <c r="K9" s="158"/>
      <c r="L9" s="159"/>
      <c r="M9" s="159"/>
      <c r="AE9" s="142"/>
    </row>
    <row r="10" spans="1:31" ht="35.1" customHeight="1">
      <c r="A10" s="133">
        <v>7</v>
      </c>
      <c r="B10" s="130">
        <v>5</v>
      </c>
      <c r="C10" s="134">
        <f>'yarışmaya katılan okullar'!B16</f>
        <v>16</v>
      </c>
      <c r="D10" s="135" t="str">
        <f>'üç adım V'!D10</f>
        <v>-</v>
      </c>
      <c r="E10" s="157" t="str">
        <f>'üç adım V'!E10</f>
        <v>-</v>
      </c>
      <c r="F10" s="137" t="str">
        <f>'üç adım V'!F10</f>
        <v>CUMHURİYET LİSESİ</v>
      </c>
      <c r="G10" s="158"/>
      <c r="H10" s="158"/>
      <c r="I10" s="158"/>
      <c r="J10" s="158"/>
      <c r="K10" s="158"/>
      <c r="L10" s="159"/>
      <c r="M10" s="159"/>
      <c r="AE10" s="142"/>
    </row>
    <row r="11" spans="1:31" ht="35.1" customHeight="1">
      <c r="A11" s="133">
        <v>5</v>
      </c>
      <c r="B11" s="130">
        <v>6</v>
      </c>
      <c r="C11" s="134">
        <f>'yarışmaya katılan okullar'!B17</f>
        <v>60</v>
      </c>
      <c r="D11" s="135">
        <f>'üç adım V'!D11</f>
        <v>37213</v>
      </c>
      <c r="E11" s="157" t="str">
        <f>'üç adım V'!E11</f>
        <v>KENAN ERDEM</v>
      </c>
      <c r="F11" s="137" t="str">
        <f>'üç adım V'!F11</f>
        <v>KARPAZ MESLEK LİSESİ</v>
      </c>
      <c r="G11" s="158"/>
      <c r="H11" s="158"/>
      <c r="I11" s="158"/>
      <c r="J11" s="158"/>
      <c r="K11" s="158"/>
      <c r="L11" s="159"/>
      <c r="M11" s="159"/>
      <c r="AE11" s="142"/>
    </row>
    <row r="12" spans="1:31" ht="35.1" customHeight="1">
      <c r="A12" s="133">
        <v>3</v>
      </c>
      <c r="B12" s="130">
        <v>7</v>
      </c>
      <c r="C12" s="134">
        <f>'yarışmaya katılan okullar'!B18</f>
        <v>30</v>
      </c>
      <c r="D12" s="135">
        <f>'üç adım V'!D12</f>
        <v>37559</v>
      </c>
      <c r="E12" s="157" t="str">
        <f>'üç adım V'!E12</f>
        <v>BARIŞ BASAN</v>
      </c>
      <c r="F12" s="137" t="str">
        <f>'üç adım V'!F12</f>
        <v>HALA SULTAN İLAHİYAT KOLEJİ</v>
      </c>
      <c r="G12" s="158"/>
      <c r="H12" s="158"/>
      <c r="I12" s="158"/>
      <c r="J12" s="158"/>
      <c r="K12" s="158"/>
      <c r="L12" s="159"/>
      <c r="M12" s="159"/>
      <c r="AE12" s="142"/>
    </row>
    <row r="13" spans="1:31" ht="35.1" customHeight="1">
      <c r="A13" s="133">
        <v>1</v>
      </c>
      <c r="B13" s="130">
        <v>8</v>
      </c>
      <c r="C13" s="134">
        <f>'yarışmaya katılan okullar'!B19</f>
        <v>59</v>
      </c>
      <c r="D13" s="135" t="str">
        <f>'üç adım V'!D13</f>
        <v>-</v>
      </c>
      <c r="E13" s="157" t="str">
        <f>'üç adım V'!E13</f>
        <v>-</v>
      </c>
      <c r="F13" s="137" t="str">
        <f>'üç adım V'!F13</f>
        <v>POLATPAŞA LİSESİ</v>
      </c>
      <c r="G13" s="158"/>
      <c r="H13" s="158"/>
      <c r="I13" s="158"/>
      <c r="J13" s="158"/>
      <c r="K13" s="158"/>
      <c r="L13" s="159"/>
      <c r="M13" s="159"/>
      <c r="AE13" s="142"/>
    </row>
    <row r="14" spans="1:31" ht="35.1" customHeight="1">
      <c r="A14" s="133" t="s">
        <v>239</v>
      </c>
      <c r="B14" s="130">
        <v>9</v>
      </c>
      <c r="C14" s="134">
        <f>'yarışmaya katılan okullar'!B20</f>
        <v>45</v>
      </c>
      <c r="D14" s="135" t="str">
        <f>'üç adım V'!D14</f>
        <v>-</v>
      </c>
      <c r="E14" s="157" t="str">
        <f>'üç adım V'!E14</f>
        <v>-</v>
      </c>
      <c r="F14" s="137" t="str">
        <f>'üç adım V'!F14</f>
        <v>GÜZELYURT MESLEK LİSESİ</v>
      </c>
      <c r="G14" s="158"/>
      <c r="H14" s="158"/>
      <c r="I14" s="158"/>
      <c r="J14" s="158"/>
      <c r="K14" s="158"/>
      <c r="L14" s="159"/>
      <c r="M14" s="159"/>
      <c r="AE14" s="142"/>
    </row>
    <row r="15" spans="1:31" ht="35.1" customHeight="1">
      <c r="A15" s="133"/>
      <c r="B15" s="130">
        <v>10</v>
      </c>
      <c r="C15" s="134">
        <f>'yarışmaya katılan okullar'!B21</f>
        <v>35</v>
      </c>
      <c r="D15" s="135">
        <f>'üç adım V'!D15</f>
        <v>37487</v>
      </c>
      <c r="E15" s="157" t="str">
        <f>'üç adım V'!E15</f>
        <v>ŞÜKRÜ HİLMİ ERDOĞAN</v>
      </c>
      <c r="F15" s="137" t="str">
        <f>'üç adım V'!F15</f>
        <v>ANAFARTALAR LİSESİ</v>
      </c>
      <c r="G15" s="158"/>
      <c r="H15" s="158"/>
      <c r="I15" s="158"/>
      <c r="J15" s="158"/>
      <c r="K15" s="158"/>
      <c r="L15" s="159"/>
      <c r="M15" s="159"/>
      <c r="AE15" s="142"/>
    </row>
    <row r="16" spans="1:31" ht="35.1" customHeight="1">
      <c r="A16" s="133"/>
      <c r="B16" s="130">
        <v>11</v>
      </c>
      <c r="C16" s="134">
        <f>'yarışmaya katılan okullar'!B22</f>
        <v>71</v>
      </c>
      <c r="D16" s="135" t="str">
        <f>'üç adım V'!D16</f>
        <v>19.05.2001</v>
      </c>
      <c r="E16" s="157" t="str">
        <f>'üç adım V'!E16</f>
        <v>CEMRE PİRO</v>
      </c>
      <c r="F16" s="137" t="str">
        <f>'üç adım V'!F16</f>
        <v>THE AMERİCAN COLLEGE</v>
      </c>
      <c r="G16" s="158"/>
      <c r="H16" s="158"/>
      <c r="I16" s="158"/>
      <c r="J16" s="158"/>
      <c r="K16" s="158"/>
      <c r="L16" s="159"/>
      <c r="M16" s="159"/>
      <c r="AE16" s="142"/>
    </row>
    <row r="17" spans="1:31" ht="35.1" customHeight="1">
      <c r="A17" s="133"/>
      <c r="B17" s="130">
        <v>12</v>
      </c>
      <c r="C17" s="134">
        <f>'yarışmaya katılan okullar'!B23</f>
        <v>57</v>
      </c>
      <c r="D17" s="135" t="str">
        <f>'üç adım V'!D17</f>
        <v>05.12.2001</v>
      </c>
      <c r="E17" s="157" t="str">
        <f>'üç adım V'!E17</f>
        <v>ARDA EREN METİN</v>
      </c>
      <c r="F17" s="137" t="str">
        <f>'üç adım V'!F17</f>
        <v>19 MAYIS TMK</v>
      </c>
      <c r="G17" s="158"/>
      <c r="H17" s="158"/>
      <c r="I17" s="158"/>
      <c r="J17" s="158"/>
      <c r="K17" s="158"/>
      <c r="L17" s="159"/>
      <c r="M17" s="159"/>
      <c r="AE17" s="142"/>
    </row>
    <row r="18" spans="1:31" ht="35.1" customHeight="1">
      <c r="A18" s="133"/>
      <c r="B18" s="130">
        <v>13</v>
      </c>
      <c r="C18" s="134">
        <f>'yarışmaya katılan okullar'!B24</f>
        <v>77</v>
      </c>
      <c r="D18" s="135">
        <f>'üç adım V'!D18</f>
        <v>37234</v>
      </c>
      <c r="E18" s="157" t="str">
        <f>'üç adım V'!E18</f>
        <v>FIRTINA AHMET MELGEŞEK</v>
      </c>
      <c r="F18" s="137" t="str">
        <f>'üç adım V'!F18</f>
        <v>BÜLENT ECEVİT ANADOLU LİSESİ</v>
      </c>
      <c r="G18" s="158"/>
      <c r="H18" s="158"/>
      <c r="I18" s="158"/>
      <c r="J18" s="158"/>
      <c r="K18" s="158"/>
      <c r="L18" s="159"/>
      <c r="M18" s="159"/>
      <c r="AE18" s="142"/>
    </row>
    <row r="19" spans="1:31" ht="35.1" customHeight="1">
      <c r="A19" s="133"/>
      <c r="B19" s="130">
        <v>14</v>
      </c>
      <c r="C19" s="134">
        <f>'yarışmaya katılan okullar'!B25</f>
        <v>48</v>
      </c>
      <c r="D19" s="135">
        <f>'üç adım V'!D19</f>
        <v>37510</v>
      </c>
      <c r="E19" s="157" t="str">
        <f>'üç adım V'!E19</f>
        <v>UMUT CAN TOSBAY</v>
      </c>
      <c r="F19" s="137" t="str">
        <f>'üç adım V'!F19</f>
        <v>LEFKOŞA TÜRK LİSESİ</v>
      </c>
      <c r="G19" s="158"/>
      <c r="H19" s="158"/>
      <c r="I19" s="158"/>
      <c r="J19" s="158"/>
      <c r="K19" s="158"/>
      <c r="L19" s="159"/>
      <c r="M19" s="159"/>
      <c r="AE19" s="142"/>
    </row>
    <row r="20" spans="1:31" ht="35.1" customHeight="1">
      <c r="A20" s="133"/>
      <c r="B20" s="130">
        <v>15</v>
      </c>
      <c r="C20" s="134">
        <f>'yarışmaya katılan okullar'!B26</f>
        <v>40</v>
      </c>
      <c r="D20" s="135">
        <f>'üç adım V'!D20</f>
        <v>37292</v>
      </c>
      <c r="E20" s="157" t="str">
        <f>'üç adım V'!E20</f>
        <v>ERSAN ÖZTÜRK</v>
      </c>
      <c r="F20" s="137" t="str">
        <f>'üç adım V'!F20</f>
        <v>ERENKÖY LİSESİ</v>
      </c>
      <c r="G20" s="158"/>
      <c r="H20" s="158"/>
      <c r="I20" s="160"/>
      <c r="J20" s="160"/>
      <c r="K20" s="158"/>
      <c r="L20" s="159"/>
      <c r="M20" s="159"/>
      <c r="AE20" s="142"/>
    </row>
    <row r="21" spans="1:31" ht="35.1" customHeight="1">
      <c r="A21" s="133"/>
      <c r="B21" s="130">
        <v>16</v>
      </c>
      <c r="C21" s="134">
        <f>'yarışmaya katılan okullar'!B27</f>
        <v>39</v>
      </c>
      <c r="D21" s="135">
        <f>'üç adım V'!D21</f>
        <v>37397</v>
      </c>
      <c r="E21" s="157" t="str">
        <f>'üç adım V'!E21</f>
        <v>HÜSEYİN ARKAN</v>
      </c>
      <c r="F21" s="137" t="str">
        <f>'üç adım V'!F21</f>
        <v>CENGİZ TOPEL E. M .LİSESİ</v>
      </c>
      <c r="G21" s="158"/>
      <c r="H21" s="158"/>
      <c r="I21" s="159"/>
      <c r="J21" s="159"/>
      <c r="K21" s="159"/>
      <c r="L21" s="159"/>
      <c r="M21" s="159"/>
      <c r="AE21" s="142"/>
    </row>
    <row r="22" spans="1:31" ht="35.1" customHeight="1">
      <c r="A22" s="133"/>
      <c r="B22" s="130">
        <v>17</v>
      </c>
      <c r="C22" s="134">
        <f>'yarışmaya katılan okullar'!B28</f>
        <v>64</v>
      </c>
      <c r="D22" s="135" t="str">
        <f>'üç adım V'!D22</f>
        <v>-</v>
      </c>
      <c r="E22" s="157" t="str">
        <f>'üç adım V'!E22</f>
        <v>-</v>
      </c>
      <c r="F22" s="137" t="str">
        <f>'üç adım V'!F22</f>
        <v>GÜZELYURT TMK</v>
      </c>
      <c r="G22" s="158"/>
      <c r="H22" s="158"/>
      <c r="I22" s="159"/>
      <c r="J22" s="159"/>
      <c r="K22" s="159"/>
      <c r="L22" s="159"/>
      <c r="M22" s="159"/>
      <c r="AE22" s="142"/>
    </row>
    <row r="23" spans="1:31" ht="35.1" customHeight="1">
      <c r="A23" s="133"/>
      <c r="B23" s="130">
        <v>18</v>
      </c>
      <c r="C23" s="134">
        <f>'yarışmaya katılan okullar'!B29</f>
        <v>51</v>
      </c>
      <c r="D23" s="135">
        <f>'üç adım V'!D23</f>
        <v>38273</v>
      </c>
      <c r="E23" s="157" t="str">
        <f>'üç adım V'!E23</f>
        <v>METE ÖZÖZGÜR</v>
      </c>
      <c r="F23" s="137" t="str">
        <f>'üç adım V'!F23</f>
        <v>TÜRK MAARİF KOLEJİ</v>
      </c>
      <c r="G23" s="158"/>
      <c r="H23" s="158"/>
      <c r="I23" s="158"/>
      <c r="J23" s="158"/>
      <c r="K23" s="158"/>
      <c r="L23" s="159"/>
      <c r="M23" s="159"/>
      <c r="AE23" s="142"/>
    </row>
    <row r="24" spans="1:31" ht="35.1" customHeight="1">
      <c r="A24" s="133"/>
      <c r="B24" s="130">
        <v>19</v>
      </c>
      <c r="C24" s="134">
        <f>'yarışmaya katılan okullar'!B30</f>
        <v>47</v>
      </c>
      <c r="D24" s="135">
        <f>'üç adım V'!D24</f>
        <v>38152</v>
      </c>
      <c r="E24" s="157" t="str">
        <f>'üç adım V'!E24</f>
        <v>ÖZTAŞ TÜM</v>
      </c>
      <c r="F24" s="137" t="str">
        <f>'üç adım V'!F24</f>
        <v>KURTULUŞ LİSESİ</v>
      </c>
      <c r="G24" s="158"/>
      <c r="H24" s="158"/>
      <c r="I24" s="159"/>
      <c r="J24" s="158"/>
      <c r="K24" s="158"/>
      <c r="L24" s="159"/>
      <c r="M24" s="159"/>
      <c r="AE24" s="142"/>
    </row>
    <row r="25" spans="1:31" ht="35.1" customHeight="1">
      <c r="A25" s="133"/>
      <c r="B25" s="130">
        <v>20</v>
      </c>
      <c r="C25" s="134">
        <f>'yarışmaya katılan okullar'!B31</f>
        <v>33</v>
      </c>
      <c r="D25" s="135" t="str">
        <f>'üç adım V'!D25</f>
        <v>-</v>
      </c>
      <c r="E25" s="157" t="str">
        <f>'üç adım V'!E25</f>
        <v>-</v>
      </c>
      <c r="F25" s="137" t="str">
        <f>'üç adım V'!F25</f>
        <v>DEĞİRMENLİK LİSESİ</v>
      </c>
      <c r="G25" s="158"/>
      <c r="H25" s="158"/>
      <c r="I25" s="158"/>
      <c r="J25" s="158"/>
      <c r="K25" s="158"/>
      <c r="L25" s="159"/>
      <c r="M25" s="159"/>
      <c r="AE25" s="142"/>
    </row>
    <row r="26" spans="1:31" ht="35.1" customHeight="1">
      <c r="A26" s="133"/>
      <c r="B26" s="130">
        <v>21</v>
      </c>
      <c r="C26" s="134">
        <f>'yarışmaya katılan okullar'!B32</f>
        <v>37</v>
      </c>
      <c r="D26" s="135">
        <f>'üç adım V'!D26</f>
        <v>37329</v>
      </c>
      <c r="E26" s="157" t="str">
        <f>'üç adım V'!E26</f>
        <v>TUGAY ALTUNTAŞ</v>
      </c>
      <c r="F26" s="137" t="str">
        <f>'üç adım V'!F26</f>
        <v>BEKİRPAŞA LİSESİ</v>
      </c>
      <c r="G26" s="158"/>
      <c r="H26" s="158"/>
      <c r="I26" s="159"/>
      <c r="J26" s="158"/>
      <c r="K26" s="158"/>
      <c r="L26" s="159"/>
      <c r="M26" s="159"/>
      <c r="AE26" s="142"/>
    </row>
    <row r="27" spans="1:31" ht="35.1" customHeight="1">
      <c r="A27" s="133"/>
      <c r="B27" s="130">
        <v>22</v>
      </c>
      <c r="C27" s="134">
        <f>'yarışmaya katılan okullar'!B33</f>
        <v>27</v>
      </c>
      <c r="D27" s="135">
        <f>'üç adım V'!D27</f>
        <v>37809</v>
      </c>
      <c r="E27" s="157" t="str">
        <f>'üç adım V'!E27</f>
        <v>AYKUT FİDANSOY</v>
      </c>
      <c r="F27" s="137" t="str">
        <f>'üç adım V'!F27</f>
        <v>YAKIN DOĞU KOLEJİ</v>
      </c>
      <c r="G27" s="158"/>
      <c r="H27" s="158"/>
      <c r="I27" s="158"/>
      <c r="J27" s="158"/>
      <c r="K27" s="158"/>
      <c r="L27" s="159"/>
      <c r="M27" s="159"/>
      <c r="AE27" s="142"/>
    </row>
    <row r="28" spans="1:31" ht="35.1" customHeight="1">
      <c r="A28" s="133"/>
      <c r="B28" s="130">
        <v>23</v>
      </c>
      <c r="C28" s="134">
        <f>'yarışmaya katılan okullar'!B34</f>
        <v>81</v>
      </c>
      <c r="D28" s="135" t="str">
        <f>'üç adım V'!D28</f>
        <v>23.12.2003</v>
      </c>
      <c r="E28" s="157" t="str">
        <f>'üç adım V'!E28</f>
        <v>EMRE KARACA</v>
      </c>
      <c r="F28" s="137" t="str">
        <f>'üç adım V'!F28</f>
        <v>THE ENGLISH SCHOOL OF KYRENIA</v>
      </c>
      <c r="G28" s="158"/>
      <c r="H28" s="158"/>
      <c r="I28" s="159"/>
      <c r="J28" s="158"/>
      <c r="K28" s="158"/>
      <c r="L28" s="159"/>
      <c r="M28" s="159"/>
      <c r="AE28" s="142"/>
    </row>
    <row r="29" spans="1:31" ht="35.1" customHeight="1">
      <c r="A29" s="133"/>
      <c r="B29" s="130">
        <v>24</v>
      </c>
      <c r="C29" s="134">
        <f>'yarışmaya katılan okullar'!B35</f>
        <v>36</v>
      </c>
      <c r="D29" s="135" t="str">
        <f>'üç adım V'!D29</f>
        <v>-</v>
      </c>
      <c r="E29" s="157" t="str">
        <f>'üç adım V'!E29</f>
        <v>-</v>
      </c>
      <c r="F29" s="137" t="str">
        <f>'üç adım V'!F29</f>
        <v>ATATÜRK MESLEK LİSESİ</v>
      </c>
      <c r="G29" s="158"/>
      <c r="H29" s="158"/>
      <c r="I29" s="158"/>
      <c r="J29" s="158"/>
      <c r="K29" s="158"/>
      <c r="L29" s="159"/>
      <c r="M29" s="159"/>
      <c r="AE29" s="142"/>
    </row>
    <row r="30" spans="1:31" ht="35.1" customHeight="1">
      <c r="A30" s="133"/>
      <c r="B30" s="130">
        <v>25</v>
      </c>
      <c r="C30" s="134">
        <f>'yarışmaya katılan okullar'!B36</f>
        <v>53</v>
      </c>
      <c r="D30" s="135" t="str">
        <f>'üç adım V'!D30</f>
        <v>-</v>
      </c>
      <c r="E30" s="157" t="str">
        <f>'üç adım V'!E30</f>
        <v>-</v>
      </c>
      <c r="F30" s="137" t="str">
        <f>'üç adım V'!F30</f>
        <v>20 TEMMUZ FEN LİSESİ</v>
      </c>
      <c r="G30" s="158"/>
      <c r="H30" s="158"/>
      <c r="I30" s="159"/>
      <c r="J30" s="158"/>
      <c r="K30" s="158"/>
      <c r="L30" s="159"/>
      <c r="M30" s="159"/>
      <c r="AE30" s="142"/>
    </row>
    <row r="31" spans="1:31" ht="35.1" customHeight="1">
      <c r="A31" s="133"/>
      <c r="B31" s="130">
        <v>26</v>
      </c>
      <c r="C31" s="134">
        <f>'yarışmaya katılan okullar'!B37</f>
        <v>0</v>
      </c>
      <c r="D31" s="135">
        <f>'üç adım V'!D31</f>
        <v>0</v>
      </c>
      <c r="E31" s="157">
        <f>'üç adım V'!E31</f>
        <v>0</v>
      </c>
      <c r="F31" s="137" t="str">
        <f>'üç adım V'!F31</f>
        <v/>
      </c>
      <c r="G31" s="158"/>
      <c r="H31" s="158"/>
      <c r="I31" s="158"/>
      <c r="J31" s="158"/>
      <c r="K31" s="158"/>
      <c r="L31" s="159"/>
      <c r="M31" s="159"/>
      <c r="AE31" s="142"/>
    </row>
    <row r="32" spans="1:31" ht="35.1" customHeight="1">
      <c r="A32" s="133"/>
      <c r="B32" s="130">
        <v>27</v>
      </c>
      <c r="C32" s="134">
        <f>'yarışmaya katılan okullar'!B38</f>
        <v>0</v>
      </c>
      <c r="D32" s="135">
        <f>'üç adım V'!D32</f>
        <v>0</v>
      </c>
      <c r="E32" s="157">
        <f>'üç adım V'!E32</f>
        <v>0</v>
      </c>
      <c r="F32" s="137" t="str">
        <f>'üç adım V'!F32</f>
        <v/>
      </c>
      <c r="G32" s="158"/>
      <c r="H32" s="158"/>
      <c r="I32" s="159"/>
      <c r="J32" s="159"/>
      <c r="K32" s="159"/>
      <c r="L32" s="159"/>
      <c r="M32" s="159"/>
      <c r="AE32" s="142"/>
    </row>
    <row r="33" spans="1:32" ht="35.1" customHeight="1">
      <c r="A33" s="133"/>
      <c r="B33" s="130">
        <v>28</v>
      </c>
      <c r="C33" s="134">
        <f>'yarışmaya katılan okullar'!B39</f>
        <v>0</v>
      </c>
      <c r="D33" s="135">
        <f>'üç adım V'!D33</f>
        <v>0</v>
      </c>
      <c r="E33" s="157">
        <f>'üç adım V'!E33</f>
        <v>0</v>
      </c>
      <c r="F33" s="137" t="str">
        <f>'üç adım V'!F33</f>
        <v/>
      </c>
      <c r="G33" s="158"/>
      <c r="H33" s="158"/>
      <c r="I33" s="158"/>
      <c r="J33" s="158"/>
      <c r="K33" s="158"/>
      <c r="L33" s="159"/>
      <c r="M33" s="159"/>
      <c r="AE33" s="142"/>
    </row>
    <row r="34" spans="1:32" ht="35.1" customHeight="1">
      <c r="A34" s="133"/>
      <c r="B34" s="130">
        <v>29</v>
      </c>
      <c r="C34" s="134">
        <f>'yarışmaya katılan okullar'!B40</f>
        <v>0</v>
      </c>
      <c r="D34" s="135">
        <f>'üç adım V'!D34</f>
        <v>0</v>
      </c>
      <c r="E34" s="157">
        <f>'üç adım V'!E34</f>
        <v>0</v>
      </c>
      <c r="F34" s="137" t="str">
        <f>'üç adım V'!F34</f>
        <v/>
      </c>
      <c r="G34" s="158"/>
      <c r="H34" s="158"/>
      <c r="I34" s="159"/>
      <c r="J34" s="158"/>
      <c r="K34" s="158"/>
      <c r="L34" s="159"/>
      <c r="M34" s="159"/>
      <c r="AE34" s="142"/>
    </row>
    <row r="35" spans="1:32" ht="35.1" customHeight="1">
      <c r="A35" s="133"/>
      <c r="B35" s="130">
        <v>30</v>
      </c>
      <c r="C35" s="134">
        <f>'yarışmaya katılan okullar'!B41</f>
        <v>0</v>
      </c>
      <c r="D35" s="135">
        <f>'üç adım V'!D35</f>
        <v>0</v>
      </c>
      <c r="E35" s="157">
        <f>'üç adım V'!E35</f>
        <v>0</v>
      </c>
      <c r="F35" s="137" t="str">
        <f>'üç adım V'!F35</f>
        <v/>
      </c>
      <c r="G35" s="158"/>
      <c r="H35" s="158"/>
      <c r="I35" s="158"/>
      <c r="J35" s="158"/>
      <c r="K35" s="158"/>
      <c r="L35" s="159"/>
      <c r="M35" s="159"/>
      <c r="AE35" s="142"/>
    </row>
    <row r="36" spans="1:32" ht="35.1" customHeight="1">
      <c r="A36" s="133"/>
      <c r="B36" s="130">
        <v>31</v>
      </c>
      <c r="C36" s="134">
        <f>'yarışmaya katılan okullar'!B42</f>
        <v>0</v>
      </c>
      <c r="D36" s="135">
        <f>'üç adım V'!D36</f>
        <v>0</v>
      </c>
      <c r="E36" s="157">
        <f>'üç adım V'!E36</f>
        <v>0</v>
      </c>
      <c r="F36" s="137" t="str">
        <f>'üç adım V'!F36</f>
        <v/>
      </c>
      <c r="G36" s="158"/>
      <c r="H36" s="158"/>
      <c r="I36" s="159"/>
      <c r="J36" s="158"/>
      <c r="K36" s="158"/>
      <c r="L36" s="159"/>
      <c r="M36" s="159"/>
      <c r="AE36" s="142"/>
    </row>
    <row r="37" spans="1:32" ht="35.1" customHeight="1">
      <c r="A37" s="133"/>
      <c r="B37" s="130">
        <v>32</v>
      </c>
      <c r="C37" s="134">
        <f>'yarışmaya katılan okullar'!B43</f>
        <v>0</v>
      </c>
      <c r="D37" s="135">
        <f>'üç adım V'!D37</f>
        <v>0</v>
      </c>
      <c r="E37" s="157">
        <f>'üç adım V'!E37</f>
        <v>0</v>
      </c>
      <c r="F37" s="137" t="str">
        <f>'üç adım V'!F37</f>
        <v/>
      </c>
      <c r="G37" s="158"/>
      <c r="H37" s="158"/>
      <c r="I37" s="158"/>
      <c r="J37" s="158"/>
      <c r="K37" s="158"/>
      <c r="L37" s="159"/>
      <c r="M37" s="159"/>
      <c r="AE37" s="142"/>
    </row>
    <row r="38" spans="1:32" ht="35.1" customHeight="1">
      <c r="A38" s="133"/>
      <c r="B38" s="130">
        <v>33</v>
      </c>
      <c r="C38" s="134" t="e">
        <f>'yarışmaya katılan okullar'!#REF!</f>
        <v>#REF!</v>
      </c>
      <c r="D38" s="135" t="e">
        <f>'üç adım V'!#REF!</f>
        <v>#REF!</v>
      </c>
      <c r="E38" s="157" t="e">
        <f>'üç adım V'!#REF!</f>
        <v>#REF!</v>
      </c>
      <c r="F38" s="137" t="e">
        <f>'üç adım V'!#REF!</f>
        <v>#REF!</v>
      </c>
      <c r="G38" s="158"/>
      <c r="H38" s="158"/>
      <c r="I38" s="159"/>
      <c r="J38" s="158"/>
      <c r="K38" s="158"/>
      <c r="L38" s="159"/>
      <c r="M38" s="159"/>
      <c r="AE38" s="142"/>
    </row>
    <row r="39" spans="1:32" ht="39.950000000000003" customHeight="1">
      <c r="B39" s="91"/>
      <c r="C39" s="128">
        <v>0</v>
      </c>
      <c r="D39" s="145"/>
      <c r="E39" s="146" t="s">
        <v>4</v>
      </c>
      <c r="F39" s="129" t="s">
        <v>5</v>
      </c>
      <c r="G39" s="368" t="s">
        <v>6</v>
      </c>
      <c r="H39" s="368"/>
      <c r="I39" s="368"/>
      <c r="J39" s="368"/>
      <c r="K39" s="368" t="s">
        <v>7</v>
      </c>
      <c r="L39" s="368"/>
      <c r="M39" s="368"/>
      <c r="N39" s="129"/>
      <c r="O39" s="129"/>
      <c r="P39" s="129"/>
      <c r="Q39" s="129"/>
      <c r="R39" s="129"/>
      <c r="S39" s="129"/>
      <c r="T39" s="129"/>
      <c r="U39" s="129"/>
      <c r="V39" s="148"/>
      <c r="W39" s="149"/>
      <c r="X39" s="91"/>
      <c r="Y39" s="91"/>
      <c r="Z39" s="91"/>
      <c r="AA39" s="128"/>
      <c r="AB39" s="128"/>
      <c r="AC39" s="129"/>
      <c r="AD39" s="129"/>
      <c r="AE39" s="150"/>
      <c r="AF39" s="151" t="str">
        <f>IF(AE39="","",VLOOKUP(AE39,#REF!,2,FALSE))</f>
        <v/>
      </c>
    </row>
    <row r="40" spans="1:32" s="91" customFormat="1" ht="35.1" customHeight="1">
      <c r="B40" s="349" t="s">
        <v>24</v>
      </c>
      <c r="C40" s="349"/>
      <c r="E40" s="91" t="s">
        <v>33</v>
      </c>
      <c r="F40" s="91" t="s">
        <v>34</v>
      </c>
      <c r="H40" s="349" t="s">
        <v>25</v>
      </c>
      <c r="I40" s="349"/>
      <c r="J40" s="128"/>
      <c r="L40" s="349" t="s">
        <v>8</v>
      </c>
      <c r="M40" s="349"/>
    </row>
  </sheetData>
  <mergeCells count="13">
    <mergeCell ref="B40:C40"/>
    <mergeCell ref="B4:F4"/>
    <mergeCell ref="B1:D1"/>
    <mergeCell ref="K1:M1"/>
    <mergeCell ref="B2:D2"/>
    <mergeCell ref="K2:M2"/>
    <mergeCell ref="B3:D3"/>
    <mergeCell ref="K3:M3"/>
    <mergeCell ref="L40:M40"/>
    <mergeCell ref="H40:I40"/>
    <mergeCell ref="G4:M4"/>
    <mergeCell ref="G39:J39"/>
    <mergeCell ref="K39:M39"/>
  </mergeCells>
  <conditionalFormatting sqref="C6:F28 J40 AB39:AD39 AF39 C30:F38 C29 F29 C39:W39">
    <cfRule type="cellIs" dxfId="82" priority="10" stopIfTrue="1" operator="equal">
      <formula>0</formula>
    </cfRule>
  </conditionalFormatting>
  <conditionalFormatting sqref="K3:M3">
    <cfRule type="cellIs" dxfId="81" priority="8" stopIfTrue="1" operator="equal">
      <formula>0</formula>
    </cfRule>
  </conditionalFormatting>
  <conditionalFormatting sqref="D29:E29">
    <cfRule type="cellIs" dxfId="80" priority="7" stopIfTrue="1" operator="equal">
      <formula>0</formula>
    </cfRule>
  </conditionalFormatting>
  <conditionalFormatting sqref="J22:M22 J15:J19 J33:J38 J23:J30 K23:M38 G6:H6 K15:M20 J6:M6 J9:M14 G9:H38 G8 J8:K8">
    <cfRule type="cellIs" dxfId="79" priority="5" stopIfTrue="1" operator="equal">
      <formula>0</formula>
    </cfRule>
  </conditionalFormatting>
  <conditionalFormatting sqref="J5:M5">
    <cfRule type="cellIs" dxfId="78" priority="4" stopIfTrue="1" operator="equal">
      <formula>0</formula>
    </cfRule>
  </conditionalFormatting>
  <conditionalFormatting sqref="G7:H7 J7:M7">
    <cfRule type="cellIs" dxfId="77" priority="3" stopIfTrue="1" operator="equal">
      <formula>0</formula>
    </cfRule>
  </conditionalFormatting>
  <conditionalFormatting sqref="H8:I8">
    <cfRule type="cellIs" dxfId="76" priority="2" stopIfTrue="1" operator="equal">
      <formula>0</formula>
    </cfRule>
  </conditionalFormatting>
  <conditionalFormatting sqref="L8:M8">
    <cfRule type="cellIs" dxfId="75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100" workbookViewId="0">
      <selection activeCell="I1" sqref="I1:I7"/>
    </sheetView>
  </sheetViews>
  <sheetFormatPr defaultColWidth="9.140625" defaultRowHeight="24.95" customHeight="1"/>
  <cols>
    <col min="1" max="1" width="5.7109375" style="40" customWidth="1"/>
    <col min="2" max="2" width="10.7109375" style="40" customWidth="1"/>
    <col min="3" max="3" width="11.85546875" style="40" customWidth="1"/>
    <col min="4" max="4" width="30.7109375" style="40" customWidth="1"/>
    <col min="5" max="5" width="40.7109375" style="40" customWidth="1"/>
    <col min="6" max="8" width="11.7109375" style="40" customWidth="1"/>
    <col min="9" max="16384" width="9.140625" style="40"/>
  </cols>
  <sheetData>
    <row r="1" spans="1:8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</row>
    <row r="2" spans="1:8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</row>
    <row r="3" spans="1:8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</row>
    <row r="4" spans="1:8" s="24" customFormat="1" ht="24.95" customHeight="1"/>
    <row r="5" spans="1:8" s="24" customFormat="1" ht="24.95" customHeight="1">
      <c r="C5" s="25" t="s">
        <v>16</v>
      </c>
      <c r="D5" s="26" t="s">
        <v>10</v>
      </c>
      <c r="E5" s="25" t="s">
        <v>17</v>
      </c>
      <c r="F5" s="351" t="str">
        <f>'genel bilgi girişi'!B5</f>
        <v>ATATÜRK STADYUMU</v>
      </c>
      <c r="G5" s="351"/>
    </row>
    <row r="6" spans="1:8" s="24" customFormat="1" ht="24.95" customHeight="1">
      <c r="C6" s="25" t="s">
        <v>19</v>
      </c>
      <c r="D6" s="27" t="str">
        <f>'üç adım V'!$E$2</f>
        <v>ÜÇ ADIM ATLAMA (9-11m)</v>
      </c>
      <c r="E6" s="25" t="s">
        <v>18</v>
      </c>
      <c r="F6" s="352" t="str">
        <f>'genel bilgi girişi'!B6</f>
        <v>11-12 MART 2019</v>
      </c>
      <c r="G6" s="353"/>
    </row>
    <row r="7" spans="1:8" s="24" customFormat="1" ht="24.95" customHeight="1"/>
    <row r="8" spans="1:8" s="38" customFormat="1" ht="37.9" customHeight="1">
      <c r="A8" s="28" t="s">
        <v>32</v>
      </c>
      <c r="B8" s="28" t="s">
        <v>46</v>
      </c>
      <c r="C8" s="216" t="s">
        <v>62</v>
      </c>
      <c r="D8" s="29" t="s">
        <v>55</v>
      </c>
      <c r="E8" s="28" t="s">
        <v>21</v>
      </c>
      <c r="F8" s="28" t="s">
        <v>22</v>
      </c>
      <c r="G8" s="28" t="s">
        <v>23</v>
      </c>
      <c r="H8" s="28" t="s">
        <v>20</v>
      </c>
    </row>
    <row r="9" spans="1:8" s="24" customFormat="1" ht="24.95" customHeight="1">
      <c r="A9" s="30">
        <v>1</v>
      </c>
      <c r="B9" s="31" t="str">
        <f>IF(G9="","",RANK(G9,$G$9:$G$40)+COUNTIF(G$9:G9,G9)-1)</f>
        <v/>
      </c>
      <c r="C9" s="220">
        <f>'üç adım V'!D6</f>
        <v>37518</v>
      </c>
      <c r="D9" s="32" t="str">
        <f>'üç adım V'!E6</f>
        <v>HASAN AYDIN</v>
      </c>
      <c r="E9" s="32" t="str">
        <f>'üç adım V'!F6</f>
        <v>Dr. FAZIL KÜÇÜK E.M.L</v>
      </c>
      <c r="F9" s="49">
        <f>'üç adım V'!O6</f>
        <v>0</v>
      </c>
      <c r="G9" s="34" t="str">
        <f>IFERROR('üç adım V'!P6,"")</f>
        <v/>
      </c>
      <c r="H9" s="35">
        <f>'yarışmaya katılan okullar'!B12</f>
        <v>41</v>
      </c>
    </row>
    <row r="10" spans="1:8" s="24" customFormat="1" ht="24.95" customHeight="1">
      <c r="A10" s="30">
        <v>2</v>
      </c>
      <c r="B10" s="31" t="str">
        <f>IF(G10="","",RANK(G10,$G$9:$G$40)+COUNTIF(G$9:G10,G10)-1)</f>
        <v/>
      </c>
      <c r="C10" s="220" t="str">
        <f>'üç adım V'!D7</f>
        <v>-</v>
      </c>
      <c r="D10" s="32" t="str">
        <f>'üç adım V'!E7</f>
        <v>-</v>
      </c>
      <c r="E10" s="32" t="str">
        <f>'üç adım V'!F7</f>
        <v>LEFKE GAZİ LİSESİ</v>
      </c>
      <c r="F10" s="49">
        <f>'üç adım V'!O7</f>
        <v>0</v>
      </c>
      <c r="G10" s="34" t="str">
        <f>IFERROR('üç adım V'!P7,"")</f>
        <v/>
      </c>
      <c r="H10" s="35">
        <f>'yarışmaya katılan okullar'!B13</f>
        <v>44</v>
      </c>
    </row>
    <row r="11" spans="1:8" s="24" customFormat="1" ht="24.95" customHeight="1">
      <c r="A11" s="30">
        <v>3</v>
      </c>
      <c r="B11" s="31" t="str">
        <f>IF(G11="","",RANK(G11,$G$9:$G$40)+COUNTIF(G$9:G11,G11)-1)</f>
        <v/>
      </c>
      <c r="C11" s="220">
        <f>'üç adım V'!D8</f>
        <v>37152</v>
      </c>
      <c r="D11" s="32" t="str">
        <f>'üç adım V'!E8</f>
        <v>MERT BAYKENT</v>
      </c>
      <c r="E11" s="32" t="str">
        <f>'üç adım V'!F8</f>
        <v>SEDAT SİMAVİ E.M.LİSESİ</v>
      </c>
      <c r="F11" s="49">
        <f>'üç adım V'!O8</f>
        <v>0</v>
      </c>
      <c r="G11" s="34" t="str">
        <f>IFERROR('üç adım V'!P8,"")</f>
        <v/>
      </c>
      <c r="H11" s="35">
        <f>'yarışmaya katılan okullar'!B14</f>
        <v>50</v>
      </c>
    </row>
    <row r="12" spans="1:8" s="24" customFormat="1" ht="24.95" customHeight="1">
      <c r="A12" s="30">
        <v>4</v>
      </c>
      <c r="B12" s="31" t="str">
        <f>IF(G12="","",RANK(G12,$G$9:$G$40)+COUNTIF(G$9:G12,G12)-1)</f>
        <v/>
      </c>
      <c r="C12" s="220">
        <f>'üç adım V'!D9</f>
        <v>37766</v>
      </c>
      <c r="D12" s="32" t="str">
        <f>'üç adım V'!E9</f>
        <v>KAAN ERİŞİK</v>
      </c>
      <c r="E12" s="32" t="str">
        <f>'üç adım V'!F9</f>
        <v>LAPTA YAVUZLAR LİSESİ</v>
      </c>
      <c r="F12" s="49">
        <f>'üç adım V'!O9</f>
        <v>0</v>
      </c>
      <c r="G12" s="34" t="str">
        <f>IFERROR('üç adım V'!P9,"")</f>
        <v/>
      </c>
      <c r="H12" s="35">
        <f>'yarışmaya katılan okullar'!B15</f>
        <v>52</v>
      </c>
    </row>
    <row r="13" spans="1:8" s="24" customFormat="1" ht="24.95" customHeight="1">
      <c r="A13" s="30">
        <v>5</v>
      </c>
      <c r="B13" s="31" t="str">
        <f>IF(G13="","",RANK(G13,$G$9:$G$40)+COUNTIF(G$9:G13,G13)-1)</f>
        <v/>
      </c>
      <c r="C13" s="220" t="str">
        <f>'üç adım V'!D10</f>
        <v>-</v>
      </c>
      <c r="D13" s="32" t="str">
        <f>'üç adım V'!E10</f>
        <v>-</v>
      </c>
      <c r="E13" s="32" t="str">
        <f>'üç adım V'!F10</f>
        <v>CUMHURİYET LİSESİ</v>
      </c>
      <c r="F13" s="49">
        <f>'üç adım V'!O10</f>
        <v>0</v>
      </c>
      <c r="G13" s="34" t="str">
        <f>IFERROR('üç adım V'!P10,"")</f>
        <v/>
      </c>
      <c r="H13" s="35">
        <f>'yarışmaya katılan okullar'!B16</f>
        <v>16</v>
      </c>
    </row>
    <row r="14" spans="1:8" s="24" customFormat="1" ht="24.95" customHeight="1">
      <c r="A14" s="30">
        <v>6</v>
      </c>
      <c r="B14" s="31" t="str">
        <f>IF(G14="","",RANK(G14,$G$9:$G$40)+COUNTIF(G$9:G14,G14)-1)</f>
        <v/>
      </c>
      <c r="C14" s="220">
        <f>'üç adım V'!D11</f>
        <v>37213</v>
      </c>
      <c r="D14" s="32" t="str">
        <f>'üç adım V'!E11</f>
        <v>KENAN ERDEM</v>
      </c>
      <c r="E14" s="32" t="str">
        <f>'üç adım V'!F11</f>
        <v>KARPAZ MESLEK LİSESİ</v>
      </c>
      <c r="F14" s="49">
        <f>'üç adım V'!O11</f>
        <v>0</v>
      </c>
      <c r="G14" s="34" t="str">
        <f>IFERROR('üç adım V'!P11,"")</f>
        <v/>
      </c>
      <c r="H14" s="35">
        <f>'yarışmaya katılan okullar'!B17</f>
        <v>60</v>
      </c>
    </row>
    <row r="15" spans="1:8" s="24" customFormat="1" ht="24.95" customHeight="1">
      <c r="A15" s="30">
        <v>7</v>
      </c>
      <c r="B15" s="31" t="str">
        <f>IF(G15="","",RANK(G15,$G$9:$G$40)+COUNTIF(G$9:G15,G15)-1)</f>
        <v/>
      </c>
      <c r="C15" s="220">
        <f>'üç adım V'!D12</f>
        <v>37559</v>
      </c>
      <c r="D15" s="32" t="str">
        <f>'üç adım V'!E12</f>
        <v>BARIŞ BASAN</v>
      </c>
      <c r="E15" s="32" t="str">
        <f>'üç adım V'!F12</f>
        <v>HALA SULTAN İLAHİYAT KOLEJİ</v>
      </c>
      <c r="F15" s="49">
        <f>'üç adım V'!O12</f>
        <v>0</v>
      </c>
      <c r="G15" s="34" t="str">
        <f>IFERROR('üç adım V'!P12,"")</f>
        <v/>
      </c>
      <c r="H15" s="35">
        <f>'yarışmaya katılan okullar'!B18</f>
        <v>30</v>
      </c>
    </row>
    <row r="16" spans="1:8" s="24" customFormat="1" ht="24.95" customHeight="1">
      <c r="A16" s="30">
        <v>8</v>
      </c>
      <c r="B16" s="31" t="str">
        <f>IF(G16="","",RANK(G16,$G$9:$G$40)+COUNTIF(G$9:G16,G16)-1)</f>
        <v/>
      </c>
      <c r="C16" s="220" t="str">
        <f>'üç adım V'!D13</f>
        <v>-</v>
      </c>
      <c r="D16" s="32" t="str">
        <f>'üç adım V'!E13</f>
        <v>-</v>
      </c>
      <c r="E16" s="32" t="str">
        <f>'üç adım V'!F13</f>
        <v>POLATPAŞA LİSESİ</v>
      </c>
      <c r="F16" s="49">
        <f>'üç adım V'!O13</f>
        <v>0</v>
      </c>
      <c r="G16" s="34" t="str">
        <f>IFERROR('üç adım V'!P13,"")</f>
        <v/>
      </c>
      <c r="H16" s="35">
        <f>'yarışmaya katılan okullar'!B19</f>
        <v>59</v>
      </c>
    </row>
    <row r="17" spans="1:8" s="24" customFormat="1" ht="24.95" customHeight="1">
      <c r="A17" s="30">
        <v>9</v>
      </c>
      <c r="B17" s="31" t="str">
        <f>IF(G17="","",RANK(G17,$G$9:$G$40)+COUNTIF(G$9:G17,G17)-1)</f>
        <v/>
      </c>
      <c r="C17" s="220" t="str">
        <f>'üç adım V'!D14</f>
        <v>-</v>
      </c>
      <c r="D17" s="32" t="str">
        <f>'üç adım V'!E14</f>
        <v>-</v>
      </c>
      <c r="E17" s="32" t="str">
        <f>'üç adım V'!F14</f>
        <v>GÜZELYURT MESLEK LİSESİ</v>
      </c>
      <c r="F17" s="49">
        <f>'üç adım V'!O14</f>
        <v>0</v>
      </c>
      <c r="G17" s="34" t="str">
        <f>IFERROR('üç adım V'!P14,"")</f>
        <v/>
      </c>
      <c r="H17" s="35">
        <f>'yarışmaya katılan okullar'!B20</f>
        <v>45</v>
      </c>
    </row>
    <row r="18" spans="1:8" s="24" customFormat="1" ht="24.95" customHeight="1">
      <c r="A18" s="30">
        <v>10</v>
      </c>
      <c r="B18" s="31" t="str">
        <f>IF(G18="","",RANK(G18,$G$9:$G$40)+COUNTIF(G$9:G18,G18)-1)</f>
        <v/>
      </c>
      <c r="C18" s="220">
        <f>'üç adım V'!D15</f>
        <v>37487</v>
      </c>
      <c r="D18" s="32" t="str">
        <f>'üç adım V'!E15</f>
        <v>ŞÜKRÜ HİLMİ ERDOĞAN</v>
      </c>
      <c r="E18" s="32" t="str">
        <f>'üç adım V'!F15</f>
        <v>ANAFARTALAR LİSESİ</v>
      </c>
      <c r="F18" s="49">
        <f>'üç adım V'!O15</f>
        <v>0</v>
      </c>
      <c r="G18" s="34" t="str">
        <f>IFERROR('üç adım V'!P15,"")</f>
        <v/>
      </c>
      <c r="H18" s="35">
        <f>'yarışmaya katılan okullar'!B21</f>
        <v>35</v>
      </c>
    </row>
    <row r="19" spans="1:8" s="24" customFormat="1" ht="24.95" customHeight="1">
      <c r="A19" s="30">
        <v>11</v>
      </c>
      <c r="B19" s="31" t="str">
        <f>IF(G19="","",RANK(G19,$G$9:$G$40)+COUNTIF(G$9:G19,G19)-1)</f>
        <v/>
      </c>
      <c r="C19" s="220" t="str">
        <f>'üç adım V'!D16</f>
        <v>19.05.2001</v>
      </c>
      <c r="D19" s="32" t="str">
        <f>'üç adım V'!E16</f>
        <v>CEMRE PİRO</v>
      </c>
      <c r="E19" s="32" t="str">
        <f>'üç adım V'!F16</f>
        <v>THE AMERİCAN COLLEGE</v>
      </c>
      <c r="F19" s="49">
        <f>'üç adım V'!O16</f>
        <v>0</v>
      </c>
      <c r="G19" s="34" t="str">
        <f>IFERROR('üç adım V'!P16,"")</f>
        <v/>
      </c>
      <c r="H19" s="35">
        <f>'yarışmaya katılan okullar'!B22</f>
        <v>71</v>
      </c>
    </row>
    <row r="20" spans="1:8" s="24" customFormat="1" ht="24.95" customHeight="1">
      <c r="A20" s="30">
        <v>12</v>
      </c>
      <c r="B20" s="31" t="str">
        <f>IF(G20="","",RANK(G20,$G$9:$G$40)+COUNTIF(G$9:G20,G20)-1)</f>
        <v/>
      </c>
      <c r="C20" s="220" t="str">
        <f>'üç adım V'!D17</f>
        <v>05.12.2001</v>
      </c>
      <c r="D20" s="32" t="str">
        <f>'üç adım V'!E17</f>
        <v>ARDA EREN METİN</v>
      </c>
      <c r="E20" s="32" t="str">
        <f>'üç adım V'!F17</f>
        <v>19 MAYIS TMK</v>
      </c>
      <c r="F20" s="49">
        <f>'üç adım V'!O17</f>
        <v>0</v>
      </c>
      <c r="G20" s="34" t="str">
        <f>IFERROR('üç adım V'!P17,"")</f>
        <v/>
      </c>
      <c r="H20" s="35">
        <f>'yarışmaya katılan okullar'!B23</f>
        <v>57</v>
      </c>
    </row>
    <row r="21" spans="1:8" s="24" customFormat="1" ht="24.95" customHeight="1">
      <c r="A21" s="30">
        <v>13</v>
      </c>
      <c r="B21" s="31" t="str">
        <f>IF(G21="","",RANK(G21,$G$9:$G$40)+COUNTIF(G$9:G21,G21)-1)</f>
        <v/>
      </c>
      <c r="C21" s="220">
        <f>'üç adım V'!D18</f>
        <v>37234</v>
      </c>
      <c r="D21" s="32" t="str">
        <f>'üç adım V'!E18</f>
        <v>FIRTINA AHMET MELGEŞEK</v>
      </c>
      <c r="E21" s="32" t="str">
        <f>'üç adım V'!F18</f>
        <v>BÜLENT ECEVİT ANADOLU LİSESİ</v>
      </c>
      <c r="F21" s="49">
        <f>'üç adım V'!O18</f>
        <v>0</v>
      </c>
      <c r="G21" s="34" t="str">
        <f>IFERROR('üç adım V'!P18,"")</f>
        <v/>
      </c>
      <c r="H21" s="35">
        <f>'yarışmaya katılan okullar'!B24</f>
        <v>77</v>
      </c>
    </row>
    <row r="22" spans="1:8" s="24" customFormat="1" ht="24.95" customHeight="1">
      <c r="A22" s="30">
        <v>14</v>
      </c>
      <c r="B22" s="31" t="str">
        <f>IF(G22="","",RANK(G22,$G$9:$G$40)+COUNTIF(G$9:G22,G22)-1)</f>
        <v/>
      </c>
      <c r="C22" s="220">
        <f>'üç adım V'!D19</f>
        <v>37510</v>
      </c>
      <c r="D22" s="32" t="str">
        <f>'üç adım V'!E19</f>
        <v>UMUT CAN TOSBAY</v>
      </c>
      <c r="E22" s="32" t="str">
        <f>'üç adım V'!F19</f>
        <v>LEFKOŞA TÜRK LİSESİ</v>
      </c>
      <c r="F22" s="49">
        <f>'üç adım V'!O19</f>
        <v>0</v>
      </c>
      <c r="G22" s="34" t="str">
        <f>IFERROR('üç adım V'!P19,"")</f>
        <v/>
      </c>
      <c r="H22" s="35">
        <f>'yarışmaya katılan okullar'!B25</f>
        <v>48</v>
      </c>
    </row>
    <row r="23" spans="1:8" s="24" customFormat="1" ht="24.95" customHeight="1">
      <c r="A23" s="30">
        <v>15</v>
      </c>
      <c r="B23" s="31" t="str">
        <f>IF(G23="","",RANK(G23,$G$9:$G$40)+COUNTIF(G$9:G23,G23)-1)</f>
        <v/>
      </c>
      <c r="C23" s="220">
        <f>'üç adım V'!D20</f>
        <v>37292</v>
      </c>
      <c r="D23" s="32" t="str">
        <f>'üç adım V'!E20</f>
        <v>ERSAN ÖZTÜRK</v>
      </c>
      <c r="E23" s="32" t="str">
        <f>'üç adım V'!F20</f>
        <v>ERENKÖY LİSESİ</v>
      </c>
      <c r="F23" s="49">
        <f>'üç adım V'!O20</f>
        <v>0</v>
      </c>
      <c r="G23" s="34" t="str">
        <f>IFERROR('üç adım V'!P20,"")</f>
        <v/>
      </c>
      <c r="H23" s="35">
        <f>'yarışmaya katılan okullar'!B26</f>
        <v>40</v>
      </c>
    </row>
    <row r="24" spans="1:8" s="24" customFormat="1" ht="24.95" customHeight="1">
      <c r="A24" s="30">
        <v>16</v>
      </c>
      <c r="B24" s="31" t="str">
        <f>IF(G24="","",RANK(G24,$G$9:$G$40)+COUNTIF(G$9:G24,G24)-1)</f>
        <v/>
      </c>
      <c r="C24" s="220">
        <f>'üç adım V'!D21</f>
        <v>37397</v>
      </c>
      <c r="D24" s="32" t="str">
        <f>'üç adım V'!E21</f>
        <v>HÜSEYİN ARKAN</v>
      </c>
      <c r="E24" s="32" t="str">
        <f>'üç adım V'!F21</f>
        <v>CENGİZ TOPEL E. M .LİSESİ</v>
      </c>
      <c r="F24" s="49">
        <f>'üç adım V'!O21</f>
        <v>0</v>
      </c>
      <c r="G24" s="34" t="str">
        <f>IFERROR('üç adım V'!P21,"")</f>
        <v/>
      </c>
      <c r="H24" s="35">
        <f>'yarışmaya katılan okullar'!B27</f>
        <v>39</v>
      </c>
    </row>
    <row r="25" spans="1:8" s="24" customFormat="1" ht="24.95" customHeight="1">
      <c r="A25" s="30">
        <v>17</v>
      </c>
      <c r="B25" s="31" t="str">
        <f>IF(G25="","",RANK(G25,$G$9:$G$40)+COUNTIF(G$9:G25,G25)-1)</f>
        <v/>
      </c>
      <c r="C25" s="220" t="str">
        <f>'üç adım V'!D22</f>
        <v>-</v>
      </c>
      <c r="D25" s="32" t="str">
        <f>'üç adım V'!E22</f>
        <v>-</v>
      </c>
      <c r="E25" s="32" t="str">
        <f>'üç adım V'!F22</f>
        <v>GÜZELYURT TMK</v>
      </c>
      <c r="F25" s="49">
        <f>'üç adım V'!O22</f>
        <v>0</v>
      </c>
      <c r="G25" s="34" t="str">
        <f>IFERROR('üç adım V'!P22,"")</f>
        <v/>
      </c>
      <c r="H25" s="35">
        <f>'yarışmaya katılan okullar'!B28</f>
        <v>64</v>
      </c>
    </row>
    <row r="26" spans="1:8" s="24" customFormat="1" ht="24.95" customHeight="1">
      <c r="A26" s="30">
        <v>18</v>
      </c>
      <c r="B26" s="31" t="str">
        <f>IF(G26="","",RANK(G26,$G$9:$G$40)+COUNTIF(G$9:G26,G26)-1)</f>
        <v/>
      </c>
      <c r="C26" s="220">
        <f>'üç adım V'!D23</f>
        <v>38273</v>
      </c>
      <c r="D26" s="32" t="str">
        <f>'üç adım V'!E23</f>
        <v>METE ÖZÖZGÜR</v>
      </c>
      <c r="E26" s="32" t="str">
        <f>'üç adım V'!F23</f>
        <v>TÜRK MAARİF KOLEJİ</v>
      </c>
      <c r="F26" s="49">
        <f>'üç adım V'!O23</f>
        <v>0</v>
      </c>
      <c r="G26" s="34" t="str">
        <f>IFERROR('üç adım V'!P23,"")</f>
        <v/>
      </c>
      <c r="H26" s="35">
        <f>'yarışmaya katılan okullar'!B29</f>
        <v>51</v>
      </c>
    </row>
    <row r="27" spans="1:8" s="24" customFormat="1" ht="24.95" customHeight="1">
      <c r="A27" s="30">
        <v>19</v>
      </c>
      <c r="B27" s="31" t="str">
        <f>IF(G27="","",RANK(G27,$G$9:$G$40)+COUNTIF(G$9:G27,G27)-1)</f>
        <v/>
      </c>
      <c r="C27" s="220">
        <f>'üç adım V'!D24</f>
        <v>38152</v>
      </c>
      <c r="D27" s="32" t="str">
        <f>'üç adım V'!E24</f>
        <v>ÖZTAŞ TÜM</v>
      </c>
      <c r="E27" s="32" t="str">
        <f>'üç adım V'!F24</f>
        <v>KURTULUŞ LİSESİ</v>
      </c>
      <c r="F27" s="49">
        <f>'üç adım V'!O24</f>
        <v>0</v>
      </c>
      <c r="G27" s="34" t="str">
        <f>IFERROR('üç adım V'!P24,"")</f>
        <v/>
      </c>
      <c r="H27" s="35">
        <f>'yarışmaya katılan okullar'!B30</f>
        <v>47</v>
      </c>
    </row>
    <row r="28" spans="1:8" s="24" customFormat="1" ht="24.95" customHeight="1">
      <c r="A28" s="30">
        <v>20</v>
      </c>
      <c r="B28" s="31" t="str">
        <f>IF(G28="","",RANK(G28,$G$9:$G$40)+COUNTIF(G$9:G28,G28)-1)</f>
        <v/>
      </c>
      <c r="C28" s="220" t="str">
        <f>'üç adım V'!D25</f>
        <v>-</v>
      </c>
      <c r="D28" s="32" t="str">
        <f>'üç adım V'!E25</f>
        <v>-</v>
      </c>
      <c r="E28" s="32" t="str">
        <f>'üç adım V'!F25</f>
        <v>DEĞİRMENLİK LİSESİ</v>
      </c>
      <c r="F28" s="49">
        <f>'üç adım V'!O25</f>
        <v>0</v>
      </c>
      <c r="G28" s="34" t="str">
        <f>IFERROR('üç adım V'!P25,"")</f>
        <v/>
      </c>
      <c r="H28" s="35">
        <f>'yarışmaya katılan okullar'!B31</f>
        <v>33</v>
      </c>
    </row>
    <row r="29" spans="1:8" s="24" customFormat="1" ht="24.95" customHeight="1">
      <c r="A29" s="30">
        <v>21</v>
      </c>
      <c r="B29" s="31" t="str">
        <f>IF(G29="","",RANK(G29,$G$9:$G$40)+COUNTIF(G$9:G29,G29)-1)</f>
        <v/>
      </c>
      <c r="C29" s="220">
        <f>'üç adım V'!D26</f>
        <v>37329</v>
      </c>
      <c r="D29" s="32" t="str">
        <f>'üç adım V'!E26</f>
        <v>TUGAY ALTUNTAŞ</v>
      </c>
      <c r="E29" s="32" t="str">
        <f>'üç adım V'!F26</f>
        <v>BEKİRPAŞA LİSESİ</v>
      </c>
      <c r="F29" s="49">
        <f>'üç adım V'!O26</f>
        <v>0</v>
      </c>
      <c r="G29" s="34" t="str">
        <f>IFERROR('üç adım V'!P26,"")</f>
        <v/>
      </c>
      <c r="H29" s="35">
        <f>'yarışmaya katılan okullar'!B32</f>
        <v>37</v>
      </c>
    </row>
    <row r="30" spans="1:8" s="24" customFormat="1" ht="24.95" customHeight="1">
      <c r="A30" s="30">
        <v>22</v>
      </c>
      <c r="B30" s="31" t="str">
        <f>IF(G30="","",RANK(G30,$G$9:$G$40)+COUNTIF(G$9:G30,G30)-1)</f>
        <v/>
      </c>
      <c r="C30" s="220">
        <f>'üç adım V'!D27</f>
        <v>37809</v>
      </c>
      <c r="D30" s="32" t="str">
        <f>'üç adım V'!E27</f>
        <v>AYKUT FİDANSOY</v>
      </c>
      <c r="E30" s="32" t="str">
        <f>'üç adım V'!F27</f>
        <v>YAKIN DOĞU KOLEJİ</v>
      </c>
      <c r="F30" s="49">
        <f>'üç adım V'!O27</f>
        <v>0</v>
      </c>
      <c r="G30" s="34" t="str">
        <f>IFERROR('üç adım V'!P27,"")</f>
        <v/>
      </c>
      <c r="H30" s="35">
        <f>'yarışmaya katılan okullar'!B33</f>
        <v>27</v>
      </c>
    </row>
    <row r="31" spans="1:8" s="24" customFormat="1" ht="24.95" customHeight="1">
      <c r="A31" s="30">
        <v>23</v>
      </c>
      <c r="B31" s="31" t="str">
        <f>IF(G31="","",RANK(G31,$G$9:$G$40)+COUNTIF(G$9:G31,G31)-1)</f>
        <v/>
      </c>
      <c r="C31" s="220" t="str">
        <f>'üç adım V'!D28</f>
        <v>23.12.2003</v>
      </c>
      <c r="D31" s="32" t="str">
        <f>'üç adım V'!E28</f>
        <v>EMRE KARACA</v>
      </c>
      <c r="E31" s="32" t="str">
        <f>'üç adım V'!F28</f>
        <v>THE ENGLISH SCHOOL OF KYRENIA</v>
      </c>
      <c r="F31" s="49">
        <f>'üç adım V'!O28</f>
        <v>0</v>
      </c>
      <c r="G31" s="34" t="str">
        <f>IFERROR('üç adım V'!P28,"")</f>
        <v/>
      </c>
      <c r="H31" s="35">
        <f>'yarışmaya katılan okullar'!B34</f>
        <v>81</v>
      </c>
    </row>
    <row r="32" spans="1:8" s="24" customFormat="1" ht="24.95" customHeight="1">
      <c r="A32" s="30">
        <v>24</v>
      </c>
      <c r="B32" s="31" t="str">
        <f>IF(G32="","",RANK(G32,$G$9:$G$40)+COUNTIF(G$9:G32,G32)-1)</f>
        <v/>
      </c>
      <c r="C32" s="220" t="str">
        <f>'üç adım V'!D29</f>
        <v>-</v>
      </c>
      <c r="D32" s="32" t="str">
        <f>'üç adım V'!E29</f>
        <v>-</v>
      </c>
      <c r="E32" s="32" t="str">
        <f>'üç adım V'!F29</f>
        <v>ATATÜRK MESLEK LİSESİ</v>
      </c>
      <c r="F32" s="49">
        <f>'üç adım V'!O29</f>
        <v>0</v>
      </c>
      <c r="G32" s="34" t="str">
        <f>IFERROR('üç adım V'!P29,"")</f>
        <v/>
      </c>
      <c r="H32" s="35">
        <f>'yarışmaya katılan okullar'!B35</f>
        <v>36</v>
      </c>
    </row>
    <row r="33" spans="1:8" s="24" customFormat="1" ht="24.95" customHeight="1">
      <c r="A33" s="30">
        <v>25</v>
      </c>
      <c r="B33" s="31" t="str">
        <f>IF(G33="","",RANK(G33,$G$9:$G$40)+COUNTIF(G$9:G33,G33)-1)</f>
        <v/>
      </c>
      <c r="C33" s="220" t="str">
        <f>'üç adım V'!D30</f>
        <v>-</v>
      </c>
      <c r="D33" s="32" t="str">
        <f>'üç adım V'!E30</f>
        <v>-</v>
      </c>
      <c r="E33" s="32" t="str">
        <f>'üç adım V'!F30</f>
        <v>20 TEMMUZ FEN LİSESİ</v>
      </c>
      <c r="F33" s="49">
        <f>'üç adım V'!O30</f>
        <v>0</v>
      </c>
      <c r="G33" s="34" t="str">
        <f>IFERROR('üç adım V'!P30,"")</f>
        <v/>
      </c>
      <c r="H33" s="35">
        <f>'yarışmaya katılan okullar'!B36</f>
        <v>53</v>
      </c>
    </row>
    <row r="34" spans="1:8" s="24" customFormat="1" ht="24.95" customHeight="1">
      <c r="A34" s="30">
        <v>26</v>
      </c>
      <c r="B34" s="31" t="str">
        <f>IF(G34="","",RANK(G34,$G$9:$G$40)+COUNTIF(G$9:G34,G34)-1)</f>
        <v/>
      </c>
      <c r="C34" s="220">
        <f>'üç adım V'!D31</f>
        <v>0</v>
      </c>
      <c r="D34" s="32">
        <f>'üç adım V'!E31</f>
        <v>0</v>
      </c>
      <c r="E34" s="32" t="str">
        <f>'üç adım V'!F31</f>
        <v/>
      </c>
      <c r="F34" s="49">
        <f>'üç adım V'!O31</f>
        <v>0</v>
      </c>
      <c r="G34" s="34" t="str">
        <f>IFERROR('üç adım V'!P31,"")</f>
        <v/>
      </c>
      <c r="H34" s="35">
        <f>'yarışmaya katılan okullar'!B37</f>
        <v>0</v>
      </c>
    </row>
    <row r="35" spans="1:8" s="24" customFormat="1" ht="24.95" customHeight="1">
      <c r="A35" s="30">
        <v>27</v>
      </c>
      <c r="B35" s="31" t="str">
        <f>IF(G35="","",RANK(G35,$G$9:$G$40)+COUNTIF(G$9:G35,G35)-1)</f>
        <v/>
      </c>
      <c r="C35" s="220">
        <f>'üç adım V'!D32</f>
        <v>0</v>
      </c>
      <c r="D35" s="32">
        <f>'üç adım V'!E32</f>
        <v>0</v>
      </c>
      <c r="E35" s="32" t="str">
        <f>'üç adım V'!F32</f>
        <v/>
      </c>
      <c r="F35" s="49">
        <f>'üç adım V'!O32</f>
        <v>0</v>
      </c>
      <c r="G35" s="34" t="str">
        <f>IFERROR('üç adım V'!P32,"")</f>
        <v/>
      </c>
      <c r="H35" s="35">
        <f>'yarışmaya katılan okullar'!B38</f>
        <v>0</v>
      </c>
    </row>
    <row r="36" spans="1:8" s="24" customFormat="1" ht="24.95" customHeight="1">
      <c r="A36" s="30">
        <v>28</v>
      </c>
      <c r="B36" s="31" t="str">
        <f>IF(G36="","",RANK(G36,$G$9:$G$40)+COUNTIF(G$9:G36,G36)-1)</f>
        <v/>
      </c>
      <c r="C36" s="220">
        <f>'üç adım V'!D33</f>
        <v>0</v>
      </c>
      <c r="D36" s="32">
        <f>'üç adım V'!E33</f>
        <v>0</v>
      </c>
      <c r="E36" s="32" t="str">
        <f>'üç adım V'!F33</f>
        <v/>
      </c>
      <c r="F36" s="49">
        <f>'üç adım V'!O33</f>
        <v>0</v>
      </c>
      <c r="G36" s="34" t="str">
        <f>IFERROR('üç adım V'!P33,"")</f>
        <v/>
      </c>
      <c r="H36" s="35">
        <f>'yarışmaya katılan okullar'!B39</f>
        <v>0</v>
      </c>
    </row>
    <row r="37" spans="1:8" s="24" customFormat="1" ht="24.95" customHeight="1">
      <c r="A37" s="30">
        <v>29</v>
      </c>
      <c r="B37" s="31" t="str">
        <f>IF(G37="","",RANK(G37,$G$9:$G$40)+COUNTIF(G$9:G37,G37)-1)</f>
        <v/>
      </c>
      <c r="C37" s="220">
        <f>'üç adım V'!D34</f>
        <v>0</v>
      </c>
      <c r="D37" s="32">
        <f>'üç adım V'!E34</f>
        <v>0</v>
      </c>
      <c r="E37" s="32" t="str">
        <f>'üç adım V'!F34</f>
        <v/>
      </c>
      <c r="F37" s="49">
        <f>'üç adım V'!O34</f>
        <v>0</v>
      </c>
      <c r="G37" s="34" t="str">
        <f>IFERROR('üç adım V'!P34,"")</f>
        <v/>
      </c>
      <c r="H37" s="35">
        <f>'yarışmaya katılan okullar'!B40</f>
        <v>0</v>
      </c>
    </row>
    <row r="38" spans="1:8" s="24" customFormat="1" ht="24.95" customHeight="1">
      <c r="A38" s="30">
        <v>30</v>
      </c>
      <c r="B38" s="31" t="str">
        <f>IF(G38="","",RANK(G38,$G$9:$G$40)+COUNTIF(G$9:G38,G38)-1)</f>
        <v/>
      </c>
      <c r="C38" s="220">
        <f>'üç adım V'!D35</f>
        <v>0</v>
      </c>
      <c r="D38" s="32">
        <f>'üç adım V'!E35</f>
        <v>0</v>
      </c>
      <c r="E38" s="32" t="str">
        <f>'üç adım V'!F35</f>
        <v/>
      </c>
      <c r="F38" s="49">
        <f>'üç adım V'!O35</f>
        <v>0</v>
      </c>
      <c r="G38" s="34" t="str">
        <f>IFERROR('üç adım V'!P35,"")</f>
        <v/>
      </c>
      <c r="H38" s="35">
        <f>'yarışmaya katılan okullar'!B41</f>
        <v>0</v>
      </c>
    </row>
    <row r="39" spans="1:8" s="24" customFormat="1" ht="24.95" customHeight="1">
      <c r="A39" s="30">
        <v>31</v>
      </c>
      <c r="B39" s="31" t="str">
        <f>IF(G39="","",RANK(G39,$G$9:$G$40)+COUNTIF(G$9:G39,G39)-1)</f>
        <v/>
      </c>
      <c r="C39" s="220">
        <f>'üç adım V'!D36</f>
        <v>0</v>
      </c>
      <c r="D39" s="32">
        <f>'üç adım V'!E36</f>
        <v>0</v>
      </c>
      <c r="E39" s="32" t="str">
        <f>'üç adım V'!F36</f>
        <v/>
      </c>
      <c r="F39" s="49">
        <f>'üç adım V'!O36</f>
        <v>0</v>
      </c>
      <c r="G39" s="34" t="str">
        <f>IFERROR('üç adım V'!P36,"")</f>
        <v/>
      </c>
      <c r="H39" s="35">
        <f>'yarışmaya katılan okullar'!B42</f>
        <v>0</v>
      </c>
    </row>
    <row r="40" spans="1:8" s="24" customFormat="1" ht="24.95" customHeight="1">
      <c r="A40" s="30">
        <v>32</v>
      </c>
      <c r="B40" s="31" t="str">
        <f>IF(G40="","",RANK(G40,$G$9:$G$40)+COUNTIF(G$9:G40,G40)-1)</f>
        <v/>
      </c>
      <c r="C40" s="220">
        <f>'üç adım V'!D37</f>
        <v>0</v>
      </c>
      <c r="D40" s="32">
        <f>'üç adım V'!E37</f>
        <v>0</v>
      </c>
      <c r="E40" s="32" t="str">
        <f>'üç adım V'!F37</f>
        <v/>
      </c>
      <c r="F40" s="49">
        <f>'üç adım V'!O37</f>
        <v>0</v>
      </c>
      <c r="G40" s="34" t="str">
        <f>IFERROR('üç adım V'!P37,"")</f>
        <v/>
      </c>
      <c r="H40" s="35">
        <f>'yarışmaya katılan okullar'!B43</f>
        <v>0</v>
      </c>
    </row>
    <row r="41" spans="1:8" s="24" customFormat="1" ht="24.95" customHeight="1">
      <c r="C41" s="220" t="e">
        <f>'üç adım V'!#REF!</f>
        <v>#REF!</v>
      </c>
    </row>
    <row r="42" spans="1:8" s="24" customFormat="1" ht="24.95" customHeight="1"/>
    <row r="43" spans="1:8" s="24" customFormat="1" ht="24.95" customHeight="1"/>
    <row r="44" spans="1:8" s="24" customFormat="1" ht="24.95" customHeight="1"/>
    <row r="45" spans="1:8" s="24" customFormat="1" ht="24.95" customHeight="1"/>
    <row r="46" spans="1:8" s="24" customFormat="1" ht="24.95" customHeight="1"/>
    <row r="47" spans="1:8" s="24" customFormat="1" ht="24.95" customHeight="1"/>
    <row r="48" spans="1:8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="24" customFormat="1" ht="24.95" customHeight="1"/>
    <row r="66" s="24" customFormat="1" ht="24.95" customHeight="1"/>
    <row r="67" s="24" customFormat="1" ht="24.95" customHeight="1"/>
    <row r="68" s="24" customFormat="1" ht="24.95" customHeight="1"/>
    <row r="69" s="24" customFormat="1" ht="24.95" customHeight="1"/>
    <row r="70" s="24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F40 H9:H40">
    <cfRule type="cellIs" dxfId="74" priority="2" stopIfTrue="1" operator="equal">
      <formula>0</formula>
    </cfRule>
  </conditionalFormatting>
  <conditionalFormatting sqref="C9:C41">
    <cfRule type="cellIs" dxfId="73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rgb="FFFF0000"/>
  </sheetPr>
  <dimension ref="A1:J71"/>
  <sheetViews>
    <sheetView view="pageBreakPreview" topLeftCell="A16" zoomScale="60" zoomScaleNormal="80" workbookViewId="0">
      <selection activeCell="E6" sqref="E6:F6"/>
    </sheetView>
  </sheetViews>
  <sheetFormatPr defaultColWidth="9.140625" defaultRowHeight="24.95" customHeight="1"/>
  <cols>
    <col min="1" max="1" width="5.7109375" style="40" customWidth="1"/>
    <col min="2" max="2" width="9.7109375" style="40" customWidth="1"/>
    <col min="3" max="3" width="13.42578125" style="40" customWidth="1"/>
    <col min="4" max="4" width="36.7109375" style="40" customWidth="1"/>
    <col min="5" max="5" width="40.7109375" style="40" customWidth="1"/>
    <col min="6" max="6" width="11" style="40" customWidth="1"/>
    <col min="7" max="7" width="8.85546875" style="40" customWidth="1"/>
    <col min="8" max="8" width="11.7109375" style="40" customWidth="1"/>
    <col min="9" max="9" width="12.28515625" style="40" customWidth="1"/>
    <col min="10" max="16384" width="9.140625" style="40"/>
  </cols>
  <sheetData>
    <row r="1" spans="1:10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  <c r="I1" s="354" t="s">
        <v>302</v>
      </c>
    </row>
    <row r="2" spans="1:10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  <c r="I2" s="354"/>
    </row>
    <row r="3" spans="1:10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  <c r="I3" s="354"/>
    </row>
    <row r="4" spans="1:10" s="24" customFormat="1" ht="24.95" customHeight="1">
      <c r="C4" s="38"/>
      <c r="I4" s="354"/>
    </row>
    <row r="5" spans="1:10" s="24" customFormat="1" ht="24.95" customHeight="1">
      <c r="C5" s="25" t="s">
        <v>16</v>
      </c>
      <c r="D5" s="26" t="s">
        <v>10</v>
      </c>
      <c r="E5" s="25" t="s">
        <v>17</v>
      </c>
      <c r="F5" s="92" t="str">
        <f>'genel bilgi girişi'!B5</f>
        <v>ATATÜRK STADYUMU</v>
      </c>
      <c r="G5" s="92"/>
      <c r="H5" s="38"/>
      <c r="I5" s="354"/>
    </row>
    <row r="6" spans="1:10" s="24" customFormat="1" ht="24.95" customHeight="1">
      <c r="C6" s="25" t="s">
        <v>19</v>
      </c>
      <c r="D6" s="27" t="str">
        <f>üçadım!$D$6</f>
        <v>ÜÇ ADIM ATLAMA (9-11m)</v>
      </c>
      <c r="E6" s="25" t="s">
        <v>18</v>
      </c>
      <c r="F6" s="227" t="str">
        <f>'genel bilgi girişi'!B6</f>
        <v>11-12 MART 2019</v>
      </c>
      <c r="G6" s="228"/>
      <c r="H6" s="219"/>
      <c r="I6" s="354"/>
    </row>
    <row r="7" spans="1:10" s="24" customFormat="1" ht="24.95" customHeight="1">
      <c r="I7" s="354"/>
    </row>
    <row r="8" spans="1:10" s="218" customFormat="1" ht="38.450000000000003" customHeight="1">
      <c r="A8" s="216" t="s">
        <v>32</v>
      </c>
      <c r="B8" s="216" t="s">
        <v>20</v>
      </c>
      <c r="C8" s="216" t="s">
        <v>62</v>
      </c>
      <c r="D8" s="217" t="s">
        <v>55</v>
      </c>
      <c r="E8" s="216" t="s">
        <v>21</v>
      </c>
      <c r="F8" s="216" t="s">
        <v>22</v>
      </c>
      <c r="G8" s="216" t="s">
        <v>23</v>
      </c>
      <c r="H8" s="217" t="s">
        <v>304</v>
      </c>
      <c r="I8" s="216" t="s">
        <v>303</v>
      </c>
    </row>
    <row r="9" spans="1:10" s="24" customFormat="1" ht="24.95" customHeight="1">
      <c r="A9" s="28">
        <v>1</v>
      </c>
      <c r="B9" s="42">
        <f>IF(ISERROR(VLOOKUP(I9,üçadım!$B$9:$H$40,7,FALSE)),0,(VLOOKUP(I9,üçadım!$B$9:$H$40,7,FALSE)))</f>
        <v>0</v>
      </c>
      <c r="C9" s="220">
        <f>IF(ISERROR(VLOOKUP(I9,üçadım!$B$9:$H$40,2,FALSE)),0,(VLOOKUP(I9,üçadım!$B$9:$H$40,2,FALSE)))</f>
        <v>0</v>
      </c>
      <c r="D9" s="229">
        <f>IF(ISERROR(VLOOKUP(I9,üçadım!$B$9:$H$40,3,FALSE)),0,(VLOOKUP(I9,üçadım!$B$9:$H$40,3,FALSE)))</f>
        <v>0</v>
      </c>
      <c r="E9" s="229">
        <f>IF(ISERROR(VLOOKUP(I9,üçadım!$B$9:$H$40,4,FALSE)),0,(VLOOKUP(I9,üçadım!$B$9:$H$40,4,FALSE)))</f>
        <v>0</v>
      </c>
      <c r="F9" s="49">
        <f>IF(ISERROR(VLOOKUP(I9,üçadım!$B$9:$H$40,5,FALSE)),0,(VLOOKUP(I9,üçadım!$B$9:$H$40,5,FALSE)))</f>
        <v>0</v>
      </c>
      <c r="G9" s="43">
        <f>IF(ISERROR(VLOOKUP(I9,üçadım!$B$9:$H$40,6,FALSE)),0,(VLOOKUP(I9,üçadım!$B$9:$H$40,6,FALSE)))</f>
        <v>0</v>
      </c>
      <c r="H9" s="222"/>
      <c r="I9" s="30">
        <v>1</v>
      </c>
      <c r="J9" s="44"/>
    </row>
    <row r="10" spans="1:10" s="24" customFormat="1" ht="24.95" customHeight="1">
      <c r="A10" s="28">
        <v>2</v>
      </c>
      <c r="B10" s="42">
        <f>IF(ISERROR(VLOOKUP(I10,üçadım!$B$9:$H$40,7,FALSE)),0,(VLOOKUP(I10,üçadım!$B$9:$H$40,7,FALSE)))</f>
        <v>0</v>
      </c>
      <c r="C10" s="220">
        <f>IF(ISERROR(VLOOKUP(I10,üçadım!$B$9:$H$40,2,FALSE)),0,(VLOOKUP(I10,üçadım!$B$9:$H$40,2,FALSE)))</f>
        <v>0</v>
      </c>
      <c r="D10" s="229">
        <f>IF(ISERROR(VLOOKUP(I10,üçadım!$B$9:$H$40,3,FALSE)),0,(VLOOKUP(I10,üçadım!$B$9:$H$40,3,FALSE)))</f>
        <v>0</v>
      </c>
      <c r="E10" s="229">
        <f>IF(ISERROR(VLOOKUP(I10,üçadım!$B$9:$H$40,4,FALSE)),0,(VLOOKUP(I10,üçadım!$B$9:$H$40,4,FALSE)))</f>
        <v>0</v>
      </c>
      <c r="F10" s="49">
        <f>IF(ISERROR(VLOOKUP(I10,üçadım!$B$9:$H$40,5,FALSE)),0,(VLOOKUP(I10,üçadım!$B$9:$H$40,5,FALSE)))</f>
        <v>0</v>
      </c>
      <c r="G10" s="43">
        <f>IF(ISERROR(VLOOKUP(I10,üçadım!$B$9:$H$40,6,FALSE)),0,(VLOOKUP(I10,üçadım!$B$9:$H$40,6,FALSE)))</f>
        <v>0</v>
      </c>
      <c r="H10" s="222"/>
      <c r="I10" s="30">
        <v>2</v>
      </c>
      <c r="J10" s="44"/>
    </row>
    <row r="11" spans="1:10" s="24" customFormat="1" ht="24.95" customHeight="1">
      <c r="A11" s="28">
        <v>3</v>
      </c>
      <c r="B11" s="42">
        <f>IF(ISERROR(VLOOKUP(I11,üçadım!$B$9:$H$40,7,FALSE)),0,(VLOOKUP(I11,üçadım!$B$9:$H$40,7,FALSE)))</f>
        <v>0</v>
      </c>
      <c r="C11" s="220">
        <f>IF(ISERROR(VLOOKUP(I11,üçadım!$B$9:$H$40,2,FALSE)),0,(VLOOKUP(I11,üçadım!$B$9:$H$40,2,FALSE)))</f>
        <v>0</v>
      </c>
      <c r="D11" s="229">
        <f>IF(ISERROR(VLOOKUP(I11,üçadım!$B$9:$H$40,3,FALSE)),0,(VLOOKUP(I11,üçadım!$B$9:$H$40,3,FALSE)))</f>
        <v>0</v>
      </c>
      <c r="E11" s="229">
        <f>IF(ISERROR(VLOOKUP(I11,üçadım!$B$9:$H$40,4,FALSE)),0,(VLOOKUP(I11,üçadım!$B$9:$H$40,4,FALSE)))</f>
        <v>0</v>
      </c>
      <c r="F11" s="49">
        <f>IF(ISERROR(VLOOKUP(I11,üçadım!$B$9:$H$40,5,FALSE)),0,(VLOOKUP(I11,üçadım!$B$9:$H$40,5,FALSE)))</f>
        <v>0</v>
      </c>
      <c r="G11" s="43">
        <f>IF(ISERROR(VLOOKUP(I11,üçadım!$B$9:$H$40,6,FALSE)),0,(VLOOKUP(I11,üçadım!$B$9:$H$40,6,FALSE)))</f>
        <v>0</v>
      </c>
      <c r="H11" s="222"/>
      <c r="I11" s="30">
        <v>3</v>
      </c>
      <c r="J11" s="44"/>
    </row>
    <row r="12" spans="1:10" s="24" customFormat="1" ht="24.95" customHeight="1">
      <c r="A12" s="28">
        <v>4</v>
      </c>
      <c r="B12" s="42">
        <f>IF(ISERROR(VLOOKUP(I12,üçadım!$B$9:$H$40,7,FALSE)),0,(VLOOKUP(I12,üçadım!$B$9:$H$40,7,FALSE)))</f>
        <v>0</v>
      </c>
      <c r="C12" s="220">
        <f>IF(ISERROR(VLOOKUP(I12,üçadım!$B$9:$H$40,2,FALSE)),0,(VLOOKUP(I12,üçadım!$B$9:$H$40,2,FALSE)))</f>
        <v>0</v>
      </c>
      <c r="D12" s="229">
        <f>IF(ISERROR(VLOOKUP(I12,üçadım!$B$9:$H$40,3,FALSE)),0,(VLOOKUP(I12,üçadım!$B$9:$H$40,3,FALSE)))</f>
        <v>0</v>
      </c>
      <c r="E12" s="229">
        <f>IF(ISERROR(VLOOKUP(I12,üçadım!$B$9:$H$40,4,FALSE)),0,(VLOOKUP(I12,üçadım!$B$9:$H$40,4,FALSE)))</f>
        <v>0</v>
      </c>
      <c r="F12" s="49">
        <f>IF(ISERROR(VLOOKUP(I12,üçadım!$B$9:$H$40,5,FALSE)),0,(VLOOKUP(I12,üçadım!$B$9:$H$40,5,FALSE)))</f>
        <v>0</v>
      </c>
      <c r="G12" s="43">
        <f>IF(ISERROR(VLOOKUP(I12,üçadım!$B$9:$H$40,6,FALSE)),0,(VLOOKUP(I12,üçadım!$B$9:$H$40,6,FALSE)))</f>
        <v>0</v>
      </c>
      <c r="H12" s="222"/>
      <c r="I12" s="30">
        <v>4</v>
      </c>
      <c r="J12" s="44"/>
    </row>
    <row r="13" spans="1:10" s="24" customFormat="1" ht="24.95" customHeight="1">
      <c r="A13" s="28">
        <v>5</v>
      </c>
      <c r="B13" s="42">
        <f>IF(ISERROR(VLOOKUP(I13,üçadım!$B$9:$H$40,7,FALSE)),0,(VLOOKUP(I13,üçadım!$B$9:$H$40,7,FALSE)))</f>
        <v>0</v>
      </c>
      <c r="C13" s="220">
        <f>IF(ISERROR(VLOOKUP(I13,üçadım!$B$9:$H$40,2,FALSE)),0,(VLOOKUP(I13,üçadım!$B$9:$H$40,2,FALSE)))</f>
        <v>0</v>
      </c>
      <c r="D13" s="229">
        <f>IF(ISERROR(VLOOKUP(I13,üçadım!$B$9:$H$40,3,FALSE)),0,(VLOOKUP(I13,üçadım!$B$9:$H$40,3,FALSE)))</f>
        <v>0</v>
      </c>
      <c r="E13" s="229">
        <f>IF(ISERROR(VLOOKUP(I13,üçadım!$B$9:$H$40,4,FALSE)),0,(VLOOKUP(I13,üçadım!$B$9:$H$40,4,FALSE)))</f>
        <v>0</v>
      </c>
      <c r="F13" s="49">
        <f>IF(ISERROR(VLOOKUP(I13,üçadım!$B$9:$H$40,5,FALSE)),0,(VLOOKUP(I13,üçadım!$B$9:$H$40,5,FALSE)))</f>
        <v>0</v>
      </c>
      <c r="G13" s="43">
        <f>IF(ISERROR(VLOOKUP(I13,üçadım!$B$9:$H$40,6,FALSE)),0,(VLOOKUP(I13,üçadım!$B$9:$H$40,6,FALSE)))</f>
        <v>0</v>
      </c>
      <c r="H13" s="222"/>
      <c r="I13" s="30">
        <v>5</v>
      </c>
      <c r="J13" s="44"/>
    </row>
    <row r="14" spans="1:10" s="24" customFormat="1" ht="24.95" customHeight="1">
      <c r="A14" s="28">
        <v>6</v>
      </c>
      <c r="B14" s="42">
        <f>IF(ISERROR(VLOOKUP(I14,üçadım!$B$9:$H$40,7,FALSE)),0,(VLOOKUP(I14,üçadım!$B$9:$H$40,7,FALSE)))</f>
        <v>0</v>
      </c>
      <c r="C14" s="220">
        <f>IF(ISERROR(VLOOKUP(I14,üçadım!$B$9:$H$40,2,FALSE)),0,(VLOOKUP(I14,üçadım!$B$9:$H$40,2,FALSE)))</f>
        <v>0</v>
      </c>
      <c r="D14" s="229">
        <f>IF(ISERROR(VLOOKUP(I14,üçadım!$B$9:$H$40,3,FALSE)),0,(VLOOKUP(I14,üçadım!$B$9:$H$40,3,FALSE)))</f>
        <v>0</v>
      </c>
      <c r="E14" s="229">
        <f>IF(ISERROR(VLOOKUP(I14,üçadım!$B$9:$H$40,4,FALSE)),0,(VLOOKUP(I14,üçadım!$B$9:$H$40,4,FALSE)))</f>
        <v>0</v>
      </c>
      <c r="F14" s="49">
        <f>IF(ISERROR(VLOOKUP(I14,üçadım!$B$9:$H$40,5,FALSE)),0,(VLOOKUP(I14,üçadım!$B$9:$H$40,5,FALSE)))</f>
        <v>0</v>
      </c>
      <c r="G14" s="43">
        <f>IF(ISERROR(VLOOKUP(I14,üçadım!$B$9:$H$40,6,FALSE)),0,(VLOOKUP(I14,üçadım!$B$9:$H$40,6,FALSE)))</f>
        <v>0</v>
      </c>
      <c r="H14" s="222"/>
      <c r="I14" s="30">
        <v>6</v>
      </c>
      <c r="J14" s="44"/>
    </row>
    <row r="15" spans="1:10" s="24" customFormat="1" ht="24.95" customHeight="1">
      <c r="A15" s="28">
        <v>7</v>
      </c>
      <c r="B15" s="42">
        <f>IF(ISERROR(VLOOKUP(I15,üçadım!$B$9:$H$40,7,FALSE)),0,(VLOOKUP(I15,üçadım!$B$9:$H$40,7,FALSE)))</f>
        <v>0</v>
      </c>
      <c r="C15" s="220">
        <f>IF(ISERROR(VLOOKUP(I15,üçadım!$B$9:$H$40,2,FALSE)),0,(VLOOKUP(I15,üçadım!$B$9:$H$40,2,FALSE)))</f>
        <v>0</v>
      </c>
      <c r="D15" s="229">
        <f>IF(ISERROR(VLOOKUP(I15,üçadım!$B$9:$H$40,3,FALSE)),0,(VLOOKUP(I15,üçadım!$B$9:$H$40,3,FALSE)))</f>
        <v>0</v>
      </c>
      <c r="E15" s="229">
        <f>IF(ISERROR(VLOOKUP(I15,üçadım!$B$9:$H$40,4,FALSE)),0,(VLOOKUP(I15,üçadım!$B$9:$H$40,4,FALSE)))</f>
        <v>0</v>
      </c>
      <c r="F15" s="49">
        <f>IF(ISERROR(VLOOKUP(I15,üçadım!$B$9:$H$40,5,FALSE)),0,(VLOOKUP(I15,üçadım!$B$9:$H$40,5,FALSE)))</f>
        <v>0</v>
      </c>
      <c r="G15" s="43">
        <f>IF(ISERROR(VLOOKUP(I15,üçadım!$B$9:$H$40,6,FALSE)),0,(VLOOKUP(I15,üçadım!$B$9:$H$40,6,FALSE)))</f>
        <v>0</v>
      </c>
      <c r="H15" s="222"/>
      <c r="I15" s="30">
        <v>7</v>
      </c>
      <c r="J15" s="44"/>
    </row>
    <row r="16" spans="1:10" s="24" customFormat="1" ht="24.95" customHeight="1">
      <c r="A16" s="28">
        <v>8</v>
      </c>
      <c r="B16" s="42">
        <f>IF(ISERROR(VLOOKUP(I16,üçadım!$B$9:$H$40,7,FALSE)),0,(VLOOKUP(I16,üçadım!$B$9:$H$40,7,FALSE)))</f>
        <v>0</v>
      </c>
      <c r="C16" s="220">
        <f>IF(ISERROR(VLOOKUP(I16,üçadım!$B$9:$H$40,2,FALSE)),0,(VLOOKUP(I16,üçadım!$B$9:$H$40,2,FALSE)))</f>
        <v>0</v>
      </c>
      <c r="D16" s="229">
        <f>IF(ISERROR(VLOOKUP(I16,üçadım!$B$9:$H$40,3,FALSE)),0,(VLOOKUP(I16,üçadım!$B$9:$H$40,3,FALSE)))</f>
        <v>0</v>
      </c>
      <c r="E16" s="229">
        <f>IF(ISERROR(VLOOKUP(I16,üçadım!$B$9:$H$40,4,FALSE)),0,(VLOOKUP(I16,üçadım!$B$9:$H$40,4,FALSE)))</f>
        <v>0</v>
      </c>
      <c r="F16" s="49">
        <f>IF(ISERROR(VLOOKUP(I16,üçadım!$B$9:$H$40,5,FALSE)),0,(VLOOKUP(I16,üçadım!$B$9:$H$40,5,FALSE)))</f>
        <v>0</v>
      </c>
      <c r="G16" s="43">
        <f>IF(ISERROR(VLOOKUP(I16,üçadım!$B$9:$H$40,6,FALSE)),0,(VLOOKUP(I16,üçadım!$B$9:$H$40,6,FALSE)))</f>
        <v>0</v>
      </c>
      <c r="H16" s="222"/>
      <c r="I16" s="30">
        <v>8</v>
      </c>
      <c r="J16" s="44"/>
    </row>
    <row r="17" spans="1:10" s="24" customFormat="1" ht="24.95" customHeight="1">
      <c r="A17" s="28">
        <v>9</v>
      </c>
      <c r="B17" s="42">
        <f>IF(ISERROR(VLOOKUP(I17,üçadım!$B$9:$H$40,7,FALSE)),0,(VLOOKUP(I17,üçadım!$B$9:$H$40,7,FALSE)))</f>
        <v>0</v>
      </c>
      <c r="C17" s="220">
        <f>IF(ISERROR(VLOOKUP(I17,üçadım!$B$9:$H$40,2,FALSE)),0,(VLOOKUP(I17,üçadım!$B$9:$H$40,2,FALSE)))</f>
        <v>0</v>
      </c>
      <c r="D17" s="229">
        <f>IF(ISERROR(VLOOKUP(I17,üçadım!$B$9:$H$40,3,FALSE)),0,(VLOOKUP(I17,üçadım!$B$9:$H$40,3,FALSE)))</f>
        <v>0</v>
      </c>
      <c r="E17" s="229">
        <f>IF(ISERROR(VLOOKUP(I17,üçadım!$B$9:$H$40,4,FALSE)),0,(VLOOKUP(I17,üçadım!$B$9:$H$40,4,FALSE)))</f>
        <v>0</v>
      </c>
      <c r="F17" s="49">
        <f>IF(ISERROR(VLOOKUP(I17,üçadım!$B$9:$H$40,5,FALSE)),0,(VLOOKUP(I17,üçadım!$B$9:$H$40,5,FALSE)))</f>
        <v>0</v>
      </c>
      <c r="G17" s="43">
        <f>IF(ISERROR(VLOOKUP(I17,üçadım!$B$9:$H$40,6,FALSE)),0,(VLOOKUP(I17,üçadım!$B$9:$H$40,6,FALSE)))</f>
        <v>0</v>
      </c>
      <c r="H17" s="222"/>
      <c r="I17" s="30">
        <v>9</v>
      </c>
      <c r="J17" s="44"/>
    </row>
    <row r="18" spans="1:10" s="24" customFormat="1" ht="24.95" customHeight="1">
      <c r="A18" s="28">
        <v>10</v>
      </c>
      <c r="B18" s="42">
        <f>IF(ISERROR(VLOOKUP(I18,üçadım!$B$9:$H$40,7,FALSE)),0,(VLOOKUP(I18,üçadım!$B$9:$H$40,7,FALSE)))</f>
        <v>0</v>
      </c>
      <c r="C18" s="220">
        <f>IF(ISERROR(VLOOKUP(I18,üçadım!$B$9:$H$40,2,FALSE)),0,(VLOOKUP(I18,üçadım!$B$9:$H$40,2,FALSE)))</f>
        <v>0</v>
      </c>
      <c r="D18" s="229">
        <f>IF(ISERROR(VLOOKUP(I18,üçadım!$B$9:$H$40,3,FALSE)),0,(VLOOKUP(I18,üçadım!$B$9:$H$40,3,FALSE)))</f>
        <v>0</v>
      </c>
      <c r="E18" s="229">
        <f>IF(ISERROR(VLOOKUP(I18,üçadım!$B$9:$H$40,4,FALSE)),0,(VLOOKUP(I18,üçadım!$B$9:$H$40,4,FALSE)))</f>
        <v>0</v>
      </c>
      <c r="F18" s="49">
        <f>IF(ISERROR(VLOOKUP(I18,üçadım!$B$9:$H$40,5,FALSE)),0,(VLOOKUP(I18,üçadım!$B$9:$H$40,5,FALSE)))</f>
        <v>0</v>
      </c>
      <c r="G18" s="43">
        <f>IF(ISERROR(VLOOKUP(I18,üçadım!$B$9:$H$40,6,FALSE)),0,(VLOOKUP(I18,üçadım!$B$9:$H$40,6,FALSE)))</f>
        <v>0</v>
      </c>
      <c r="H18" s="222"/>
      <c r="I18" s="30">
        <v>10</v>
      </c>
      <c r="J18" s="44"/>
    </row>
    <row r="19" spans="1:10" s="24" customFormat="1" ht="24.95" customHeight="1">
      <c r="A19" s="28">
        <v>11</v>
      </c>
      <c r="B19" s="42">
        <f>IF(ISERROR(VLOOKUP(I19,üçadım!$B$9:$H$40,7,FALSE)),0,(VLOOKUP(I19,üçadım!$B$9:$H$40,7,FALSE)))</f>
        <v>0</v>
      </c>
      <c r="C19" s="220">
        <f>IF(ISERROR(VLOOKUP(I19,üçadım!$B$9:$H$40,2,FALSE)),0,(VLOOKUP(I19,üçadım!$B$9:$H$40,2,FALSE)))</f>
        <v>0</v>
      </c>
      <c r="D19" s="229">
        <f>IF(ISERROR(VLOOKUP(I19,üçadım!$B$9:$H$40,3,FALSE)),0,(VLOOKUP(I19,üçadım!$B$9:$H$40,3,FALSE)))</f>
        <v>0</v>
      </c>
      <c r="E19" s="229">
        <f>IF(ISERROR(VLOOKUP(I19,üçadım!$B$9:$H$40,4,FALSE)),0,(VLOOKUP(I19,üçadım!$B$9:$H$40,4,FALSE)))</f>
        <v>0</v>
      </c>
      <c r="F19" s="49">
        <f>IF(ISERROR(VLOOKUP(I19,üçadım!$B$9:$H$40,5,FALSE)),0,(VLOOKUP(I19,üçadım!$B$9:$H$40,5,FALSE)))</f>
        <v>0</v>
      </c>
      <c r="G19" s="43">
        <f>IF(ISERROR(VLOOKUP(I19,üçadım!$B$9:$H$40,6,FALSE)),0,(VLOOKUP(I19,üçadım!$B$9:$H$40,6,FALSE)))</f>
        <v>0</v>
      </c>
      <c r="H19" s="222"/>
      <c r="I19" s="30">
        <v>11</v>
      </c>
      <c r="J19" s="44"/>
    </row>
    <row r="20" spans="1:10" s="24" customFormat="1" ht="24.95" customHeight="1">
      <c r="A20" s="28">
        <v>12</v>
      </c>
      <c r="B20" s="42">
        <f>IF(ISERROR(VLOOKUP(I20,üçadım!$B$9:$H$40,7,FALSE)),0,(VLOOKUP(I20,üçadım!$B$9:$H$40,7,FALSE)))</f>
        <v>0</v>
      </c>
      <c r="C20" s="220">
        <f>IF(ISERROR(VLOOKUP(I20,üçadım!$B$9:$H$40,2,FALSE)),0,(VLOOKUP(I20,üçadım!$B$9:$H$40,2,FALSE)))</f>
        <v>0</v>
      </c>
      <c r="D20" s="229">
        <f>IF(ISERROR(VLOOKUP(I20,üçadım!$B$9:$H$40,3,FALSE)),0,(VLOOKUP(I20,üçadım!$B$9:$H$40,3,FALSE)))</f>
        <v>0</v>
      </c>
      <c r="E20" s="229">
        <f>IF(ISERROR(VLOOKUP(I20,üçadım!$B$9:$H$40,4,FALSE)),0,(VLOOKUP(I20,üçadım!$B$9:$H$40,4,FALSE)))</f>
        <v>0</v>
      </c>
      <c r="F20" s="49">
        <f>IF(ISERROR(VLOOKUP(I20,üçadım!$B$9:$H$40,5,FALSE)),0,(VLOOKUP(I20,üçadım!$B$9:$H$40,5,FALSE)))</f>
        <v>0</v>
      </c>
      <c r="G20" s="43">
        <f>IF(ISERROR(VLOOKUP(I20,üçadım!$B$9:$H$40,6,FALSE)),0,(VLOOKUP(I20,üçadım!$B$9:$H$40,6,FALSE)))</f>
        <v>0</v>
      </c>
      <c r="H20" s="222"/>
      <c r="I20" s="30">
        <v>12</v>
      </c>
      <c r="J20" s="44"/>
    </row>
    <row r="21" spans="1:10" s="24" customFormat="1" ht="24.95" customHeight="1">
      <c r="A21" s="28">
        <v>13</v>
      </c>
      <c r="B21" s="42">
        <f>IF(ISERROR(VLOOKUP(I21,üçadım!$B$9:$H$40,7,FALSE)),0,(VLOOKUP(I21,üçadım!$B$9:$H$40,7,FALSE)))</f>
        <v>0</v>
      </c>
      <c r="C21" s="220">
        <f>IF(ISERROR(VLOOKUP(I21,üçadım!$B$9:$H$40,2,FALSE)),0,(VLOOKUP(I21,üçadım!$B$9:$H$40,2,FALSE)))</f>
        <v>0</v>
      </c>
      <c r="D21" s="229">
        <f>IF(ISERROR(VLOOKUP(I21,üçadım!$B$9:$H$40,3,FALSE)),0,(VLOOKUP(I21,üçadım!$B$9:$H$40,3,FALSE)))</f>
        <v>0</v>
      </c>
      <c r="E21" s="229">
        <f>IF(ISERROR(VLOOKUP(I21,üçadım!$B$9:$H$40,4,FALSE)),0,(VLOOKUP(I21,üçadım!$B$9:$H$40,4,FALSE)))</f>
        <v>0</v>
      </c>
      <c r="F21" s="49">
        <f>IF(ISERROR(VLOOKUP(I21,üçadım!$B$9:$H$40,5,FALSE)),0,(VLOOKUP(I21,üçadım!$B$9:$H$40,5,FALSE)))</f>
        <v>0</v>
      </c>
      <c r="G21" s="43">
        <f>IF(ISERROR(VLOOKUP(I21,üçadım!$B$9:$H$40,6,FALSE)),0,(VLOOKUP(I21,üçadım!$B$9:$H$40,6,FALSE)))</f>
        <v>0</v>
      </c>
      <c r="H21" s="222"/>
      <c r="I21" s="30">
        <v>13</v>
      </c>
      <c r="J21" s="44"/>
    </row>
    <row r="22" spans="1:10" s="24" customFormat="1" ht="24.95" customHeight="1">
      <c r="A22" s="28">
        <v>14</v>
      </c>
      <c r="B22" s="42">
        <f>IF(ISERROR(VLOOKUP(I22,üçadım!$B$9:$H$40,7,FALSE)),0,(VLOOKUP(I22,üçadım!$B$9:$H$40,7,FALSE)))</f>
        <v>0</v>
      </c>
      <c r="C22" s="220">
        <f>IF(ISERROR(VLOOKUP(I22,üçadım!$B$9:$H$40,2,FALSE)),0,(VLOOKUP(I22,üçadım!$B$9:$H$40,2,FALSE)))</f>
        <v>0</v>
      </c>
      <c r="D22" s="229">
        <f>IF(ISERROR(VLOOKUP(I22,üçadım!$B$9:$H$40,3,FALSE)),0,(VLOOKUP(I22,üçadım!$B$9:$H$40,3,FALSE)))</f>
        <v>0</v>
      </c>
      <c r="E22" s="229">
        <f>IF(ISERROR(VLOOKUP(I22,üçadım!$B$9:$H$40,4,FALSE)),0,(VLOOKUP(I22,üçadım!$B$9:$H$40,4,FALSE)))</f>
        <v>0</v>
      </c>
      <c r="F22" s="49">
        <f>IF(ISERROR(VLOOKUP(I22,üçadım!$B$9:$H$40,5,FALSE)),0,(VLOOKUP(I22,üçadım!$B$9:$H$40,5,FALSE)))</f>
        <v>0</v>
      </c>
      <c r="G22" s="43">
        <f>IF(ISERROR(VLOOKUP(I22,üçadım!$B$9:$H$40,6,FALSE)),0,(VLOOKUP(I22,üçadım!$B$9:$H$40,6,FALSE)))</f>
        <v>0</v>
      </c>
      <c r="H22" s="222"/>
      <c r="I22" s="30">
        <v>14</v>
      </c>
      <c r="J22" s="44"/>
    </row>
    <row r="23" spans="1:10" s="24" customFormat="1" ht="24.95" customHeight="1">
      <c r="A23" s="28">
        <v>15</v>
      </c>
      <c r="B23" s="42">
        <f>IF(ISERROR(VLOOKUP(I23,üçadım!$B$9:$H$40,7,FALSE)),0,(VLOOKUP(I23,üçadım!$B$9:$H$40,7,FALSE)))</f>
        <v>0</v>
      </c>
      <c r="C23" s="220">
        <f>IF(ISERROR(VLOOKUP(I23,üçadım!$B$9:$H$40,2,FALSE)),0,(VLOOKUP(I23,üçadım!$B$9:$H$40,2,FALSE)))</f>
        <v>0</v>
      </c>
      <c r="D23" s="229">
        <f>IF(ISERROR(VLOOKUP(I23,üçadım!$B$9:$H$40,3,FALSE)),0,(VLOOKUP(I23,üçadım!$B$9:$H$40,3,FALSE)))</f>
        <v>0</v>
      </c>
      <c r="E23" s="229">
        <f>IF(ISERROR(VLOOKUP(I23,üçadım!$B$9:$H$40,4,FALSE)),0,(VLOOKUP(I23,üçadım!$B$9:$H$40,4,FALSE)))</f>
        <v>0</v>
      </c>
      <c r="F23" s="49">
        <f>IF(ISERROR(VLOOKUP(I23,üçadım!$B$9:$H$40,5,FALSE)),0,(VLOOKUP(I23,üçadım!$B$9:$H$40,5,FALSE)))</f>
        <v>0</v>
      </c>
      <c r="G23" s="43">
        <f>IF(ISERROR(VLOOKUP(I23,üçadım!$B$9:$H$40,6,FALSE)),0,(VLOOKUP(I23,üçadım!$B$9:$H$40,6,FALSE)))</f>
        <v>0</v>
      </c>
      <c r="H23" s="222"/>
      <c r="I23" s="30">
        <v>15</v>
      </c>
      <c r="J23" s="44"/>
    </row>
    <row r="24" spans="1:10" s="24" customFormat="1" ht="24.95" customHeight="1">
      <c r="A24" s="28">
        <v>16</v>
      </c>
      <c r="B24" s="42">
        <f>IF(ISERROR(VLOOKUP(I24,üçadım!$B$9:$H$40,7,FALSE)),0,(VLOOKUP(I24,üçadım!$B$9:$H$40,7,FALSE)))</f>
        <v>0</v>
      </c>
      <c r="C24" s="220">
        <f>IF(ISERROR(VLOOKUP(I24,üçadım!$B$9:$H$40,2,FALSE)),0,(VLOOKUP(I24,üçadım!$B$9:$H$40,2,FALSE)))</f>
        <v>0</v>
      </c>
      <c r="D24" s="229">
        <f>IF(ISERROR(VLOOKUP(I24,üçadım!$B$9:$H$40,3,FALSE)),0,(VLOOKUP(I24,üçadım!$B$9:$H$40,3,FALSE)))</f>
        <v>0</v>
      </c>
      <c r="E24" s="229">
        <f>IF(ISERROR(VLOOKUP(I24,üçadım!$B$9:$H$40,4,FALSE)),0,(VLOOKUP(I24,üçadım!$B$9:$H$40,4,FALSE)))</f>
        <v>0</v>
      </c>
      <c r="F24" s="49">
        <f>IF(ISERROR(VLOOKUP(I24,üçadım!$B$9:$H$40,5,FALSE)),0,(VLOOKUP(I24,üçadım!$B$9:$H$40,5,FALSE)))</f>
        <v>0</v>
      </c>
      <c r="G24" s="43">
        <f>IF(ISERROR(VLOOKUP(I24,üçadım!$B$9:$H$40,6,FALSE)),0,(VLOOKUP(I24,üçadım!$B$9:$H$40,6,FALSE)))</f>
        <v>0</v>
      </c>
      <c r="H24" s="222"/>
      <c r="I24" s="30">
        <v>16</v>
      </c>
      <c r="J24" s="44"/>
    </row>
    <row r="25" spans="1:10" s="24" customFormat="1" ht="24.95" customHeight="1">
      <c r="A25" s="28">
        <v>17</v>
      </c>
      <c r="B25" s="42">
        <f>IF(ISERROR(VLOOKUP(I25,üçadım!$B$9:$H$40,7,FALSE)),0,(VLOOKUP(I25,üçadım!$B$9:$H$40,7,FALSE)))</f>
        <v>0</v>
      </c>
      <c r="C25" s="220">
        <f>IF(ISERROR(VLOOKUP(I25,üçadım!$B$9:$H$40,2,FALSE)),0,(VLOOKUP(I25,üçadım!$B$9:$H$40,2,FALSE)))</f>
        <v>0</v>
      </c>
      <c r="D25" s="229">
        <f>IF(ISERROR(VLOOKUP(I25,üçadım!$B$9:$H$40,3,FALSE)),0,(VLOOKUP(I25,üçadım!$B$9:$H$40,3,FALSE)))</f>
        <v>0</v>
      </c>
      <c r="E25" s="229">
        <f>IF(ISERROR(VLOOKUP(I25,üçadım!$B$9:$H$40,4,FALSE)),0,(VLOOKUP(I25,üçadım!$B$9:$H$40,4,FALSE)))</f>
        <v>0</v>
      </c>
      <c r="F25" s="49">
        <f>IF(ISERROR(VLOOKUP(I25,üçadım!$B$9:$H$40,5,FALSE)),0,(VLOOKUP(I25,üçadım!$B$9:$H$40,5,FALSE)))</f>
        <v>0</v>
      </c>
      <c r="G25" s="43">
        <f>IF(ISERROR(VLOOKUP(I25,üçadım!$B$9:$H$40,6,FALSE)),0,(VLOOKUP(I25,üçadım!$B$9:$H$40,6,FALSE)))</f>
        <v>0</v>
      </c>
      <c r="H25" s="222"/>
      <c r="I25" s="30">
        <v>17</v>
      </c>
      <c r="J25" s="44"/>
    </row>
    <row r="26" spans="1:10" s="24" customFormat="1" ht="24.95" customHeight="1">
      <c r="A26" s="28">
        <v>18</v>
      </c>
      <c r="B26" s="42">
        <f>IF(ISERROR(VLOOKUP(I26,üçadım!$B$9:$H$40,7,FALSE)),0,(VLOOKUP(I26,üçadım!$B$9:$H$40,7,FALSE)))</f>
        <v>0</v>
      </c>
      <c r="C26" s="220">
        <f>IF(ISERROR(VLOOKUP(I26,üçadım!$B$9:$H$40,2,FALSE)),0,(VLOOKUP(I26,üçadım!$B$9:$H$40,2,FALSE)))</f>
        <v>0</v>
      </c>
      <c r="D26" s="229">
        <f>IF(ISERROR(VLOOKUP(I26,üçadım!$B$9:$H$40,3,FALSE)),0,(VLOOKUP(I26,üçadım!$B$9:$H$40,3,FALSE)))</f>
        <v>0</v>
      </c>
      <c r="E26" s="229">
        <f>IF(ISERROR(VLOOKUP(I26,üçadım!$B$9:$H$40,4,FALSE)),0,(VLOOKUP(I26,üçadım!$B$9:$H$40,4,FALSE)))</f>
        <v>0</v>
      </c>
      <c r="F26" s="49">
        <f>IF(ISERROR(VLOOKUP(I26,üçadım!$B$9:$H$40,5,FALSE)),0,(VLOOKUP(I26,üçadım!$B$9:$H$40,5,FALSE)))</f>
        <v>0</v>
      </c>
      <c r="G26" s="43">
        <f>IF(ISERROR(VLOOKUP(I26,üçadım!$B$9:$H$40,6,FALSE)),0,(VLOOKUP(I26,üçadım!$B$9:$H$40,6,FALSE)))</f>
        <v>0</v>
      </c>
      <c r="H26" s="222"/>
      <c r="I26" s="30">
        <v>18</v>
      </c>
      <c r="J26" s="44"/>
    </row>
    <row r="27" spans="1:10" s="24" customFormat="1" ht="24.95" customHeight="1">
      <c r="A27" s="28">
        <v>19</v>
      </c>
      <c r="B27" s="42">
        <f>IF(ISERROR(VLOOKUP(I27,üçadım!$B$9:$H$40,7,FALSE)),0,(VLOOKUP(I27,üçadım!$B$9:$H$40,7,FALSE)))</f>
        <v>0</v>
      </c>
      <c r="C27" s="220">
        <f>IF(ISERROR(VLOOKUP(I27,üçadım!$B$9:$H$40,2,FALSE)),0,(VLOOKUP(I27,üçadım!$B$9:$H$40,2,FALSE)))</f>
        <v>0</v>
      </c>
      <c r="D27" s="229">
        <f>IF(ISERROR(VLOOKUP(I27,üçadım!$B$9:$H$40,3,FALSE)),0,(VLOOKUP(I27,üçadım!$B$9:$H$40,3,FALSE)))</f>
        <v>0</v>
      </c>
      <c r="E27" s="229">
        <f>IF(ISERROR(VLOOKUP(I27,üçadım!$B$9:$H$40,4,FALSE)),0,(VLOOKUP(I27,üçadım!$B$9:$H$40,4,FALSE)))</f>
        <v>0</v>
      </c>
      <c r="F27" s="49">
        <f>IF(ISERROR(VLOOKUP(I27,üçadım!$B$9:$H$40,5,FALSE)),0,(VLOOKUP(I27,üçadım!$B$9:$H$40,5,FALSE)))</f>
        <v>0</v>
      </c>
      <c r="G27" s="43">
        <f>IF(ISERROR(VLOOKUP(I27,üçadım!$B$9:$H$40,6,FALSE)),0,(VLOOKUP(I27,üçadım!$B$9:$H$40,6,FALSE)))</f>
        <v>0</v>
      </c>
      <c r="H27" s="222"/>
      <c r="I27" s="30">
        <v>19</v>
      </c>
      <c r="J27" s="44"/>
    </row>
    <row r="28" spans="1:10" s="24" customFormat="1" ht="24.95" customHeight="1">
      <c r="A28" s="28">
        <v>20</v>
      </c>
      <c r="B28" s="42">
        <f>IF(ISERROR(VLOOKUP(I28,üçadım!$B$9:$H$40,7,FALSE)),0,(VLOOKUP(I28,üçadım!$B$9:$H$40,7,FALSE)))</f>
        <v>0</v>
      </c>
      <c r="C28" s="220">
        <f>IF(ISERROR(VLOOKUP(I28,üçadım!$B$9:$H$40,2,FALSE)),0,(VLOOKUP(I28,üçadım!$B$9:$H$40,2,FALSE)))</f>
        <v>0</v>
      </c>
      <c r="D28" s="229">
        <f>IF(ISERROR(VLOOKUP(I28,üçadım!$B$9:$H$40,3,FALSE)),0,(VLOOKUP(I28,üçadım!$B$9:$H$40,3,FALSE)))</f>
        <v>0</v>
      </c>
      <c r="E28" s="229">
        <f>IF(ISERROR(VLOOKUP(I28,üçadım!$B$9:$H$40,4,FALSE)),0,(VLOOKUP(I28,üçadım!$B$9:$H$40,4,FALSE)))</f>
        <v>0</v>
      </c>
      <c r="F28" s="49">
        <f>IF(ISERROR(VLOOKUP(I28,üçadım!$B$9:$H$40,5,FALSE)),0,(VLOOKUP(I28,üçadım!$B$9:$H$40,5,FALSE)))</f>
        <v>0</v>
      </c>
      <c r="G28" s="43">
        <f>IF(ISERROR(VLOOKUP(I28,üçadım!$B$9:$H$40,6,FALSE)),0,(VLOOKUP(I28,üçadım!$B$9:$H$40,6,FALSE)))</f>
        <v>0</v>
      </c>
      <c r="H28" s="222"/>
      <c r="I28" s="30">
        <v>20</v>
      </c>
      <c r="J28" s="44"/>
    </row>
    <row r="29" spans="1:10" s="24" customFormat="1" ht="24.95" customHeight="1">
      <c r="A29" s="28">
        <v>21</v>
      </c>
      <c r="B29" s="42">
        <f>IF(ISERROR(VLOOKUP(I29,üçadım!$B$9:$H$40,7,FALSE)),0,(VLOOKUP(I29,üçadım!$B$9:$H$40,7,FALSE)))</f>
        <v>0</v>
      </c>
      <c r="C29" s="220">
        <f>IF(ISERROR(VLOOKUP(I29,üçadım!$B$9:$H$40,2,FALSE)),0,(VLOOKUP(I29,üçadım!$B$9:$H$40,2,FALSE)))</f>
        <v>0</v>
      </c>
      <c r="D29" s="229">
        <f>IF(ISERROR(VLOOKUP(I29,üçadım!$B$9:$H$40,3,FALSE)),0,(VLOOKUP(I29,üçadım!$B$9:$H$40,3,FALSE)))</f>
        <v>0</v>
      </c>
      <c r="E29" s="229">
        <f>IF(ISERROR(VLOOKUP(I29,üçadım!$B$9:$H$40,4,FALSE)),0,(VLOOKUP(I29,üçadım!$B$9:$H$40,4,FALSE)))</f>
        <v>0</v>
      </c>
      <c r="F29" s="49">
        <f>IF(ISERROR(VLOOKUP(I29,üçadım!$B$9:$H$40,5,FALSE)),0,(VLOOKUP(I29,üçadım!$B$9:$H$40,5,FALSE)))</f>
        <v>0</v>
      </c>
      <c r="G29" s="43">
        <f>IF(ISERROR(VLOOKUP(I29,üçadım!$B$9:$H$40,6,FALSE)),0,(VLOOKUP(I29,üçadım!$B$9:$H$40,6,FALSE)))</f>
        <v>0</v>
      </c>
      <c r="H29" s="222"/>
      <c r="I29" s="30">
        <v>21</v>
      </c>
      <c r="J29" s="44"/>
    </row>
    <row r="30" spans="1:10" s="24" customFormat="1" ht="24.95" customHeight="1">
      <c r="A30" s="28">
        <v>22</v>
      </c>
      <c r="B30" s="42">
        <f>IF(ISERROR(VLOOKUP(I30,üçadım!$B$9:$H$40,7,FALSE)),0,(VLOOKUP(I30,üçadım!$B$9:$H$40,7,FALSE)))</f>
        <v>0</v>
      </c>
      <c r="C30" s="220">
        <f>IF(ISERROR(VLOOKUP(I30,üçadım!$B$9:$H$40,2,FALSE)),0,(VLOOKUP(I30,üçadım!$B$9:$H$40,2,FALSE)))</f>
        <v>0</v>
      </c>
      <c r="D30" s="229">
        <f>IF(ISERROR(VLOOKUP(I30,üçadım!$B$9:$H$40,3,FALSE)),0,(VLOOKUP(I30,üçadım!$B$9:$H$40,3,FALSE)))</f>
        <v>0</v>
      </c>
      <c r="E30" s="229">
        <f>IF(ISERROR(VLOOKUP(I30,üçadım!$B$9:$H$40,4,FALSE)),0,(VLOOKUP(I30,üçadım!$B$9:$H$40,4,FALSE)))</f>
        <v>0</v>
      </c>
      <c r="F30" s="49">
        <f>IF(ISERROR(VLOOKUP(I30,üçadım!$B$9:$H$40,5,FALSE)),0,(VLOOKUP(I30,üçadım!$B$9:$H$40,5,FALSE)))</f>
        <v>0</v>
      </c>
      <c r="G30" s="43">
        <f>IF(ISERROR(VLOOKUP(I30,üçadım!$B$9:$H$40,6,FALSE)),0,(VLOOKUP(I30,üçadım!$B$9:$H$40,6,FALSE)))</f>
        <v>0</v>
      </c>
      <c r="H30" s="222"/>
      <c r="I30" s="30">
        <v>22</v>
      </c>
      <c r="J30" s="44"/>
    </row>
    <row r="31" spans="1:10" s="24" customFormat="1" ht="24.95" customHeight="1">
      <c r="A31" s="28">
        <v>23</v>
      </c>
      <c r="B31" s="42">
        <f>IF(ISERROR(VLOOKUP(I31,üçadım!$B$9:$H$40,7,FALSE)),0,(VLOOKUP(I31,üçadım!$B$9:$H$40,7,FALSE)))</f>
        <v>0</v>
      </c>
      <c r="C31" s="220">
        <f>IF(ISERROR(VLOOKUP(I31,üçadım!$B$9:$H$40,2,FALSE)),0,(VLOOKUP(I31,üçadım!$B$9:$H$40,2,FALSE)))</f>
        <v>0</v>
      </c>
      <c r="D31" s="229">
        <f>IF(ISERROR(VLOOKUP(I31,üçadım!$B$9:$H$40,3,FALSE)),0,(VLOOKUP(I31,üçadım!$B$9:$H$40,3,FALSE)))</f>
        <v>0</v>
      </c>
      <c r="E31" s="229">
        <f>IF(ISERROR(VLOOKUP(I31,üçadım!$B$9:$H$40,4,FALSE)),0,(VLOOKUP(I31,üçadım!$B$9:$H$40,4,FALSE)))</f>
        <v>0</v>
      </c>
      <c r="F31" s="49">
        <f>IF(ISERROR(VLOOKUP(I31,üçadım!$B$9:$H$40,5,FALSE)),0,(VLOOKUP(I31,üçadım!$B$9:$H$40,5,FALSE)))</f>
        <v>0</v>
      </c>
      <c r="G31" s="43">
        <f>IF(ISERROR(VLOOKUP(I31,üçadım!$B$9:$H$40,6,FALSE)),0,(VLOOKUP(I31,üçadım!$B$9:$H$40,6,FALSE)))</f>
        <v>0</v>
      </c>
      <c r="H31" s="222"/>
      <c r="I31" s="30">
        <v>23</v>
      </c>
      <c r="J31" s="44"/>
    </row>
    <row r="32" spans="1:10" s="24" customFormat="1" ht="24.95" customHeight="1">
      <c r="A32" s="28">
        <v>24</v>
      </c>
      <c r="B32" s="42">
        <f>IF(ISERROR(VLOOKUP(I32,üçadım!$B$9:$H$40,7,FALSE)),0,(VLOOKUP(I32,üçadım!$B$9:$H$40,7,FALSE)))</f>
        <v>0</v>
      </c>
      <c r="C32" s="220">
        <f>IF(ISERROR(VLOOKUP(I32,üçadım!$B$9:$H$40,2,FALSE)),0,(VLOOKUP(I32,üçadım!$B$9:$H$40,2,FALSE)))</f>
        <v>0</v>
      </c>
      <c r="D32" s="229">
        <f>IF(ISERROR(VLOOKUP(I32,üçadım!$B$9:$H$40,3,FALSE)),0,(VLOOKUP(I32,üçadım!$B$9:$H$40,3,FALSE)))</f>
        <v>0</v>
      </c>
      <c r="E32" s="229">
        <f>IF(ISERROR(VLOOKUP(I32,üçadım!$B$9:$H$40,4,FALSE)),0,(VLOOKUP(I32,üçadım!$B$9:$H$40,4,FALSE)))</f>
        <v>0</v>
      </c>
      <c r="F32" s="49">
        <f>IF(ISERROR(VLOOKUP(I32,üçadım!$B$9:$H$40,5,FALSE)),0,(VLOOKUP(I32,üçadım!$B$9:$H$40,5,FALSE)))</f>
        <v>0</v>
      </c>
      <c r="G32" s="43">
        <f>IF(ISERROR(VLOOKUP(I32,üçadım!$B$9:$H$40,6,FALSE)),0,(VLOOKUP(I32,üçadım!$B$9:$H$40,6,FALSE)))</f>
        <v>0</v>
      </c>
      <c r="H32" s="222"/>
      <c r="I32" s="30">
        <v>24</v>
      </c>
      <c r="J32" s="44"/>
    </row>
    <row r="33" spans="1:10" s="24" customFormat="1" ht="24.95" customHeight="1">
      <c r="A33" s="28">
        <v>25</v>
      </c>
      <c r="B33" s="42">
        <f>IF(ISERROR(VLOOKUP(I33,üçadım!$B$9:$H$40,7,FALSE)),0,(VLOOKUP(I33,üçadım!$B$9:$H$40,7,FALSE)))</f>
        <v>0</v>
      </c>
      <c r="C33" s="220">
        <f>IF(ISERROR(VLOOKUP(I33,üçadım!$B$9:$H$40,2,FALSE)),0,(VLOOKUP(I33,üçadım!$B$9:$H$40,2,FALSE)))</f>
        <v>0</v>
      </c>
      <c r="D33" s="229">
        <f>IF(ISERROR(VLOOKUP(I33,üçadım!$B$9:$H$40,3,FALSE)),0,(VLOOKUP(I33,üçadım!$B$9:$H$40,3,FALSE)))</f>
        <v>0</v>
      </c>
      <c r="E33" s="229">
        <f>IF(ISERROR(VLOOKUP(I33,üçadım!$B$9:$H$40,4,FALSE)),0,(VLOOKUP(I33,üçadım!$B$9:$H$40,4,FALSE)))</f>
        <v>0</v>
      </c>
      <c r="F33" s="49">
        <f>IF(ISERROR(VLOOKUP(I33,üçadım!$B$9:$H$40,5,FALSE)),0,(VLOOKUP(I33,üçadım!$B$9:$H$40,5,FALSE)))</f>
        <v>0</v>
      </c>
      <c r="G33" s="43">
        <f>IF(ISERROR(VLOOKUP(I33,üçadım!$B$9:$H$40,6,FALSE)),0,(VLOOKUP(I33,üçadım!$B$9:$H$40,6,FALSE)))</f>
        <v>0</v>
      </c>
      <c r="H33" s="222"/>
      <c r="I33" s="30">
        <v>25</v>
      </c>
      <c r="J33" s="44"/>
    </row>
    <row r="34" spans="1:10" s="24" customFormat="1" ht="24.95" customHeight="1">
      <c r="A34" s="28">
        <v>26</v>
      </c>
      <c r="B34" s="42">
        <f>IF(ISERROR(VLOOKUP(I34,üçadım!$B$9:$H$40,7,FALSE)),0,(VLOOKUP(I34,üçadım!$B$9:$H$40,7,FALSE)))</f>
        <v>0</v>
      </c>
      <c r="C34" s="220">
        <f>IF(ISERROR(VLOOKUP(I34,üçadım!$B$9:$H$40,2,FALSE)),0,(VLOOKUP(I34,üçadım!$B$9:$H$40,2,FALSE)))</f>
        <v>0</v>
      </c>
      <c r="D34" s="229">
        <f>IF(ISERROR(VLOOKUP(I34,üçadım!$B$9:$H$40,3,FALSE)),0,(VLOOKUP(I34,üçadım!$B$9:$H$40,3,FALSE)))</f>
        <v>0</v>
      </c>
      <c r="E34" s="229">
        <f>IF(ISERROR(VLOOKUP(I34,üçadım!$B$9:$H$40,4,FALSE)),0,(VLOOKUP(I34,üçadım!$B$9:$H$40,4,FALSE)))</f>
        <v>0</v>
      </c>
      <c r="F34" s="49">
        <f>IF(ISERROR(VLOOKUP(I34,üçadım!$B$9:$H$40,5,FALSE)),0,(VLOOKUP(I34,üçadım!$B$9:$H$40,5,FALSE)))</f>
        <v>0</v>
      </c>
      <c r="G34" s="43">
        <f>IF(ISERROR(VLOOKUP(I34,üçadım!$B$9:$H$40,6,FALSE)),0,(VLOOKUP(I34,üçadım!$B$9:$H$40,6,FALSE)))</f>
        <v>0</v>
      </c>
      <c r="H34" s="222"/>
      <c r="I34" s="30">
        <v>26</v>
      </c>
      <c r="J34" s="44"/>
    </row>
    <row r="35" spans="1:10" s="24" customFormat="1" ht="24.95" customHeight="1">
      <c r="A35" s="28">
        <v>27</v>
      </c>
      <c r="B35" s="42">
        <f>IF(ISERROR(VLOOKUP(I35,üçadım!$B$9:$H$40,7,FALSE)),0,(VLOOKUP(I35,üçadım!$B$9:$H$40,7,FALSE)))</f>
        <v>0</v>
      </c>
      <c r="C35" s="220">
        <f>IF(ISERROR(VLOOKUP(I35,üçadım!$B$9:$H$40,2,FALSE)),0,(VLOOKUP(I35,üçadım!$B$9:$H$40,2,FALSE)))</f>
        <v>0</v>
      </c>
      <c r="D35" s="229">
        <f>IF(ISERROR(VLOOKUP(I35,üçadım!$B$9:$H$40,3,FALSE)),0,(VLOOKUP(I35,üçadım!$B$9:$H$40,3,FALSE)))</f>
        <v>0</v>
      </c>
      <c r="E35" s="229">
        <f>IF(ISERROR(VLOOKUP(I35,üçadım!$B$9:$H$40,4,FALSE)),0,(VLOOKUP(I35,üçadım!$B$9:$H$40,4,FALSE)))</f>
        <v>0</v>
      </c>
      <c r="F35" s="49">
        <f>IF(ISERROR(VLOOKUP(I35,üçadım!$B$9:$H$40,5,FALSE)),0,(VLOOKUP(I35,üçadım!$B$9:$H$40,5,FALSE)))</f>
        <v>0</v>
      </c>
      <c r="G35" s="43">
        <f>IF(ISERROR(VLOOKUP(I35,üçadım!$B$9:$H$40,6,FALSE)),0,(VLOOKUP(I35,üçadım!$B$9:$H$40,6,FALSE)))</f>
        <v>0</v>
      </c>
      <c r="H35" s="222"/>
      <c r="I35" s="30">
        <v>27</v>
      </c>
      <c r="J35" s="44"/>
    </row>
    <row r="36" spans="1:10" s="24" customFormat="1" ht="24.95" customHeight="1">
      <c r="A36" s="28">
        <v>28</v>
      </c>
      <c r="B36" s="42">
        <f>IF(ISERROR(VLOOKUP(I36,üçadım!$B$9:$H$40,7,FALSE)),0,(VLOOKUP(I36,üçadım!$B$9:$H$40,7,FALSE)))</f>
        <v>0</v>
      </c>
      <c r="C36" s="220">
        <f>IF(ISERROR(VLOOKUP(I36,üçadım!$B$9:$H$40,2,FALSE)),0,(VLOOKUP(I36,üçadım!$B$9:$H$40,2,FALSE)))</f>
        <v>0</v>
      </c>
      <c r="D36" s="229">
        <f>IF(ISERROR(VLOOKUP(I36,üçadım!$B$9:$H$40,3,FALSE)),0,(VLOOKUP(I36,üçadım!$B$9:$H$40,3,FALSE)))</f>
        <v>0</v>
      </c>
      <c r="E36" s="229">
        <f>IF(ISERROR(VLOOKUP(I36,üçadım!$B$9:$H$40,4,FALSE)),0,(VLOOKUP(I36,üçadım!$B$9:$H$40,4,FALSE)))</f>
        <v>0</v>
      </c>
      <c r="F36" s="49">
        <f>IF(ISERROR(VLOOKUP(I36,üçadım!$B$9:$H$40,5,FALSE)),0,(VLOOKUP(I36,üçadım!$B$9:$H$40,5,FALSE)))</f>
        <v>0</v>
      </c>
      <c r="G36" s="43">
        <f>IF(ISERROR(VLOOKUP(I36,üçadım!$B$9:$H$40,6,FALSE)),0,(VLOOKUP(I36,üçadım!$B$9:$H$40,6,FALSE)))</f>
        <v>0</v>
      </c>
      <c r="H36" s="222"/>
      <c r="I36" s="30">
        <v>28</v>
      </c>
      <c r="J36" s="44"/>
    </row>
    <row r="37" spans="1:10" s="24" customFormat="1" ht="24.95" customHeight="1">
      <c r="A37" s="28">
        <v>29</v>
      </c>
      <c r="B37" s="42">
        <f>IF(ISERROR(VLOOKUP(I37,üçadım!$B$9:$H$40,7,FALSE)),0,(VLOOKUP(I37,üçadım!$B$9:$H$40,7,FALSE)))</f>
        <v>0</v>
      </c>
      <c r="C37" s="220">
        <f>IF(ISERROR(VLOOKUP(I37,üçadım!$B$9:$H$40,2,FALSE)),0,(VLOOKUP(I37,üçadım!$B$9:$H$40,2,FALSE)))</f>
        <v>0</v>
      </c>
      <c r="D37" s="229">
        <f>IF(ISERROR(VLOOKUP(I37,üçadım!$B$9:$H$40,3,FALSE)),0,(VLOOKUP(I37,üçadım!$B$9:$H$40,3,FALSE)))</f>
        <v>0</v>
      </c>
      <c r="E37" s="229">
        <f>IF(ISERROR(VLOOKUP(I37,üçadım!$B$9:$H$40,4,FALSE)),0,(VLOOKUP(I37,üçadım!$B$9:$H$40,4,FALSE)))</f>
        <v>0</v>
      </c>
      <c r="F37" s="49">
        <f>IF(ISERROR(VLOOKUP(I37,üçadım!$B$9:$H$40,5,FALSE)),0,(VLOOKUP(I37,üçadım!$B$9:$H$40,5,FALSE)))</f>
        <v>0</v>
      </c>
      <c r="G37" s="43">
        <f>IF(ISERROR(VLOOKUP(I37,üçadım!$B$9:$H$40,6,FALSE)),0,(VLOOKUP(I37,üçadım!$B$9:$H$40,6,FALSE)))</f>
        <v>0</v>
      </c>
      <c r="H37" s="222"/>
      <c r="I37" s="30">
        <v>29</v>
      </c>
      <c r="J37" s="44"/>
    </row>
    <row r="38" spans="1:10" s="24" customFormat="1" ht="24.95" customHeight="1">
      <c r="A38" s="28">
        <v>30</v>
      </c>
      <c r="B38" s="42">
        <f>IF(ISERROR(VLOOKUP(I38,üçadım!$B$9:$H$40,7,FALSE)),0,(VLOOKUP(I38,üçadım!$B$9:$H$40,7,FALSE)))</f>
        <v>0</v>
      </c>
      <c r="C38" s="220">
        <f>IF(ISERROR(VLOOKUP(I38,üçadım!$B$9:$H$40,2,FALSE)),0,(VLOOKUP(I38,üçadım!$B$9:$H$40,2,FALSE)))</f>
        <v>0</v>
      </c>
      <c r="D38" s="229">
        <f>IF(ISERROR(VLOOKUP(I38,üçadım!$B$9:$H$40,3,FALSE)),0,(VLOOKUP(I38,üçadım!$B$9:$H$40,3,FALSE)))</f>
        <v>0</v>
      </c>
      <c r="E38" s="229">
        <f>IF(ISERROR(VLOOKUP(I38,üçadım!$B$9:$H$40,4,FALSE)),0,(VLOOKUP(I38,üçadım!$B$9:$H$40,4,FALSE)))</f>
        <v>0</v>
      </c>
      <c r="F38" s="49">
        <f>IF(ISERROR(VLOOKUP(I38,üçadım!$B$9:$H$40,5,FALSE)),0,(VLOOKUP(I38,üçadım!$B$9:$H$40,5,FALSE)))</f>
        <v>0</v>
      </c>
      <c r="G38" s="43">
        <f>IF(ISERROR(VLOOKUP(I38,üçadım!$B$9:$H$40,6,FALSE)),0,(VLOOKUP(I38,üçadım!$B$9:$H$40,6,FALSE)))</f>
        <v>0</v>
      </c>
      <c r="H38" s="222"/>
      <c r="I38" s="30">
        <v>30</v>
      </c>
      <c r="J38" s="44"/>
    </row>
    <row r="39" spans="1:10" s="24" customFormat="1" ht="24.95" customHeight="1">
      <c r="A39" s="28">
        <v>31</v>
      </c>
      <c r="B39" s="42">
        <f>IF(ISERROR(VLOOKUP(I39,üçadım!$B$9:$H$40,7,FALSE)),0,(VLOOKUP(I39,üçadım!$B$9:$H$40,7,FALSE)))</f>
        <v>0</v>
      </c>
      <c r="C39" s="220">
        <f>IF(ISERROR(VLOOKUP(I39,üçadım!$B$9:$H$40,2,FALSE)),0,(VLOOKUP(I39,üçadım!$B$9:$H$40,2,FALSE)))</f>
        <v>0</v>
      </c>
      <c r="D39" s="229">
        <f>IF(ISERROR(VLOOKUP(I39,üçadım!$B$9:$H$40,3,FALSE)),0,(VLOOKUP(I39,üçadım!$B$9:$H$40,3,FALSE)))</f>
        <v>0</v>
      </c>
      <c r="E39" s="229">
        <f>IF(ISERROR(VLOOKUP(I39,üçadım!$B$9:$H$40,4,FALSE)),0,(VLOOKUP(I39,üçadım!$B$9:$H$40,4,FALSE)))</f>
        <v>0</v>
      </c>
      <c r="F39" s="49">
        <f>IF(ISERROR(VLOOKUP(I39,üçadım!$B$9:$H$40,5,FALSE)),0,(VLOOKUP(I39,üçadım!$B$9:$H$40,5,FALSE)))</f>
        <v>0</v>
      </c>
      <c r="G39" s="43">
        <f>IF(ISERROR(VLOOKUP(I39,üçadım!$B$9:$H$40,6,FALSE)),0,(VLOOKUP(I39,üçadım!$B$9:$H$40,6,FALSE)))</f>
        <v>0</v>
      </c>
      <c r="H39" s="222"/>
      <c r="I39" s="30">
        <v>31</v>
      </c>
      <c r="J39" s="44"/>
    </row>
    <row r="40" spans="1:10" s="24" customFormat="1" ht="24.95" customHeight="1">
      <c r="A40" s="28">
        <v>32</v>
      </c>
      <c r="B40" s="42">
        <f>IF(ISERROR(VLOOKUP(I40,üçadım!$B$9:$H$40,7,FALSE)),0,(VLOOKUP(I40,üçadım!$B$9:$H$40,7,FALSE)))</f>
        <v>0</v>
      </c>
      <c r="C40" s="220">
        <f>IF(ISERROR(VLOOKUP(I40,üçadım!$B$9:$H$40,2,FALSE)),0,(VLOOKUP(I40,üçadım!$B$9:$H$40,2,FALSE)))</f>
        <v>0</v>
      </c>
      <c r="D40" s="229">
        <f>IF(ISERROR(VLOOKUP(I40,üçadım!$B$9:$H$40,3,FALSE)),0,(VLOOKUP(I40,üçadım!$B$9:$H$40,3,FALSE)))</f>
        <v>0</v>
      </c>
      <c r="E40" s="229">
        <f>IF(ISERROR(VLOOKUP(I40,üçadım!$B$9:$H$40,4,FALSE)),0,(VLOOKUP(I40,üçadım!$B$9:$H$40,4,FALSE)))</f>
        <v>0</v>
      </c>
      <c r="F40" s="49">
        <f>IF(ISERROR(VLOOKUP(I40,üçadım!$B$9:$H$40,5,FALSE)),0,(VLOOKUP(I40,üçadım!$B$9:$H$40,5,FALSE)))</f>
        <v>0</v>
      </c>
      <c r="G40" s="43">
        <f>IF(ISERROR(VLOOKUP(I40,üçadım!$B$9:$H$40,6,FALSE)),0,(VLOOKUP(I40,üçadım!$B$9:$H$40,6,FALSE)))</f>
        <v>0</v>
      </c>
      <c r="H40" s="222"/>
      <c r="I40" s="30">
        <v>32</v>
      </c>
      <c r="J40" s="44"/>
    </row>
    <row r="41" spans="1:10" s="38" customFormat="1" ht="24.95" customHeight="1">
      <c r="A41" s="324" t="s">
        <v>24</v>
      </c>
      <c r="B41" s="324"/>
      <c r="C41" s="38" t="s">
        <v>33</v>
      </c>
      <c r="D41" s="38" t="s">
        <v>34</v>
      </c>
      <c r="E41" s="39" t="s">
        <v>25</v>
      </c>
      <c r="F41" s="25" t="s">
        <v>25</v>
      </c>
    </row>
    <row r="42" spans="1:10" s="24" customFormat="1" ht="24.95" customHeight="1"/>
    <row r="43" spans="1:10" s="24" customFormat="1" ht="24.95" customHeight="1"/>
    <row r="44" spans="1:10" s="24" customFormat="1" ht="24.95" customHeight="1"/>
    <row r="45" spans="1:10" s="24" customFormat="1" ht="24.95" customHeight="1"/>
    <row r="46" spans="1:10" s="24" customFormat="1" ht="24.95" customHeight="1"/>
    <row r="47" spans="1:10" s="24" customFormat="1" ht="24.95" customHeight="1"/>
    <row r="48" spans="1:10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pans="9:9" s="24" customFormat="1" ht="24.95" customHeight="1"/>
    <row r="66" spans="9:9" s="24" customFormat="1" ht="24.95" customHeight="1"/>
    <row r="67" spans="9:9" s="24" customFormat="1" ht="24.95" customHeight="1"/>
    <row r="68" spans="9:9" s="24" customFormat="1" ht="24.95" customHeight="1"/>
    <row r="69" spans="9:9" s="24" customFormat="1" ht="24.95" customHeight="1"/>
    <row r="70" spans="9:9" s="24" customFormat="1" ht="24.95" customHeight="1"/>
    <row r="71" spans="9:9" s="24" customFormat="1" ht="24.95" customHeight="1">
      <c r="I71" s="40"/>
    </row>
  </sheetData>
  <mergeCells count="5">
    <mergeCell ref="I1:I7"/>
    <mergeCell ref="A41:B41"/>
    <mergeCell ref="A1:H1"/>
    <mergeCell ref="A2:H2"/>
    <mergeCell ref="A3:H3"/>
  </mergeCells>
  <conditionalFormatting sqref="B9:H40">
    <cfRule type="cellIs" dxfId="72" priority="1" stopIfTrue="1" operator="equal">
      <formula>0</formula>
    </cfRule>
  </conditionalFormatting>
  <conditionalFormatting sqref="A7">
    <cfRule type="cellIs" dxfId="71" priority="2" stopIfTrue="1" operator="equal">
      <formula>1</formula>
    </cfRule>
  </conditionalFormatting>
  <pageMargins left="0.7" right="0.7" top="0.75" bottom="0.75" header="0.3" footer="0.3"/>
  <pageSetup paperSize="9" scale="64" orientation="portrait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sheetPr>
    <tabColor indexed="13"/>
  </sheetPr>
  <dimension ref="A1:AJ50"/>
  <sheetViews>
    <sheetView zoomScale="75" zoomScaleNormal="75" workbookViewId="0">
      <pane xSplit="6" ySplit="5" topLeftCell="G6" activePane="bottomRight" state="frozen"/>
      <selection activeCell="A38" sqref="A38:G38"/>
      <selection pane="topRight" activeCell="A38" sqref="A38:G38"/>
      <selection pane="bottomLeft" activeCell="A38" sqref="A38:G38"/>
      <selection pane="bottomRight" activeCell="E3" sqref="E3"/>
    </sheetView>
  </sheetViews>
  <sheetFormatPr defaultColWidth="9.140625" defaultRowHeight="35.1" customHeight="1"/>
  <cols>
    <col min="1" max="1" width="8.140625" style="91" bestFit="1" customWidth="1"/>
    <col min="2" max="2" width="4.42578125" style="40" bestFit="1" customWidth="1"/>
    <col min="3" max="3" width="6.7109375" style="40" customWidth="1"/>
    <col min="4" max="4" width="11.85546875" style="40" customWidth="1"/>
    <col min="5" max="5" width="25.7109375" style="91" customWidth="1"/>
    <col min="6" max="6" width="23.7109375" style="91" customWidth="1"/>
    <col min="7" max="7" width="10.7109375" style="91" customWidth="1"/>
    <col min="8" max="9" width="8.7109375" style="40" customWidth="1"/>
    <col min="10" max="15" width="8.7109375" style="91" customWidth="1"/>
    <col min="16" max="16" width="8.7109375" style="40" customWidth="1"/>
    <col min="17" max="17" width="9.7109375" style="40" customWidth="1"/>
    <col min="18" max="16384" width="9.140625" style="40"/>
  </cols>
  <sheetData>
    <row r="1" spans="1:35" ht="35.1" customHeight="1">
      <c r="B1" s="348" t="s">
        <v>16</v>
      </c>
      <c r="C1" s="348"/>
      <c r="D1" s="348"/>
      <c r="E1" s="124" t="str">
        <f>'genel bilgi girişi'!$B$4</f>
        <v>GENÇ ERKEK</v>
      </c>
      <c r="J1" s="40"/>
      <c r="K1" s="40"/>
      <c r="N1" s="123" t="s">
        <v>17</v>
      </c>
      <c r="O1" s="355" t="str">
        <f>'genel bilgi girişi'!B5</f>
        <v>ATATÜRK STADYUMU</v>
      </c>
      <c r="P1" s="355"/>
      <c r="Q1" s="355"/>
    </row>
    <row r="2" spans="1:35" ht="35.1" customHeight="1">
      <c r="B2" s="348" t="s">
        <v>19</v>
      </c>
      <c r="C2" s="348"/>
      <c r="D2" s="348"/>
      <c r="E2" s="125" t="s">
        <v>216</v>
      </c>
      <c r="J2" s="126"/>
      <c r="K2" s="126"/>
      <c r="L2" s="126"/>
      <c r="M2" s="126"/>
      <c r="N2" s="123" t="s">
        <v>18</v>
      </c>
      <c r="O2" s="341" t="str">
        <f>'genel bilgi girişi'!B6</f>
        <v>11-12 MART 2019</v>
      </c>
      <c r="P2" s="341"/>
      <c r="Q2" s="341"/>
    </row>
    <row r="3" spans="1:35" ht="35.1" customHeight="1">
      <c r="B3" s="123" t="s">
        <v>60</v>
      </c>
      <c r="C3" s="123"/>
      <c r="D3" s="126"/>
      <c r="E3" s="272" t="str">
        <f>rekorlar!$H$32</f>
        <v>KUTAY KIRMIZI 15.45 m</v>
      </c>
      <c r="K3" s="128"/>
      <c r="L3" s="128"/>
      <c r="M3" s="129"/>
      <c r="N3" s="123" t="s">
        <v>61</v>
      </c>
      <c r="O3" s="360" t="str">
        <f>'yarışma programı'!$E$23</f>
        <v>1. Gün-10:40</v>
      </c>
      <c r="P3" s="360"/>
      <c r="Q3" s="360"/>
    </row>
    <row r="4" spans="1:35" ht="35.1" customHeight="1">
      <c r="B4" s="350" t="str">
        <f>'genel bilgi girişi'!$B$8</f>
        <v>MİLLİ EĞİTİM ve KÜLTÜR BAKANLIĞI 2018-2019 ÖĞRETİM YILI GENÇLER ATLETİZM  ELEME YARIŞMALARI</v>
      </c>
      <c r="C4" s="350"/>
      <c r="D4" s="350"/>
      <c r="E4" s="350"/>
      <c r="F4" s="350"/>
      <c r="G4" s="153"/>
      <c r="H4" s="369" t="s">
        <v>50</v>
      </c>
      <c r="I4" s="369"/>
      <c r="J4" s="369"/>
      <c r="K4" s="369"/>
      <c r="L4" s="369"/>
      <c r="M4" s="369"/>
      <c r="N4" s="369"/>
      <c r="O4" s="131"/>
    </row>
    <row r="5" spans="1:35" s="126" customFormat="1" ht="35.1" customHeight="1">
      <c r="A5" s="42" t="s">
        <v>238</v>
      </c>
      <c r="B5" s="42" t="s">
        <v>32</v>
      </c>
      <c r="C5" s="42" t="s">
        <v>20</v>
      </c>
      <c r="D5" s="132" t="s">
        <v>62</v>
      </c>
      <c r="E5" s="132" t="s">
        <v>55</v>
      </c>
      <c r="F5" s="132" t="s">
        <v>21</v>
      </c>
      <c r="G5" s="132" t="s">
        <v>301</v>
      </c>
      <c r="H5" s="94">
        <v>1</v>
      </c>
      <c r="I5" s="94">
        <v>2</v>
      </c>
      <c r="J5" s="94">
        <v>3</v>
      </c>
      <c r="K5" s="133" t="s">
        <v>237</v>
      </c>
      <c r="L5" s="133">
        <v>4</v>
      </c>
      <c r="M5" s="94">
        <v>5</v>
      </c>
      <c r="N5" s="94">
        <v>6</v>
      </c>
      <c r="O5" s="90" t="s">
        <v>45</v>
      </c>
      <c r="P5" s="42" t="s">
        <v>23</v>
      </c>
      <c r="Q5" s="42" t="s">
        <v>46</v>
      </c>
    </row>
    <row r="6" spans="1:35" ht="35.1" customHeight="1">
      <c r="A6" s="133">
        <v>2</v>
      </c>
      <c r="B6" s="130">
        <v>1</v>
      </c>
      <c r="C6" s="134">
        <f>'yarışmaya katılan okullar'!B12</f>
        <v>41</v>
      </c>
      <c r="D6" s="135">
        <v>37231</v>
      </c>
      <c r="E6" s="136" t="s">
        <v>481</v>
      </c>
      <c r="F6" s="137" t="str">
        <f>'yarışmaya katılan okullar'!C12</f>
        <v>Dr. FAZIL KÜÇÜK E.M.L</v>
      </c>
      <c r="G6" s="136"/>
      <c r="H6" s="57"/>
      <c r="I6" s="57"/>
      <c r="J6" s="57"/>
      <c r="K6" s="154">
        <f t="shared" ref="K6:K12" si="0">IF(G6="",MAX(H6:J6),"")</f>
        <v>0</v>
      </c>
      <c r="L6" s="57"/>
      <c r="M6" s="155"/>
      <c r="N6" s="155"/>
      <c r="O6" s="154">
        <f>IF(G6="",MAX(H6:N6),G6)</f>
        <v>0</v>
      </c>
      <c r="P6" s="236" t="e">
        <f>IF(LEN(O6)&gt;0,VLOOKUP(O6,puan!$AA$4:$AB$112,2)-IF(COUNTIF(puan!$AA$4:$AB$112,O6)=0,0,0)," ")</f>
        <v>#N/A</v>
      </c>
      <c r="Q6" s="141"/>
      <c r="AI6" s="142"/>
    </row>
    <row r="7" spans="1:35" ht="35.1" customHeight="1">
      <c r="A7" s="133">
        <v>4</v>
      </c>
      <c r="B7" s="130">
        <v>2</v>
      </c>
      <c r="C7" s="134">
        <f>'yarışmaya katılan okullar'!B13</f>
        <v>44</v>
      </c>
      <c r="D7" s="135">
        <v>37094</v>
      </c>
      <c r="E7" s="136" t="s">
        <v>482</v>
      </c>
      <c r="F7" s="137" t="str">
        <f>'yarışmaya katılan okullar'!C13</f>
        <v>LEFKE GAZİ LİSESİ</v>
      </c>
      <c r="G7" s="136"/>
      <c r="H7" s="57"/>
      <c r="I7" s="57"/>
      <c r="J7" s="57"/>
      <c r="K7" s="154">
        <f t="shared" si="0"/>
        <v>0</v>
      </c>
      <c r="L7" s="57"/>
      <c r="M7" s="155"/>
      <c r="N7" s="155"/>
      <c r="O7" s="154">
        <f t="shared" ref="O7:O37" si="1">IF(G7="",MAX(H7:N7),G7)</f>
        <v>0</v>
      </c>
      <c r="P7" s="236" t="e">
        <f>IF(LEN(O7)&gt;0,VLOOKUP(O7,puan!$AA$4:$AB$112,2)-IF(COUNTIF(puan!$AA$4:$AB$112,O7)=0,0,0)," ")</f>
        <v>#N/A</v>
      </c>
      <c r="Q7" s="141"/>
      <c r="AI7" s="142"/>
    </row>
    <row r="8" spans="1:35" ht="35.1" customHeight="1">
      <c r="A8" s="133">
        <v>6</v>
      </c>
      <c r="B8" s="130">
        <v>3</v>
      </c>
      <c r="C8" s="134">
        <f>'yarışmaya katılan okullar'!B14</f>
        <v>50</v>
      </c>
      <c r="D8" s="135">
        <v>37084</v>
      </c>
      <c r="E8" s="136" t="s">
        <v>483</v>
      </c>
      <c r="F8" s="137" t="str">
        <f>'yarışmaya katılan okullar'!C14</f>
        <v>SEDAT SİMAVİ E.M.LİSESİ</v>
      </c>
      <c r="G8" s="136"/>
      <c r="H8" s="57"/>
      <c r="I8" s="57"/>
      <c r="J8" s="57"/>
      <c r="K8" s="154">
        <f t="shared" si="0"/>
        <v>0</v>
      </c>
      <c r="L8" s="57"/>
      <c r="M8" s="155"/>
      <c r="N8" s="155"/>
      <c r="O8" s="154">
        <f t="shared" si="1"/>
        <v>0</v>
      </c>
      <c r="P8" s="236" t="e">
        <f>IF(LEN(O8)&gt;0,VLOOKUP(O8,puan!$AA$4:$AB$112,2)-IF(COUNTIF(puan!$AA$4:$AB$112,O8)=0,0,0)," ")</f>
        <v>#N/A</v>
      </c>
      <c r="Q8" s="141"/>
      <c r="AI8" s="142"/>
    </row>
    <row r="9" spans="1:35" ht="35.1" customHeight="1">
      <c r="A9" s="133">
        <v>8</v>
      </c>
      <c r="B9" s="130">
        <v>4</v>
      </c>
      <c r="C9" s="134">
        <f>'yarışmaya katılan okullar'!B15</f>
        <v>52</v>
      </c>
      <c r="D9" s="135">
        <v>37563</v>
      </c>
      <c r="E9" s="136" t="s">
        <v>484</v>
      </c>
      <c r="F9" s="137" t="str">
        <f>'yarışmaya katılan okullar'!C15</f>
        <v>LAPTA YAVUZLAR LİSESİ</v>
      </c>
      <c r="G9" s="136"/>
      <c r="H9" s="57"/>
      <c r="I9" s="57"/>
      <c r="J9" s="57"/>
      <c r="K9" s="154">
        <f t="shared" si="0"/>
        <v>0</v>
      </c>
      <c r="L9" s="57"/>
      <c r="M9" s="155"/>
      <c r="N9" s="155"/>
      <c r="O9" s="154">
        <f t="shared" si="1"/>
        <v>0</v>
      </c>
      <c r="P9" s="236" t="e">
        <f>IF(LEN(O9)&gt;0,VLOOKUP(O9,puan!$AA$4:$AB$112,2)-IF(COUNTIF(puan!$AA$4:$AB$112,O9)=0,0,0)," ")</f>
        <v>#N/A</v>
      </c>
      <c r="Q9" s="141"/>
      <c r="AI9" s="142"/>
    </row>
    <row r="10" spans="1:35" ht="35.1" customHeight="1">
      <c r="A10" s="133">
        <v>7</v>
      </c>
      <c r="B10" s="130">
        <v>5</v>
      </c>
      <c r="C10" s="134">
        <f>'yarışmaya katılan okullar'!B16</f>
        <v>16</v>
      </c>
      <c r="D10" s="135">
        <v>37051</v>
      </c>
      <c r="E10" s="136" t="s">
        <v>485</v>
      </c>
      <c r="F10" s="137" t="str">
        <f>'yarışmaya katılan okullar'!C16</f>
        <v>CUMHURİYET LİSESİ</v>
      </c>
      <c r="G10" s="136"/>
      <c r="H10" s="57"/>
      <c r="I10" s="57"/>
      <c r="J10" s="57"/>
      <c r="K10" s="154">
        <f t="shared" si="0"/>
        <v>0</v>
      </c>
      <c r="L10" s="57"/>
      <c r="M10" s="155"/>
      <c r="N10" s="155"/>
      <c r="O10" s="154">
        <f t="shared" si="1"/>
        <v>0</v>
      </c>
      <c r="P10" s="236" t="e">
        <f>IF(LEN(O10)&gt;0,VLOOKUP(O10,puan!$AA$4:$AB$112,2)-IF(COUNTIF(puan!$AA$4:$AB$112,O10)=0,0,0)," ")</f>
        <v>#N/A</v>
      </c>
      <c r="Q10" s="141"/>
      <c r="AI10" s="142"/>
    </row>
    <row r="11" spans="1:35" ht="35.1" customHeight="1">
      <c r="A11" s="133">
        <v>5</v>
      </c>
      <c r="B11" s="130">
        <v>6</v>
      </c>
      <c r="C11" s="134">
        <f>'yarışmaya katılan okullar'!B17</f>
        <v>60</v>
      </c>
      <c r="D11" s="135">
        <v>37131</v>
      </c>
      <c r="E11" s="136" t="s">
        <v>486</v>
      </c>
      <c r="F11" s="137" t="str">
        <f>'yarışmaya katılan okullar'!C17</f>
        <v>KARPAZ MESLEK LİSESİ</v>
      </c>
      <c r="G11" s="136"/>
      <c r="H11" s="57"/>
      <c r="I11" s="57"/>
      <c r="J11" s="57"/>
      <c r="K11" s="154">
        <f t="shared" si="0"/>
        <v>0</v>
      </c>
      <c r="L11" s="57"/>
      <c r="M11" s="155"/>
      <c r="N11" s="155"/>
      <c r="O11" s="154">
        <f t="shared" si="1"/>
        <v>0</v>
      </c>
      <c r="P11" s="236" t="e">
        <f>IF(LEN(O11)&gt;0,VLOOKUP(O11,puan!$AA$4:$AB$112,2)-IF(COUNTIF(puan!$AA$4:$AB$112,O11)=0,0,0)," ")</f>
        <v>#N/A</v>
      </c>
      <c r="Q11" s="141"/>
      <c r="AI11" s="142"/>
    </row>
    <row r="12" spans="1:35" ht="35.1" customHeight="1">
      <c r="A12" s="133">
        <v>3</v>
      </c>
      <c r="B12" s="130">
        <v>7</v>
      </c>
      <c r="C12" s="134">
        <f>'yarışmaya katılan okullar'!B18</f>
        <v>30</v>
      </c>
      <c r="D12" s="135">
        <v>37557</v>
      </c>
      <c r="E12" s="136" t="s">
        <v>487</v>
      </c>
      <c r="F12" s="137" t="str">
        <f>'yarışmaya katılan okullar'!C18</f>
        <v>HALA SULTAN İLAHİYAT KOLEJİ</v>
      </c>
      <c r="G12" s="136"/>
      <c r="H12" s="57"/>
      <c r="I12" s="57"/>
      <c r="J12" s="57"/>
      <c r="K12" s="154">
        <f t="shared" si="0"/>
        <v>0</v>
      </c>
      <c r="L12" s="57"/>
      <c r="M12" s="155"/>
      <c r="N12" s="155"/>
      <c r="O12" s="154">
        <f t="shared" si="1"/>
        <v>0</v>
      </c>
      <c r="P12" s="236" t="e">
        <f>IF(LEN(O12)&gt;0,VLOOKUP(O12,puan!$AA$4:$AB$112,2)-IF(COUNTIF(puan!$AA$4:$AB$112,O12)=0,0,0)," ")</f>
        <v>#N/A</v>
      </c>
      <c r="Q12" s="141"/>
      <c r="AI12" s="142"/>
    </row>
    <row r="13" spans="1:35" ht="35.1" customHeight="1">
      <c r="A13" s="133">
        <v>1</v>
      </c>
      <c r="B13" s="130">
        <v>8</v>
      </c>
      <c r="C13" s="134">
        <f>'yarışmaya katılan okullar'!B19</f>
        <v>59</v>
      </c>
      <c r="D13" s="135" t="s">
        <v>237</v>
      </c>
      <c r="E13" s="136" t="s">
        <v>237</v>
      </c>
      <c r="F13" s="137" t="str">
        <f>'yarışmaya katılan okullar'!C19</f>
        <v>POLATPAŞA LİSESİ</v>
      </c>
      <c r="G13" s="136"/>
      <c r="H13" s="57"/>
      <c r="I13" s="57"/>
      <c r="J13" s="57"/>
      <c r="K13" s="154">
        <f t="shared" ref="K13:K37" si="2">IF(G13="",MAX(H13:J13),"")</f>
        <v>0</v>
      </c>
      <c r="L13" s="57"/>
      <c r="M13" s="155"/>
      <c r="N13" s="155"/>
      <c r="O13" s="154">
        <f t="shared" si="1"/>
        <v>0</v>
      </c>
      <c r="P13" s="236" t="e">
        <f>IF(LEN(O13)&gt;0,VLOOKUP(O13,puan!$AA$4:$AB$112,2)-IF(COUNTIF(puan!$AA$4:$AB$112,O13)=0,0,0)," ")</f>
        <v>#N/A</v>
      </c>
      <c r="Q13" s="141"/>
      <c r="AI13" s="142"/>
    </row>
    <row r="14" spans="1:35" ht="35.1" customHeight="1">
      <c r="A14" s="133" t="s">
        <v>239</v>
      </c>
      <c r="B14" s="130">
        <v>9</v>
      </c>
      <c r="C14" s="134" t="s">
        <v>239</v>
      </c>
      <c r="D14" s="135" t="s">
        <v>237</v>
      </c>
      <c r="E14" s="136" t="s">
        <v>237</v>
      </c>
      <c r="F14" s="137" t="str">
        <f>'yarışmaya katılan okullar'!C20</f>
        <v>GÜZELYURT MESLEK LİSESİ</v>
      </c>
      <c r="G14" s="136"/>
      <c r="H14" s="57"/>
      <c r="I14" s="57"/>
      <c r="J14" s="57"/>
      <c r="K14" s="154">
        <f t="shared" si="2"/>
        <v>0</v>
      </c>
      <c r="L14" s="57"/>
      <c r="M14" s="155"/>
      <c r="N14" s="155"/>
      <c r="O14" s="154">
        <f t="shared" si="1"/>
        <v>0</v>
      </c>
      <c r="P14" s="236" t="e">
        <f>IF(LEN(O14)&gt;0,VLOOKUP(O14,puan!$AA$4:$AB$112,2)-IF(COUNTIF(puan!$AA$4:$AB$112,O14)=0,0,0)," ")</f>
        <v>#N/A</v>
      </c>
      <c r="Q14" s="141"/>
      <c r="AI14" s="142"/>
    </row>
    <row r="15" spans="1:35" ht="35.1" customHeight="1">
      <c r="A15" s="133"/>
      <c r="B15" s="130">
        <v>10</v>
      </c>
      <c r="C15" s="134">
        <f>'yarışmaya katılan okullar'!B21</f>
        <v>35</v>
      </c>
      <c r="D15" s="135">
        <v>38484</v>
      </c>
      <c r="E15" s="136" t="s">
        <v>488</v>
      </c>
      <c r="F15" s="137" t="str">
        <f>'yarışmaya katılan okullar'!C21</f>
        <v>ANAFARTALAR LİSESİ</v>
      </c>
      <c r="G15" s="136"/>
      <c r="H15" s="57"/>
      <c r="I15" s="57"/>
      <c r="J15" s="57"/>
      <c r="K15" s="154">
        <f t="shared" si="2"/>
        <v>0</v>
      </c>
      <c r="L15" s="57"/>
      <c r="M15" s="155"/>
      <c r="N15" s="155"/>
      <c r="O15" s="154">
        <f t="shared" si="1"/>
        <v>0</v>
      </c>
      <c r="P15" s="236" t="e">
        <f>IF(LEN(O15)&gt;0,VLOOKUP(O15,puan!$AA$4:$AB$112,2)-IF(COUNTIF(puan!$AA$4:$AB$112,O15)=0,0,0)," ")</f>
        <v>#N/A</v>
      </c>
      <c r="Q15" s="141"/>
      <c r="AI15" s="142"/>
    </row>
    <row r="16" spans="1:35" ht="35.1" customHeight="1">
      <c r="A16" s="133"/>
      <c r="B16" s="130">
        <v>11</v>
      </c>
      <c r="C16" s="134">
        <f>'yarışmaya katılan okullar'!B22</f>
        <v>71</v>
      </c>
      <c r="D16" s="135" t="s">
        <v>489</v>
      </c>
      <c r="E16" s="136" t="s">
        <v>490</v>
      </c>
      <c r="F16" s="137" t="str">
        <f>'yarışmaya katılan okullar'!C22</f>
        <v>THE AMERİCAN COLLEGE</v>
      </c>
      <c r="G16" s="136"/>
      <c r="H16" s="57"/>
      <c r="I16" s="57"/>
      <c r="J16" s="57"/>
      <c r="K16" s="154">
        <f t="shared" si="2"/>
        <v>0</v>
      </c>
      <c r="L16" s="57"/>
      <c r="M16" s="155"/>
      <c r="N16" s="155"/>
      <c r="O16" s="154">
        <f t="shared" si="1"/>
        <v>0</v>
      </c>
      <c r="P16" s="236" t="e">
        <f>IF(LEN(O16)&gt;0,VLOOKUP(O16,puan!$AA$4:$AB$112,2)-IF(COUNTIF(puan!$AA$4:$AB$112,O16)=0,0,0)," ")</f>
        <v>#N/A</v>
      </c>
      <c r="Q16" s="141"/>
      <c r="AI16" s="142"/>
    </row>
    <row r="17" spans="1:35" ht="35.1" customHeight="1">
      <c r="A17" s="133"/>
      <c r="B17" s="130">
        <v>12</v>
      </c>
      <c r="C17" s="134">
        <f>'yarışmaya katılan okullar'!B23</f>
        <v>57</v>
      </c>
      <c r="D17" s="135" t="s">
        <v>491</v>
      </c>
      <c r="E17" s="136" t="s">
        <v>492</v>
      </c>
      <c r="F17" s="137" t="str">
        <f>'yarışmaya katılan okullar'!C23</f>
        <v>19 MAYIS TMK</v>
      </c>
      <c r="G17" s="136"/>
      <c r="H17" s="57"/>
      <c r="I17" s="57"/>
      <c r="J17" s="57"/>
      <c r="K17" s="154">
        <f t="shared" si="2"/>
        <v>0</v>
      </c>
      <c r="L17" s="57"/>
      <c r="M17" s="155"/>
      <c r="N17" s="155"/>
      <c r="O17" s="154">
        <f t="shared" si="1"/>
        <v>0</v>
      </c>
      <c r="P17" s="236" t="e">
        <f>IF(LEN(O17)&gt;0,VLOOKUP(O17,puan!$AA$4:$AB$112,2)-IF(COUNTIF(puan!$AA$4:$AB$112,O17)=0,0,0)," ")</f>
        <v>#N/A</v>
      </c>
      <c r="Q17" s="141"/>
      <c r="AI17" s="142"/>
    </row>
    <row r="18" spans="1:35" ht="35.1" customHeight="1">
      <c r="A18" s="133"/>
      <c r="B18" s="130">
        <v>13</v>
      </c>
      <c r="C18" s="134">
        <f>'yarışmaya katılan okullar'!B24</f>
        <v>77</v>
      </c>
      <c r="D18" s="135">
        <v>37518</v>
      </c>
      <c r="E18" s="136" t="s">
        <v>493</v>
      </c>
      <c r="F18" s="137" t="str">
        <f>'yarışmaya katılan okullar'!C24</f>
        <v>BÜLENT ECEVİT ANADOLU LİSESİ</v>
      </c>
      <c r="G18" s="136"/>
      <c r="H18" s="57"/>
      <c r="I18" s="57"/>
      <c r="J18" s="57"/>
      <c r="K18" s="154">
        <f t="shared" si="2"/>
        <v>0</v>
      </c>
      <c r="L18" s="57"/>
      <c r="M18" s="155"/>
      <c r="N18" s="155"/>
      <c r="O18" s="154">
        <f t="shared" si="1"/>
        <v>0</v>
      </c>
      <c r="P18" s="236" t="e">
        <f>IF(LEN(O18)&gt;0,VLOOKUP(O18,puan!$AA$4:$AB$112,2)-IF(COUNTIF(puan!$AA$4:$AB$112,O18)=0,0,0)," ")</f>
        <v>#N/A</v>
      </c>
      <c r="Q18" s="141"/>
      <c r="AI18" s="142"/>
    </row>
    <row r="19" spans="1:35" ht="35.1" customHeight="1">
      <c r="A19" s="133"/>
      <c r="B19" s="130">
        <v>14</v>
      </c>
      <c r="C19" s="134">
        <f>'yarışmaya katılan okullar'!B25</f>
        <v>48</v>
      </c>
      <c r="D19" s="135">
        <v>37125</v>
      </c>
      <c r="E19" s="136" t="s">
        <v>494</v>
      </c>
      <c r="F19" s="137" t="str">
        <f>'yarışmaya katılan okullar'!C25</f>
        <v>LEFKOŞA TÜRK LİSESİ</v>
      </c>
      <c r="G19" s="136"/>
      <c r="H19" s="57"/>
      <c r="I19" s="57"/>
      <c r="J19" s="57"/>
      <c r="K19" s="154">
        <f t="shared" si="2"/>
        <v>0</v>
      </c>
      <c r="L19" s="57"/>
      <c r="M19" s="155"/>
      <c r="N19" s="155"/>
      <c r="O19" s="154">
        <f t="shared" si="1"/>
        <v>0</v>
      </c>
      <c r="P19" s="236" t="e">
        <f>IF(LEN(O19)&gt;0,VLOOKUP(O19,puan!$AA$4:$AB$112,2)-IF(COUNTIF(puan!$AA$4:$AB$112,O19)=0,0,0)," ")</f>
        <v>#N/A</v>
      </c>
      <c r="Q19" s="141"/>
      <c r="AI19" s="142"/>
    </row>
    <row r="20" spans="1:35" ht="35.1" customHeight="1">
      <c r="A20" s="133"/>
      <c r="B20" s="130">
        <v>15</v>
      </c>
      <c r="C20" s="134">
        <f>'yarışmaya katılan okullar'!B26</f>
        <v>40</v>
      </c>
      <c r="D20" s="135">
        <v>37683</v>
      </c>
      <c r="E20" s="136" t="s">
        <v>495</v>
      </c>
      <c r="F20" s="137" t="str">
        <f>'yarışmaya katılan okullar'!C26</f>
        <v>ERENKÖY LİSESİ</v>
      </c>
      <c r="G20" s="136"/>
      <c r="H20" s="57"/>
      <c r="I20" s="57"/>
      <c r="J20" s="57"/>
      <c r="K20" s="154">
        <f t="shared" si="2"/>
        <v>0</v>
      </c>
      <c r="L20" s="57"/>
      <c r="M20" s="155"/>
      <c r="N20" s="155"/>
      <c r="O20" s="154">
        <f t="shared" si="1"/>
        <v>0</v>
      </c>
      <c r="P20" s="236" t="e">
        <f>IF(LEN(O20)&gt;0,VLOOKUP(O20,puan!$AA$4:$AB$112,2)-IF(COUNTIF(puan!$AA$4:$AB$112,O20)=0,0,0)," ")</f>
        <v>#N/A</v>
      </c>
      <c r="Q20" s="141"/>
      <c r="AI20" s="142"/>
    </row>
    <row r="21" spans="1:35" ht="35.1" customHeight="1">
      <c r="A21" s="133"/>
      <c r="B21" s="130">
        <v>16</v>
      </c>
      <c r="C21" s="134">
        <f>'yarışmaya katılan okullar'!B27</f>
        <v>39</v>
      </c>
      <c r="D21" s="135">
        <v>37107</v>
      </c>
      <c r="E21" s="136" t="s">
        <v>496</v>
      </c>
      <c r="F21" s="137" t="str">
        <f>'yarışmaya katılan okullar'!C27</f>
        <v>CENGİZ TOPEL E. M .LİSESİ</v>
      </c>
      <c r="G21" s="136"/>
      <c r="H21" s="57"/>
      <c r="I21" s="57"/>
      <c r="J21" s="155"/>
      <c r="K21" s="154">
        <f t="shared" si="2"/>
        <v>0</v>
      </c>
      <c r="L21" s="155"/>
      <c r="M21" s="155"/>
      <c r="N21" s="155"/>
      <c r="O21" s="154">
        <f t="shared" si="1"/>
        <v>0</v>
      </c>
      <c r="P21" s="236" t="e">
        <f>IF(LEN(O21)&gt;0,VLOOKUP(O21,puan!$AA$4:$AB$112,2)-IF(COUNTIF(puan!$AA$4:$AB$112,O21)=0,0,0)," ")</f>
        <v>#N/A</v>
      </c>
      <c r="Q21" s="141"/>
      <c r="AI21" s="142"/>
    </row>
    <row r="22" spans="1:35" ht="35.1" customHeight="1">
      <c r="A22" s="133"/>
      <c r="B22" s="130">
        <v>17</v>
      </c>
      <c r="C22" s="134">
        <f>'yarışmaya katılan okullar'!B28</f>
        <v>64</v>
      </c>
      <c r="D22" s="135" t="s">
        <v>237</v>
      </c>
      <c r="E22" s="136" t="s">
        <v>237</v>
      </c>
      <c r="F22" s="137" t="str">
        <f>'yarışmaya katılan okullar'!C28</f>
        <v>GÜZELYURT TMK</v>
      </c>
      <c r="G22" s="136"/>
      <c r="H22" s="57"/>
      <c r="I22" s="57"/>
      <c r="J22" s="155"/>
      <c r="K22" s="154">
        <f t="shared" si="2"/>
        <v>0</v>
      </c>
      <c r="L22" s="155"/>
      <c r="M22" s="155"/>
      <c r="N22" s="155"/>
      <c r="O22" s="154">
        <f t="shared" si="1"/>
        <v>0</v>
      </c>
      <c r="P22" s="236" t="e">
        <f>IF(LEN(O22)&gt;0,VLOOKUP(O22,puan!$AA$4:$AB$112,2)-IF(COUNTIF(puan!$AA$4:$AB$112,O22)=0,0,0)," ")</f>
        <v>#N/A</v>
      </c>
      <c r="Q22" s="141"/>
      <c r="AI22" s="142"/>
    </row>
    <row r="23" spans="1:35" ht="35.1" customHeight="1">
      <c r="A23" s="133"/>
      <c r="B23" s="130">
        <v>18</v>
      </c>
      <c r="C23" s="134">
        <f>'yarışmaya katılan okullar'!B29</f>
        <v>51</v>
      </c>
      <c r="D23" s="135">
        <v>37207</v>
      </c>
      <c r="E23" s="136" t="s">
        <v>497</v>
      </c>
      <c r="F23" s="137" t="str">
        <f>'yarışmaya katılan okullar'!C29</f>
        <v>TÜRK MAARİF KOLEJİ</v>
      </c>
      <c r="G23" s="136"/>
      <c r="H23" s="57"/>
      <c r="I23" s="57"/>
      <c r="J23" s="57"/>
      <c r="K23" s="154">
        <f t="shared" si="2"/>
        <v>0</v>
      </c>
      <c r="L23" s="57"/>
      <c r="M23" s="155"/>
      <c r="N23" s="155"/>
      <c r="O23" s="154">
        <f t="shared" si="1"/>
        <v>0</v>
      </c>
      <c r="P23" s="236" t="e">
        <f>IF(LEN(O23)&gt;0,VLOOKUP(O23,puan!$AA$4:$AB$112,2)-IF(COUNTIF(puan!$AA$4:$AB$112,O23)=0,0,0)," ")</f>
        <v>#N/A</v>
      </c>
      <c r="Q23" s="141"/>
      <c r="AI23" s="142"/>
    </row>
    <row r="24" spans="1:35" ht="35.1" customHeight="1">
      <c r="A24" s="133"/>
      <c r="B24" s="130">
        <v>19</v>
      </c>
      <c r="C24" s="134">
        <f>'yarışmaya katılan okullar'!B30</f>
        <v>47</v>
      </c>
      <c r="D24" s="135">
        <v>37629</v>
      </c>
      <c r="E24" s="136" t="s">
        <v>498</v>
      </c>
      <c r="F24" s="137" t="str">
        <f>'yarışmaya katılan okullar'!C30</f>
        <v>KURTULUŞ LİSESİ</v>
      </c>
      <c r="G24" s="136"/>
      <c r="H24" s="57"/>
      <c r="I24" s="57"/>
      <c r="J24" s="155"/>
      <c r="K24" s="154">
        <f t="shared" si="2"/>
        <v>0</v>
      </c>
      <c r="L24" s="57"/>
      <c r="M24" s="155"/>
      <c r="N24" s="155"/>
      <c r="O24" s="154">
        <f t="shared" si="1"/>
        <v>0</v>
      </c>
      <c r="P24" s="236" t="e">
        <f>IF(LEN(O24)&gt;0,VLOOKUP(O24,puan!$AA$4:$AB$112,2)-IF(COUNTIF(puan!$AA$4:$AB$112,O24)=0,0,0)," ")</f>
        <v>#N/A</v>
      </c>
      <c r="Q24" s="141"/>
      <c r="AI24" s="142"/>
    </row>
    <row r="25" spans="1:35" ht="35.1" customHeight="1">
      <c r="A25" s="133"/>
      <c r="B25" s="130">
        <v>20</v>
      </c>
      <c r="C25" s="134">
        <f>'yarışmaya katılan okullar'!B31</f>
        <v>33</v>
      </c>
      <c r="D25" s="135">
        <v>37350</v>
      </c>
      <c r="E25" s="136" t="s">
        <v>499</v>
      </c>
      <c r="F25" s="137" t="str">
        <f>'yarışmaya katılan okullar'!C31</f>
        <v>DEĞİRMENLİK LİSESİ</v>
      </c>
      <c r="G25" s="136"/>
      <c r="H25" s="57"/>
      <c r="I25" s="57"/>
      <c r="J25" s="57"/>
      <c r="K25" s="154">
        <f t="shared" si="2"/>
        <v>0</v>
      </c>
      <c r="L25" s="57"/>
      <c r="M25" s="155"/>
      <c r="N25" s="155"/>
      <c r="O25" s="154">
        <f t="shared" si="1"/>
        <v>0</v>
      </c>
      <c r="P25" s="236" t="e">
        <f>IF(LEN(O25)&gt;0,VLOOKUP(O25,puan!$AA$4:$AB$112,2)-IF(COUNTIF(puan!$AA$4:$AB$112,O25)=0,0,0)," ")</f>
        <v>#N/A</v>
      </c>
      <c r="Q25" s="141"/>
      <c r="AI25" s="142"/>
    </row>
    <row r="26" spans="1:35" ht="35.1" customHeight="1">
      <c r="A26" s="133"/>
      <c r="B26" s="130">
        <v>21</v>
      </c>
      <c r="C26" s="134">
        <f>'yarışmaya katılan okullar'!B32</f>
        <v>37</v>
      </c>
      <c r="D26" s="135">
        <v>37123</v>
      </c>
      <c r="E26" s="136" t="s">
        <v>500</v>
      </c>
      <c r="F26" s="137" t="str">
        <f>'yarışmaya katılan okullar'!C32</f>
        <v>BEKİRPAŞA LİSESİ</v>
      </c>
      <c r="G26" s="136"/>
      <c r="H26" s="57"/>
      <c r="I26" s="57"/>
      <c r="J26" s="155"/>
      <c r="K26" s="154">
        <f t="shared" si="2"/>
        <v>0</v>
      </c>
      <c r="L26" s="57"/>
      <c r="M26" s="155"/>
      <c r="N26" s="155"/>
      <c r="O26" s="154">
        <f t="shared" si="1"/>
        <v>0</v>
      </c>
      <c r="P26" s="236" t="e">
        <f>IF(LEN(O26)&gt;0,VLOOKUP(O26,puan!$AA$4:$AB$112,2)-IF(COUNTIF(puan!$AA$4:$AB$112,O26)=0,0,0)," ")</f>
        <v>#N/A</v>
      </c>
      <c r="Q26" s="141"/>
      <c r="AI26" s="142"/>
    </row>
    <row r="27" spans="1:35" ht="35.1" customHeight="1">
      <c r="A27" s="133"/>
      <c r="B27" s="130">
        <v>22</v>
      </c>
      <c r="C27" s="134">
        <f>'yarışmaya katılan okullar'!B33</f>
        <v>27</v>
      </c>
      <c r="D27" s="135">
        <v>37117</v>
      </c>
      <c r="E27" s="136" t="s">
        <v>501</v>
      </c>
      <c r="F27" s="137" t="str">
        <f>'yarışmaya katılan okullar'!C33</f>
        <v>YAKIN DOĞU KOLEJİ</v>
      </c>
      <c r="G27" s="136"/>
      <c r="H27" s="57"/>
      <c r="I27" s="57"/>
      <c r="J27" s="57"/>
      <c r="K27" s="154">
        <f t="shared" si="2"/>
        <v>0</v>
      </c>
      <c r="L27" s="57"/>
      <c r="M27" s="155"/>
      <c r="N27" s="155"/>
      <c r="O27" s="154">
        <f t="shared" si="1"/>
        <v>0</v>
      </c>
      <c r="P27" s="236" t="e">
        <f>IF(LEN(O27)&gt;0,VLOOKUP(O27,puan!$AA$4:$AB$112,2)-IF(COUNTIF(puan!$AA$4:$AB$112,O27)=0,0,0)," ")</f>
        <v>#N/A</v>
      </c>
      <c r="Q27" s="141"/>
      <c r="AI27" s="142"/>
    </row>
    <row r="28" spans="1:35" ht="35.1" customHeight="1">
      <c r="A28" s="133"/>
      <c r="B28" s="130">
        <v>23</v>
      </c>
      <c r="C28" s="134">
        <f>'yarışmaya katılan okullar'!B34</f>
        <v>81</v>
      </c>
      <c r="D28" s="135" t="s">
        <v>237</v>
      </c>
      <c r="E28" s="136" t="s">
        <v>237</v>
      </c>
      <c r="F28" s="137" t="str">
        <f>'yarışmaya katılan okullar'!C34</f>
        <v>THE ENGLISH SCHOOL OF KYRENIA</v>
      </c>
      <c r="G28" s="136"/>
      <c r="H28" s="57"/>
      <c r="I28" s="57"/>
      <c r="J28" s="155"/>
      <c r="K28" s="154">
        <f t="shared" si="2"/>
        <v>0</v>
      </c>
      <c r="L28" s="57"/>
      <c r="M28" s="155"/>
      <c r="N28" s="155"/>
      <c r="O28" s="154">
        <f t="shared" si="1"/>
        <v>0</v>
      </c>
      <c r="P28" s="236" t="e">
        <f>IF(LEN(O28)&gt;0,VLOOKUP(O28,puan!$AA$4:$AB$112,2)-IF(COUNTIF(puan!$AA$4:$AB$112,O28)=0,0,0)," ")</f>
        <v>#N/A</v>
      </c>
      <c r="Q28" s="141"/>
      <c r="AI28" s="142"/>
    </row>
    <row r="29" spans="1:35" ht="35.1" customHeight="1">
      <c r="A29" s="133"/>
      <c r="B29" s="130">
        <v>24</v>
      </c>
      <c r="C29" s="134">
        <f>'yarışmaya katılan okullar'!B35</f>
        <v>36</v>
      </c>
      <c r="D29" s="135" t="s">
        <v>237</v>
      </c>
      <c r="E29" s="136" t="s">
        <v>237</v>
      </c>
      <c r="F29" s="137" t="str">
        <f>'yarışmaya katılan okullar'!C35</f>
        <v>ATATÜRK MESLEK LİSESİ</v>
      </c>
      <c r="G29" s="136"/>
      <c r="H29" s="57"/>
      <c r="I29" s="57"/>
      <c r="J29" s="57"/>
      <c r="K29" s="154">
        <f t="shared" si="2"/>
        <v>0</v>
      </c>
      <c r="L29" s="57"/>
      <c r="M29" s="155"/>
      <c r="N29" s="155"/>
      <c r="O29" s="154">
        <f t="shared" si="1"/>
        <v>0</v>
      </c>
      <c r="P29" s="236" t="e">
        <f>IF(LEN(O29)&gt;0,VLOOKUP(O29,puan!$AA$4:$AB$112,2)-IF(COUNTIF(puan!$AA$4:$AB$112,O29)=0,0,0)," ")</f>
        <v>#N/A</v>
      </c>
      <c r="Q29" s="141"/>
      <c r="AI29" s="142"/>
    </row>
    <row r="30" spans="1:35" ht="35.1" customHeight="1">
      <c r="A30" s="133"/>
      <c r="B30" s="130">
        <v>25</v>
      </c>
      <c r="C30" s="134">
        <f>'yarışmaya katılan okullar'!B36</f>
        <v>53</v>
      </c>
      <c r="D30" s="135">
        <v>37811</v>
      </c>
      <c r="E30" s="136" t="s">
        <v>502</v>
      </c>
      <c r="F30" s="137" t="str">
        <f>'yarışmaya katılan okullar'!C36</f>
        <v>20 TEMMUZ FEN LİSESİ</v>
      </c>
      <c r="G30" s="136"/>
      <c r="H30" s="57"/>
      <c r="I30" s="57"/>
      <c r="J30" s="155"/>
      <c r="K30" s="154">
        <f t="shared" si="2"/>
        <v>0</v>
      </c>
      <c r="L30" s="57"/>
      <c r="M30" s="155"/>
      <c r="N30" s="155"/>
      <c r="O30" s="154">
        <f t="shared" si="1"/>
        <v>0</v>
      </c>
      <c r="P30" s="236" t="e">
        <f>IF(LEN(O30)&gt;0,VLOOKUP(O30,puan!$AA$4:$AB$112,2)-IF(COUNTIF(puan!$AA$4:$AB$112,O30)=0,0,0)," ")</f>
        <v>#N/A</v>
      </c>
      <c r="Q30" s="141"/>
      <c r="AI30" s="142"/>
    </row>
    <row r="31" spans="1:35" ht="35.1" customHeight="1">
      <c r="A31" s="133"/>
      <c r="B31" s="130">
        <v>26</v>
      </c>
      <c r="C31" s="134">
        <f>'yarışmaya katılan okullar'!B37</f>
        <v>0</v>
      </c>
      <c r="D31" s="144"/>
      <c r="E31" s="136"/>
      <c r="F31" s="137" t="str">
        <f>'yarışmaya katılan okullar'!C37</f>
        <v/>
      </c>
      <c r="G31" s="136"/>
      <c r="H31" s="57"/>
      <c r="I31" s="57"/>
      <c r="J31" s="57"/>
      <c r="K31" s="154">
        <f t="shared" si="2"/>
        <v>0</v>
      </c>
      <c r="L31" s="57"/>
      <c r="M31" s="155"/>
      <c r="N31" s="155"/>
      <c r="O31" s="154">
        <f t="shared" si="1"/>
        <v>0</v>
      </c>
      <c r="P31" s="236" t="e">
        <f>IF(LEN(O31)&gt;0,VLOOKUP(O31,puan!$AA$4:$AB$112,2)-IF(COUNTIF(puan!$AA$4:$AB$112,O31)=0,0,0)," ")</f>
        <v>#N/A</v>
      </c>
      <c r="Q31" s="141"/>
      <c r="AI31" s="142"/>
    </row>
    <row r="32" spans="1:35" ht="35.1" customHeight="1">
      <c r="A32" s="133"/>
      <c r="B32" s="130">
        <v>27</v>
      </c>
      <c r="C32" s="134">
        <f>'yarışmaya katılan okullar'!B38</f>
        <v>0</v>
      </c>
      <c r="D32" s="144"/>
      <c r="E32" s="136"/>
      <c r="F32" s="137" t="str">
        <f>'yarışmaya katılan okullar'!C38</f>
        <v/>
      </c>
      <c r="G32" s="136"/>
      <c r="H32" s="57"/>
      <c r="I32" s="57"/>
      <c r="J32" s="155"/>
      <c r="K32" s="154">
        <f t="shared" si="2"/>
        <v>0</v>
      </c>
      <c r="L32" s="155"/>
      <c r="M32" s="155"/>
      <c r="N32" s="155"/>
      <c r="O32" s="154">
        <f t="shared" si="1"/>
        <v>0</v>
      </c>
      <c r="P32" s="236" t="e">
        <f>IF(LEN(O32)&gt;0,VLOOKUP(O32,puan!$AA$4:$AB$112,2)-IF(COUNTIF(puan!$AA$4:$AB$112,O32)=0,0,0)," ")</f>
        <v>#N/A</v>
      </c>
      <c r="Q32" s="141"/>
      <c r="AI32" s="142"/>
    </row>
    <row r="33" spans="1:36" ht="35.1" customHeight="1">
      <c r="A33" s="133"/>
      <c r="B33" s="130">
        <v>28</v>
      </c>
      <c r="C33" s="134">
        <f>'yarışmaya katılan okullar'!B39</f>
        <v>0</v>
      </c>
      <c r="D33" s="144"/>
      <c r="E33" s="136"/>
      <c r="F33" s="137" t="str">
        <f>'yarışmaya katılan okullar'!C39</f>
        <v/>
      </c>
      <c r="G33" s="136"/>
      <c r="H33" s="57"/>
      <c r="I33" s="57"/>
      <c r="J33" s="57"/>
      <c r="K33" s="154">
        <f t="shared" si="2"/>
        <v>0</v>
      </c>
      <c r="L33" s="57"/>
      <c r="M33" s="155"/>
      <c r="N33" s="155"/>
      <c r="O33" s="154">
        <f t="shared" si="1"/>
        <v>0</v>
      </c>
      <c r="P33" s="236" t="e">
        <f>IF(LEN(O33)&gt;0,VLOOKUP(O33,puan!$AA$4:$AB$112,2)-IF(COUNTIF(puan!$AA$4:$AB$112,O33)=0,0,0)," ")</f>
        <v>#N/A</v>
      </c>
      <c r="Q33" s="141"/>
      <c r="AI33" s="142"/>
    </row>
    <row r="34" spans="1:36" ht="35.1" customHeight="1">
      <c r="A34" s="133"/>
      <c r="B34" s="130">
        <v>29</v>
      </c>
      <c r="C34" s="134">
        <f>'yarışmaya katılan okullar'!B40</f>
        <v>0</v>
      </c>
      <c r="D34" s="144"/>
      <c r="E34" s="136"/>
      <c r="F34" s="137" t="str">
        <f>'yarışmaya katılan okullar'!C40</f>
        <v/>
      </c>
      <c r="G34" s="136"/>
      <c r="H34" s="57"/>
      <c r="I34" s="57"/>
      <c r="J34" s="155"/>
      <c r="K34" s="154">
        <f t="shared" si="2"/>
        <v>0</v>
      </c>
      <c r="L34" s="57"/>
      <c r="M34" s="155"/>
      <c r="N34" s="155"/>
      <c r="O34" s="154">
        <f t="shared" si="1"/>
        <v>0</v>
      </c>
      <c r="P34" s="236" t="e">
        <f>IF(LEN(O34)&gt;0,VLOOKUP(O34,puan!$AA$4:$AB$112,2)-IF(COUNTIF(puan!$AA$4:$AB$112,O34)=0,0,0)," ")</f>
        <v>#N/A</v>
      </c>
      <c r="Q34" s="141"/>
      <c r="AI34" s="142"/>
    </row>
    <row r="35" spans="1:36" ht="35.1" customHeight="1">
      <c r="A35" s="133"/>
      <c r="B35" s="130">
        <v>30</v>
      </c>
      <c r="C35" s="134">
        <f>'yarışmaya katılan okullar'!B41</f>
        <v>0</v>
      </c>
      <c r="D35" s="144"/>
      <c r="E35" s="136"/>
      <c r="F35" s="137" t="str">
        <f>'yarışmaya katılan okullar'!C41</f>
        <v/>
      </c>
      <c r="G35" s="136"/>
      <c r="H35" s="57"/>
      <c r="I35" s="57"/>
      <c r="J35" s="57"/>
      <c r="K35" s="154">
        <f t="shared" si="2"/>
        <v>0</v>
      </c>
      <c r="L35" s="57"/>
      <c r="M35" s="155"/>
      <c r="N35" s="155"/>
      <c r="O35" s="154">
        <f t="shared" si="1"/>
        <v>0</v>
      </c>
      <c r="P35" s="236" t="e">
        <f>IF(LEN(O35)&gt;0,VLOOKUP(O35,puan!$AA$4:$AB$112,2)-IF(COUNTIF(puan!$AA$4:$AB$112,O35)=0,0,0)," ")</f>
        <v>#N/A</v>
      </c>
      <c r="Q35" s="141"/>
      <c r="AI35" s="142"/>
    </row>
    <row r="36" spans="1:36" ht="35.1" customHeight="1">
      <c r="A36" s="133"/>
      <c r="B36" s="130">
        <v>31</v>
      </c>
      <c r="C36" s="134">
        <f>'yarışmaya katılan okullar'!B42</f>
        <v>0</v>
      </c>
      <c r="D36" s="144"/>
      <c r="E36" s="136"/>
      <c r="F36" s="137" t="str">
        <f>'yarışmaya katılan okullar'!C42</f>
        <v/>
      </c>
      <c r="G36" s="136"/>
      <c r="H36" s="57"/>
      <c r="I36" s="57"/>
      <c r="J36" s="155"/>
      <c r="K36" s="154">
        <f t="shared" si="2"/>
        <v>0</v>
      </c>
      <c r="L36" s="57"/>
      <c r="M36" s="155"/>
      <c r="N36" s="155"/>
      <c r="O36" s="154">
        <f t="shared" si="1"/>
        <v>0</v>
      </c>
      <c r="P36" s="236" t="e">
        <f>IF(LEN(O36)&gt;0,VLOOKUP(O36,puan!$AA$4:$AB$112,2)-IF(COUNTIF(puan!$AA$4:$AB$112,O36)=0,0,0)," ")</f>
        <v>#N/A</v>
      </c>
      <c r="Q36" s="141"/>
      <c r="AI36" s="142"/>
    </row>
    <row r="37" spans="1:36" ht="35.1" customHeight="1">
      <c r="A37" s="133"/>
      <c r="B37" s="130">
        <v>32</v>
      </c>
      <c r="C37" s="134">
        <f>'yarışmaya katılan okullar'!B43</f>
        <v>0</v>
      </c>
      <c r="D37" s="144"/>
      <c r="E37" s="136"/>
      <c r="F37" s="137" t="str">
        <f>'yarışmaya katılan okullar'!C43</f>
        <v/>
      </c>
      <c r="G37" s="136"/>
      <c r="H37" s="57"/>
      <c r="I37" s="57"/>
      <c r="J37" s="57"/>
      <c r="K37" s="154">
        <f t="shared" si="2"/>
        <v>0</v>
      </c>
      <c r="L37" s="57"/>
      <c r="M37" s="155"/>
      <c r="N37" s="155"/>
      <c r="O37" s="154">
        <f t="shared" si="1"/>
        <v>0</v>
      </c>
      <c r="P37" s="236" t="e">
        <f>IF(LEN(O37)&gt;0,VLOOKUP(O37,puan!$AA$4:$AB$112,2)-IF(COUNTIF(puan!$AA$4:$AB$112,O37)=0,0,0)," ")</f>
        <v>#N/A</v>
      </c>
      <c r="Q37" s="141"/>
      <c r="AI37" s="142"/>
    </row>
    <row r="38" spans="1:36" ht="39.950000000000003" customHeight="1">
      <c r="B38" s="91"/>
      <c r="C38" s="128">
        <v>0</v>
      </c>
      <c r="D38" s="145"/>
      <c r="E38" s="146" t="s">
        <v>4</v>
      </c>
      <c r="F38" s="129" t="s">
        <v>5</v>
      </c>
      <c r="G38" s="129"/>
      <c r="H38" s="368" t="s">
        <v>6</v>
      </c>
      <c r="I38" s="368"/>
      <c r="J38" s="368"/>
      <c r="K38" s="368"/>
      <c r="L38" s="368" t="s">
        <v>7</v>
      </c>
      <c r="M38" s="368"/>
      <c r="N38" s="368"/>
      <c r="O38" s="368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48"/>
      <c r="AA38" s="149"/>
      <c r="AB38" s="91"/>
      <c r="AC38" s="91"/>
      <c r="AD38" s="91"/>
      <c r="AE38" s="128"/>
      <c r="AF38" s="128"/>
      <c r="AG38" s="129"/>
      <c r="AH38" s="129"/>
      <c r="AI38" s="150"/>
      <c r="AJ38" s="151" t="str">
        <f>IF(AI38="","",VLOOKUP(AI38,#REF!,2,FALSE))</f>
        <v/>
      </c>
    </row>
    <row r="39" spans="1:36" s="91" customFormat="1" ht="35.1" customHeight="1">
      <c r="B39" s="349" t="s">
        <v>24</v>
      </c>
      <c r="C39" s="349"/>
      <c r="E39" s="91" t="s">
        <v>33</v>
      </c>
      <c r="H39" s="349" t="s">
        <v>34</v>
      </c>
      <c r="I39" s="349"/>
      <c r="K39" s="128"/>
      <c r="L39" s="349" t="s">
        <v>25</v>
      </c>
      <c r="M39" s="349"/>
      <c r="N39" s="129"/>
      <c r="O39" s="131"/>
      <c r="P39" s="349" t="s">
        <v>8</v>
      </c>
      <c r="Q39" s="349"/>
    </row>
    <row r="40" spans="1:36" ht="35.1" customHeight="1">
      <c r="O40" s="52"/>
      <c r="P40" s="152"/>
      <c r="Q40" s="152"/>
    </row>
    <row r="41" spans="1:36" ht="35.1" customHeight="1">
      <c r="O41" s="52"/>
      <c r="P41" s="152"/>
      <c r="Q41" s="152"/>
    </row>
    <row r="42" spans="1:36" ht="35.1" customHeight="1">
      <c r="O42" s="52"/>
      <c r="P42" s="152"/>
      <c r="Q42" s="152"/>
    </row>
    <row r="43" spans="1:36" ht="35.1" customHeight="1">
      <c r="O43" s="52"/>
      <c r="P43" s="152"/>
      <c r="Q43" s="152"/>
    </row>
    <row r="44" spans="1:36" ht="35.1" customHeight="1">
      <c r="O44" s="52"/>
      <c r="P44" s="152"/>
      <c r="Q44" s="152"/>
    </row>
    <row r="45" spans="1:36" ht="35.1" customHeight="1">
      <c r="O45" s="52"/>
      <c r="P45" s="152"/>
      <c r="Q45" s="152"/>
    </row>
    <row r="46" spans="1:36" ht="35.1" customHeight="1">
      <c r="O46" s="52"/>
      <c r="P46" s="152"/>
      <c r="Q46" s="152"/>
    </row>
    <row r="47" spans="1:36" ht="35.1" customHeight="1">
      <c r="O47" s="52"/>
      <c r="P47" s="152"/>
      <c r="Q47" s="152"/>
    </row>
    <row r="48" spans="1:36" ht="35.1" customHeight="1">
      <c r="O48" s="52"/>
      <c r="P48" s="152"/>
      <c r="Q48" s="152"/>
    </row>
    <row r="49" spans="15:17" ht="35.1" customHeight="1">
      <c r="O49" s="52"/>
      <c r="P49" s="152"/>
      <c r="Q49" s="152"/>
    </row>
    <row r="50" spans="15:17" ht="35.1" customHeight="1">
      <c r="O50" s="52"/>
      <c r="P50" s="152"/>
      <c r="Q50" s="152"/>
    </row>
  </sheetData>
  <mergeCells count="13">
    <mergeCell ref="L38:O38"/>
    <mergeCell ref="B39:C39"/>
    <mergeCell ref="H39:I39"/>
    <mergeCell ref="L39:M39"/>
    <mergeCell ref="P39:Q39"/>
    <mergeCell ref="H38:K38"/>
    <mergeCell ref="B2:D2"/>
    <mergeCell ref="H4:N4"/>
    <mergeCell ref="O1:Q1"/>
    <mergeCell ref="O2:Q2"/>
    <mergeCell ref="O3:Q3"/>
    <mergeCell ref="B1:D1"/>
    <mergeCell ref="B4:F4"/>
  </mergeCells>
  <phoneticPr fontId="1" type="noConversion"/>
  <conditionalFormatting sqref="K3:M3 N39 K39 C38:AA38 AF38:AH38 AJ38 C6:G37">
    <cfRule type="cellIs" dxfId="70" priority="14" stopIfTrue="1" operator="equal">
      <formula>0</formula>
    </cfRule>
  </conditionalFormatting>
  <conditionalFormatting sqref="P6:P37">
    <cfRule type="containsErrors" dxfId="69" priority="12">
      <formula>ISERROR(P6)</formula>
    </cfRule>
  </conditionalFormatting>
  <conditionalFormatting sqref="O3:Q3">
    <cfRule type="cellIs" dxfId="68" priority="9" stopIfTrue="1" operator="equal">
      <formula>0</formula>
    </cfRule>
  </conditionalFormatting>
  <conditionalFormatting sqref="K5:N5">
    <cfRule type="cellIs" dxfId="67" priority="5" stopIfTrue="1" operator="equal">
      <formula>0</formula>
    </cfRule>
  </conditionalFormatting>
  <conditionalFormatting sqref="K6:K37">
    <cfRule type="cellIs" dxfId="66" priority="4" operator="equal">
      <formula>0</formula>
    </cfRule>
  </conditionalFormatting>
  <conditionalFormatting sqref="K6:K37">
    <cfRule type="cellIs" dxfId="65" priority="3" operator="between">
      <formula>1545</formula>
      <formula>2500</formula>
    </cfRule>
  </conditionalFormatting>
  <conditionalFormatting sqref="O6:O37">
    <cfRule type="cellIs" dxfId="64" priority="2" operator="equal">
      <formula>0</formula>
    </cfRule>
  </conditionalFormatting>
  <conditionalFormatting sqref="O6:O37">
    <cfRule type="cellIs" dxfId="63" priority="1" operator="between">
      <formula>1545</formula>
      <formula>2500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100" workbookViewId="0">
      <selection activeCell="I1" sqref="I1:I7"/>
    </sheetView>
  </sheetViews>
  <sheetFormatPr defaultColWidth="9.140625" defaultRowHeight="24.95" customHeight="1"/>
  <cols>
    <col min="1" max="1" width="5.7109375" style="40" customWidth="1"/>
    <col min="2" max="2" width="10.7109375" style="40" customWidth="1"/>
    <col min="3" max="3" width="11.85546875" style="40" customWidth="1"/>
    <col min="4" max="4" width="30.7109375" style="40" customWidth="1"/>
    <col min="5" max="5" width="40.7109375" style="40" customWidth="1"/>
    <col min="6" max="8" width="11.7109375" style="40" customWidth="1"/>
    <col min="9" max="16384" width="9.140625" style="40"/>
  </cols>
  <sheetData>
    <row r="1" spans="1:8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</row>
    <row r="2" spans="1:8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</row>
    <row r="3" spans="1:8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</row>
    <row r="4" spans="1:8" s="24" customFormat="1" ht="24.95" customHeight="1"/>
    <row r="5" spans="1:8" s="24" customFormat="1" ht="24.95" customHeight="1">
      <c r="C5" s="25" t="s">
        <v>16</v>
      </c>
      <c r="D5" s="26" t="s">
        <v>10</v>
      </c>
      <c r="E5" s="25" t="s">
        <v>17</v>
      </c>
      <c r="F5" s="351" t="str">
        <f>'genel bilgi girişi'!B5</f>
        <v>ATATÜRK STADYUMU</v>
      </c>
      <c r="G5" s="351"/>
    </row>
    <row r="6" spans="1:8" s="24" customFormat="1" ht="24.95" customHeight="1">
      <c r="C6" s="25" t="s">
        <v>19</v>
      </c>
      <c r="D6" s="27" t="str">
        <f>'gülle V'!$E$2</f>
        <v>GÜLLE ATMA(5kg)</v>
      </c>
      <c r="E6" s="25" t="s">
        <v>18</v>
      </c>
      <c r="F6" s="352" t="str">
        <f>'genel bilgi girişi'!B6</f>
        <v>11-12 MART 2019</v>
      </c>
      <c r="G6" s="353"/>
    </row>
    <row r="7" spans="1:8" s="24" customFormat="1" ht="24.95" customHeight="1"/>
    <row r="8" spans="1:8" s="38" customFormat="1" ht="37.9" customHeight="1">
      <c r="A8" s="28" t="s">
        <v>32</v>
      </c>
      <c r="B8" s="28" t="s">
        <v>46</v>
      </c>
      <c r="C8" s="216" t="s">
        <v>62</v>
      </c>
      <c r="D8" s="29" t="s">
        <v>55</v>
      </c>
      <c r="E8" s="28" t="s">
        <v>21</v>
      </c>
      <c r="F8" s="28" t="s">
        <v>22</v>
      </c>
      <c r="G8" s="28" t="s">
        <v>23</v>
      </c>
      <c r="H8" s="28" t="s">
        <v>20</v>
      </c>
    </row>
    <row r="9" spans="1:8" s="24" customFormat="1" ht="24.95" customHeight="1">
      <c r="A9" s="30">
        <v>1</v>
      </c>
      <c r="B9" s="31" t="str">
        <f>IF(G9="","",RANK(G9,$G$9:$G$40)+COUNTIF(G$9:G9,G9)-1)</f>
        <v/>
      </c>
      <c r="C9" s="220">
        <f>'gülle V'!D6</f>
        <v>37231</v>
      </c>
      <c r="D9" s="32" t="str">
        <f>'gülle V'!E6</f>
        <v>SALİH KAYNAK</v>
      </c>
      <c r="E9" s="32" t="str">
        <f>'gülle V'!F6</f>
        <v>Dr. FAZIL KÜÇÜK E.M.L</v>
      </c>
      <c r="F9" s="49">
        <f>'gülle V'!O6</f>
        <v>0</v>
      </c>
      <c r="G9" s="34" t="str">
        <f>IFERROR('gülle V'!P6,"")</f>
        <v/>
      </c>
      <c r="H9" s="35">
        <f>'yarışmaya katılan okullar'!B12</f>
        <v>41</v>
      </c>
    </row>
    <row r="10" spans="1:8" s="24" customFormat="1" ht="24.95" customHeight="1">
      <c r="A10" s="30">
        <v>2</v>
      </c>
      <c r="B10" s="31" t="str">
        <f>IF(G10="","",RANK(G10,$G$9:$G$40)+COUNTIF(G$9:G10,G10)-1)</f>
        <v/>
      </c>
      <c r="C10" s="220">
        <f>'gülle V'!D7</f>
        <v>37094</v>
      </c>
      <c r="D10" s="32" t="str">
        <f>'gülle V'!E7</f>
        <v>HASAN KAVUZKOZ</v>
      </c>
      <c r="E10" s="32" t="str">
        <f>'gülle V'!F7</f>
        <v>LEFKE GAZİ LİSESİ</v>
      </c>
      <c r="F10" s="49">
        <f>'gülle V'!O7</f>
        <v>0</v>
      </c>
      <c r="G10" s="34" t="str">
        <f>IFERROR('gülle V'!P7,"")</f>
        <v/>
      </c>
      <c r="H10" s="35">
        <f>'yarışmaya katılan okullar'!B13</f>
        <v>44</v>
      </c>
    </row>
    <row r="11" spans="1:8" s="24" customFormat="1" ht="24.95" customHeight="1">
      <c r="A11" s="30">
        <v>3</v>
      </c>
      <c r="B11" s="31" t="str">
        <f>IF(G11="","",RANK(G11,$G$9:$G$40)+COUNTIF(G$9:G11,G11)-1)</f>
        <v/>
      </c>
      <c r="C11" s="220">
        <f>'gülle V'!D8</f>
        <v>37084</v>
      </c>
      <c r="D11" s="32" t="str">
        <f>'gülle V'!E8</f>
        <v>ERİNÇ KURANER</v>
      </c>
      <c r="E11" s="32" t="str">
        <f>'gülle V'!F8</f>
        <v>SEDAT SİMAVİ E.M.LİSESİ</v>
      </c>
      <c r="F11" s="49">
        <f>'gülle V'!O8</f>
        <v>0</v>
      </c>
      <c r="G11" s="34" t="str">
        <f>IFERROR('gülle V'!P8,"")</f>
        <v/>
      </c>
      <c r="H11" s="35">
        <f>'yarışmaya katılan okullar'!B14</f>
        <v>50</v>
      </c>
    </row>
    <row r="12" spans="1:8" s="24" customFormat="1" ht="24.95" customHeight="1">
      <c r="A12" s="30">
        <v>4</v>
      </c>
      <c r="B12" s="31" t="str">
        <f>IF(G12="","",RANK(G12,$G$9:$G$40)+COUNTIF(G$9:G12,G12)-1)</f>
        <v/>
      </c>
      <c r="C12" s="220">
        <f>'gülle V'!D9</f>
        <v>37563</v>
      </c>
      <c r="D12" s="32" t="str">
        <f>'gülle V'!E9</f>
        <v>RECEP TAYYİP ERDURAN</v>
      </c>
      <c r="E12" s="32" t="str">
        <f>'gülle V'!F9</f>
        <v>LAPTA YAVUZLAR LİSESİ</v>
      </c>
      <c r="F12" s="49">
        <f>'gülle V'!O9</f>
        <v>0</v>
      </c>
      <c r="G12" s="34" t="str">
        <f>IFERROR('gülle V'!P9,"")</f>
        <v/>
      </c>
      <c r="H12" s="35">
        <f>'yarışmaya katılan okullar'!B15</f>
        <v>52</v>
      </c>
    </row>
    <row r="13" spans="1:8" s="24" customFormat="1" ht="24.95" customHeight="1">
      <c r="A13" s="30">
        <v>5</v>
      </c>
      <c r="B13" s="31" t="str">
        <f>IF(G13="","",RANK(G13,$G$9:$G$40)+COUNTIF(G$9:G13,G13)-1)</f>
        <v/>
      </c>
      <c r="C13" s="220">
        <f>'gülle V'!D10</f>
        <v>37051</v>
      </c>
      <c r="D13" s="32" t="str">
        <f>'gülle V'!E10</f>
        <v>İSMAİL BEKTAŞ</v>
      </c>
      <c r="E13" s="32" t="str">
        <f>'gülle V'!F10</f>
        <v>CUMHURİYET LİSESİ</v>
      </c>
      <c r="F13" s="49">
        <f>'gülle V'!O10</f>
        <v>0</v>
      </c>
      <c r="G13" s="34" t="str">
        <f>IFERROR('gülle V'!P10,"")</f>
        <v/>
      </c>
      <c r="H13" s="35">
        <f>'yarışmaya katılan okullar'!B16</f>
        <v>16</v>
      </c>
    </row>
    <row r="14" spans="1:8" s="24" customFormat="1" ht="24.95" customHeight="1">
      <c r="A14" s="30">
        <v>6</v>
      </c>
      <c r="B14" s="31" t="str">
        <f>IF(G14="","",RANK(G14,$G$9:$G$40)+COUNTIF(G$9:G14,G14)-1)</f>
        <v/>
      </c>
      <c r="C14" s="220">
        <f>'gülle V'!D11</f>
        <v>37131</v>
      </c>
      <c r="D14" s="32" t="str">
        <f>'gülle V'!E11</f>
        <v>ÖMER KILIÇ</v>
      </c>
      <c r="E14" s="32" t="str">
        <f>'gülle V'!F11</f>
        <v>KARPAZ MESLEK LİSESİ</v>
      </c>
      <c r="F14" s="49">
        <f>'gülle V'!O11</f>
        <v>0</v>
      </c>
      <c r="G14" s="34" t="str">
        <f>IFERROR('gülle V'!P11,"")</f>
        <v/>
      </c>
      <c r="H14" s="35">
        <f>'yarışmaya katılan okullar'!B17</f>
        <v>60</v>
      </c>
    </row>
    <row r="15" spans="1:8" s="24" customFormat="1" ht="24.95" customHeight="1">
      <c r="A15" s="30">
        <v>7</v>
      </c>
      <c r="B15" s="31" t="str">
        <f>IF(G15="","",RANK(G15,$G$9:$G$40)+COUNTIF(G$9:G15,G15)-1)</f>
        <v/>
      </c>
      <c r="C15" s="220">
        <f>'gülle V'!D12</f>
        <v>37557</v>
      </c>
      <c r="D15" s="32" t="str">
        <f>'gülle V'!E12</f>
        <v>MEHMET KOCAMAN</v>
      </c>
      <c r="E15" s="32" t="str">
        <f>'gülle V'!F12</f>
        <v>HALA SULTAN İLAHİYAT KOLEJİ</v>
      </c>
      <c r="F15" s="49">
        <f>'gülle V'!O12</f>
        <v>0</v>
      </c>
      <c r="G15" s="34" t="str">
        <f>IFERROR('gülle V'!P12,"")</f>
        <v/>
      </c>
      <c r="H15" s="35">
        <f>'yarışmaya katılan okullar'!B18</f>
        <v>30</v>
      </c>
    </row>
    <row r="16" spans="1:8" s="24" customFormat="1" ht="24.95" customHeight="1">
      <c r="A16" s="30">
        <v>8</v>
      </c>
      <c r="B16" s="31" t="str">
        <f>IF(G16="","",RANK(G16,$G$9:$G$40)+COUNTIF(G$9:G16,G16)-1)</f>
        <v/>
      </c>
      <c r="C16" s="220" t="str">
        <f>'gülle V'!D13</f>
        <v>-</v>
      </c>
      <c r="D16" s="32" t="str">
        <f>'gülle V'!E13</f>
        <v>-</v>
      </c>
      <c r="E16" s="32" t="str">
        <f>'gülle V'!F13</f>
        <v>POLATPAŞA LİSESİ</v>
      </c>
      <c r="F16" s="49">
        <f>'gülle V'!O13</f>
        <v>0</v>
      </c>
      <c r="G16" s="34" t="str">
        <f>IFERROR('gülle V'!P13,"")</f>
        <v/>
      </c>
      <c r="H16" s="35">
        <f>'yarışmaya katılan okullar'!B19</f>
        <v>59</v>
      </c>
    </row>
    <row r="17" spans="1:8" s="24" customFormat="1" ht="24.95" customHeight="1">
      <c r="A17" s="30">
        <v>9</v>
      </c>
      <c r="B17" s="31" t="str">
        <f>IF(G17="","",RANK(G17,$G$9:$G$40)+COUNTIF(G$9:G17,G17)-1)</f>
        <v/>
      </c>
      <c r="C17" s="220" t="str">
        <f>'gülle V'!D14</f>
        <v>-</v>
      </c>
      <c r="D17" s="32" t="str">
        <f>'gülle V'!E14</f>
        <v>-</v>
      </c>
      <c r="E17" s="32" t="str">
        <f>'gülle V'!F14</f>
        <v>GÜZELYURT MESLEK LİSESİ</v>
      </c>
      <c r="F17" s="49">
        <f>'gülle V'!O14</f>
        <v>0</v>
      </c>
      <c r="G17" s="34" t="str">
        <f>IFERROR('gülle V'!P14,"")</f>
        <v/>
      </c>
      <c r="H17" s="35">
        <f>'yarışmaya katılan okullar'!B20</f>
        <v>45</v>
      </c>
    </row>
    <row r="18" spans="1:8" s="24" customFormat="1" ht="24.95" customHeight="1">
      <c r="A18" s="30">
        <v>10</v>
      </c>
      <c r="B18" s="31" t="str">
        <f>IF(G18="","",RANK(G18,$G$9:$G$40)+COUNTIF(G$9:G18,G18)-1)</f>
        <v/>
      </c>
      <c r="C18" s="220">
        <f>'gülle V'!D15</f>
        <v>38484</v>
      </c>
      <c r="D18" s="32" t="str">
        <f>'gülle V'!E15</f>
        <v>CELAL EMRE TUNÇ</v>
      </c>
      <c r="E18" s="32" t="str">
        <f>'gülle V'!F15</f>
        <v>ANAFARTALAR LİSESİ</v>
      </c>
      <c r="F18" s="49">
        <f>'gülle V'!O15</f>
        <v>0</v>
      </c>
      <c r="G18" s="34" t="str">
        <f>IFERROR('gülle V'!P15,"")</f>
        <v/>
      </c>
      <c r="H18" s="35">
        <f>'yarışmaya katılan okullar'!B21</f>
        <v>35</v>
      </c>
    </row>
    <row r="19" spans="1:8" s="24" customFormat="1" ht="24.95" customHeight="1">
      <c r="A19" s="30">
        <v>11</v>
      </c>
      <c r="B19" s="31" t="str">
        <f>IF(G19="","",RANK(G19,$G$9:$G$40)+COUNTIF(G$9:G19,G19)-1)</f>
        <v/>
      </c>
      <c r="C19" s="220" t="str">
        <f>'gülle V'!D16</f>
        <v>06.09.2001</v>
      </c>
      <c r="D19" s="32" t="str">
        <f>'gülle V'!E16</f>
        <v>ALİ KORKMAZ</v>
      </c>
      <c r="E19" s="32" t="str">
        <f>'gülle V'!F16</f>
        <v>THE AMERİCAN COLLEGE</v>
      </c>
      <c r="F19" s="49">
        <f>'gülle V'!O16</f>
        <v>0</v>
      </c>
      <c r="G19" s="34" t="str">
        <f>IFERROR('gülle V'!P16,"")</f>
        <v/>
      </c>
      <c r="H19" s="35">
        <f>'yarışmaya katılan okullar'!B22</f>
        <v>71</v>
      </c>
    </row>
    <row r="20" spans="1:8" s="24" customFormat="1" ht="24.95" customHeight="1">
      <c r="A20" s="30">
        <v>12</v>
      </c>
      <c r="B20" s="31" t="str">
        <f>IF(G20="","",RANK(G20,$G$9:$G$40)+COUNTIF(G$9:G20,G20)-1)</f>
        <v/>
      </c>
      <c r="C20" s="220" t="str">
        <f>'gülle V'!D17</f>
        <v>03.08.2003</v>
      </c>
      <c r="D20" s="32" t="str">
        <f>'gülle V'!E17</f>
        <v>ŞÜKRÜ YİĞİT BAL</v>
      </c>
      <c r="E20" s="32" t="str">
        <f>'gülle V'!F17</f>
        <v>19 MAYIS TMK</v>
      </c>
      <c r="F20" s="49">
        <f>'gülle V'!O17</f>
        <v>0</v>
      </c>
      <c r="G20" s="34" t="str">
        <f>IFERROR('gülle V'!P17,"")</f>
        <v/>
      </c>
      <c r="H20" s="35">
        <f>'yarışmaya katılan okullar'!B23</f>
        <v>57</v>
      </c>
    </row>
    <row r="21" spans="1:8" s="24" customFormat="1" ht="24.95" customHeight="1">
      <c r="A21" s="30">
        <v>13</v>
      </c>
      <c r="B21" s="31" t="str">
        <f>IF(G21="","",RANK(G21,$G$9:$G$40)+COUNTIF(G$9:G21,G21)-1)</f>
        <v/>
      </c>
      <c r="C21" s="220">
        <f>'gülle V'!D18</f>
        <v>37518</v>
      </c>
      <c r="D21" s="32" t="str">
        <f>'gülle V'!E18</f>
        <v>ÖZVER ŞENÇAĞLI</v>
      </c>
      <c r="E21" s="32" t="str">
        <f>'gülle V'!F18</f>
        <v>BÜLENT ECEVİT ANADOLU LİSESİ</v>
      </c>
      <c r="F21" s="49">
        <f>'gülle V'!O18</f>
        <v>0</v>
      </c>
      <c r="G21" s="34" t="str">
        <f>IFERROR('gülle V'!P18,"")</f>
        <v/>
      </c>
      <c r="H21" s="35">
        <f>'yarışmaya katılan okullar'!B24</f>
        <v>77</v>
      </c>
    </row>
    <row r="22" spans="1:8" s="24" customFormat="1" ht="24.95" customHeight="1">
      <c r="A22" s="30">
        <v>14</v>
      </c>
      <c r="B22" s="31" t="str">
        <f>IF(G22="","",RANK(G22,$G$9:$G$40)+COUNTIF(G$9:G22,G22)-1)</f>
        <v/>
      </c>
      <c r="C22" s="220">
        <f>'gülle V'!D19</f>
        <v>37125</v>
      </c>
      <c r="D22" s="32" t="str">
        <f>'gülle V'!E19</f>
        <v>METE ERKEKOĞLU</v>
      </c>
      <c r="E22" s="32" t="str">
        <f>'gülle V'!F19</f>
        <v>LEFKOŞA TÜRK LİSESİ</v>
      </c>
      <c r="F22" s="49">
        <f>'gülle V'!O19</f>
        <v>0</v>
      </c>
      <c r="G22" s="34" t="str">
        <f>IFERROR('gülle V'!P19,"")</f>
        <v/>
      </c>
      <c r="H22" s="35">
        <f>'yarışmaya katılan okullar'!B25</f>
        <v>48</v>
      </c>
    </row>
    <row r="23" spans="1:8" s="24" customFormat="1" ht="24.95" customHeight="1">
      <c r="A23" s="30">
        <v>15</v>
      </c>
      <c r="B23" s="31" t="str">
        <f>IF(G23="","",RANK(G23,$G$9:$G$40)+COUNTIF(G$9:G23,G23)-1)</f>
        <v/>
      </c>
      <c r="C23" s="220">
        <f>'gülle V'!D20</f>
        <v>37683</v>
      </c>
      <c r="D23" s="32" t="str">
        <f>'gülle V'!E20</f>
        <v>EROL KORKMAZ</v>
      </c>
      <c r="E23" s="32" t="str">
        <f>'gülle V'!F20</f>
        <v>ERENKÖY LİSESİ</v>
      </c>
      <c r="F23" s="49">
        <f>'gülle V'!O20</f>
        <v>0</v>
      </c>
      <c r="G23" s="34" t="str">
        <f>IFERROR('gülle V'!P20,"")</f>
        <v/>
      </c>
      <c r="H23" s="35">
        <f>'yarışmaya katılan okullar'!B26</f>
        <v>40</v>
      </c>
    </row>
    <row r="24" spans="1:8" s="24" customFormat="1" ht="24.95" customHeight="1">
      <c r="A24" s="30">
        <v>16</v>
      </c>
      <c r="B24" s="31" t="str">
        <f>IF(G24="","",RANK(G24,$G$9:$G$40)+COUNTIF(G$9:G24,G24)-1)</f>
        <v/>
      </c>
      <c r="C24" s="220">
        <f>'gülle V'!D21</f>
        <v>37107</v>
      </c>
      <c r="D24" s="32" t="str">
        <f>'gülle V'!E21</f>
        <v>ALİ KİREÇÇİ</v>
      </c>
      <c r="E24" s="32" t="str">
        <f>'gülle V'!F21</f>
        <v>CENGİZ TOPEL E. M .LİSESİ</v>
      </c>
      <c r="F24" s="49">
        <f>'gülle V'!O21</f>
        <v>0</v>
      </c>
      <c r="G24" s="34" t="str">
        <f>IFERROR('gülle V'!P21,"")</f>
        <v/>
      </c>
      <c r="H24" s="35">
        <f>'yarışmaya katılan okullar'!B27</f>
        <v>39</v>
      </c>
    </row>
    <row r="25" spans="1:8" s="24" customFormat="1" ht="24.95" customHeight="1">
      <c r="A25" s="30">
        <v>17</v>
      </c>
      <c r="B25" s="31" t="str">
        <f>IF(G25="","",RANK(G25,$G$9:$G$40)+COUNTIF(G$9:G25,G25)-1)</f>
        <v/>
      </c>
      <c r="C25" s="220" t="str">
        <f>'gülle V'!D22</f>
        <v>-</v>
      </c>
      <c r="D25" s="32" t="str">
        <f>'gülle V'!E22</f>
        <v>-</v>
      </c>
      <c r="E25" s="32" t="str">
        <f>'gülle V'!F22</f>
        <v>GÜZELYURT TMK</v>
      </c>
      <c r="F25" s="49">
        <f>'gülle V'!O22</f>
        <v>0</v>
      </c>
      <c r="G25" s="34" t="str">
        <f>IFERROR('gülle V'!P22,"")</f>
        <v/>
      </c>
      <c r="H25" s="35">
        <f>'yarışmaya katılan okullar'!B28</f>
        <v>64</v>
      </c>
    </row>
    <row r="26" spans="1:8" s="24" customFormat="1" ht="24.95" customHeight="1">
      <c r="A26" s="30">
        <v>18</v>
      </c>
      <c r="B26" s="31" t="str">
        <f>IF(G26="","",RANK(G26,$G$9:$G$40)+COUNTIF(G$9:G26,G26)-1)</f>
        <v/>
      </c>
      <c r="C26" s="220">
        <f>'gülle V'!D23</f>
        <v>37207</v>
      </c>
      <c r="D26" s="32" t="str">
        <f>'gülle V'!E23</f>
        <v>HÜSEYİN GÜNDÜZ</v>
      </c>
      <c r="E26" s="32" t="str">
        <f>'gülle V'!F23</f>
        <v>TÜRK MAARİF KOLEJİ</v>
      </c>
      <c r="F26" s="49">
        <f>'gülle V'!O23</f>
        <v>0</v>
      </c>
      <c r="G26" s="34" t="str">
        <f>IFERROR('gülle V'!P23,"")</f>
        <v/>
      </c>
      <c r="H26" s="35">
        <f>'yarışmaya katılan okullar'!B29</f>
        <v>51</v>
      </c>
    </row>
    <row r="27" spans="1:8" s="24" customFormat="1" ht="24.95" customHeight="1">
      <c r="A27" s="30">
        <v>19</v>
      </c>
      <c r="B27" s="31" t="str">
        <f>IF(G27="","",RANK(G27,$G$9:$G$40)+COUNTIF(G$9:G27,G27)-1)</f>
        <v/>
      </c>
      <c r="C27" s="220">
        <f>'gülle V'!D24</f>
        <v>37629</v>
      </c>
      <c r="D27" s="32" t="str">
        <f>'gülle V'!E24</f>
        <v>TURGUT TAKALİ</v>
      </c>
      <c r="E27" s="32" t="str">
        <f>'gülle V'!F24</f>
        <v>KURTULUŞ LİSESİ</v>
      </c>
      <c r="F27" s="49">
        <f>'gülle V'!O24</f>
        <v>0</v>
      </c>
      <c r="G27" s="34" t="str">
        <f>IFERROR('gülle V'!P24,"")</f>
        <v/>
      </c>
      <c r="H27" s="35">
        <f>'yarışmaya katılan okullar'!B30</f>
        <v>47</v>
      </c>
    </row>
    <row r="28" spans="1:8" s="24" customFormat="1" ht="24.95" customHeight="1">
      <c r="A28" s="30">
        <v>20</v>
      </c>
      <c r="B28" s="31" t="str">
        <f>IF(G28="","",RANK(G28,$G$9:$G$40)+COUNTIF(G$9:G28,G28)-1)</f>
        <v/>
      </c>
      <c r="C28" s="220">
        <f>'gülle V'!D25</f>
        <v>37350</v>
      </c>
      <c r="D28" s="32" t="str">
        <f>'gülle V'!E25</f>
        <v>HÜSEYİN TURAN YEŞİL</v>
      </c>
      <c r="E28" s="32" t="str">
        <f>'gülle V'!F25</f>
        <v>DEĞİRMENLİK LİSESİ</v>
      </c>
      <c r="F28" s="49">
        <f>'gülle V'!O25</f>
        <v>0</v>
      </c>
      <c r="G28" s="34" t="str">
        <f>IFERROR('gülle V'!P25,"")</f>
        <v/>
      </c>
      <c r="H28" s="35">
        <f>'yarışmaya katılan okullar'!B31</f>
        <v>33</v>
      </c>
    </row>
    <row r="29" spans="1:8" s="24" customFormat="1" ht="24.95" customHeight="1">
      <c r="A29" s="30">
        <v>21</v>
      </c>
      <c r="B29" s="31" t="str">
        <f>IF(G29="","",RANK(G29,$G$9:$G$40)+COUNTIF(G$9:G29,G29)-1)</f>
        <v/>
      </c>
      <c r="C29" s="220">
        <f>'gülle V'!D26</f>
        <v>37123</v>
      </c>
      <c r="D29" s="32" t="str">
        <f>'gülle V'!E26</f>
        <v>İBRAHİM OKUR</v>
      </c>
      <c r="E29" s="32" t="str">
        <f>'gülle V'!F26</f>
        <v>BEKİRPAŞA LİSESİ</v>
      </c>
      <c r="F29" s="49">
        <f>'gülle V'!O26</f>
        <v>0</v>
      </c>
      <c r="G29" s="34" t="str">
        <f>IFERROR('gülle V'!P26,"")</f>
        <v/>
      </c>
      <c r="H29" s="35">
        <f>'yarışmaya katılan okullar'!B32</f>
        <v>37</v>
      </c>
    </row>
    <row r="30" spans="1:8" s="24" customFormat="1" ht="24.95" customHeight="1">
      <c r="A30" s="30">
        <v>22</v>
      </c>
      <c r="B30" s="31" t="str">
        <f>IF(G30="","",RANK(G30,$G$9:$G$40)+COUNTIF(G$9:G30,G30)-1)</f>
        <v/>
      </c>
      <c r="C30" s="220">
        <f>'gülle V'!D27</f>
        <v>37117</v>
      </c>
      <c r="D30" s="32" t="str">
        <f>'gülle V'!E27</f>
        <v>ATAKAN KIRMIZI</v>
      </c>
      <c r="E30" s="32" t="str">
        <f>'gülle V'!F27</f>
        <v>YAKIN DOĞU KOLEJİ</v>
      </c>
      <c r="F30" s="49">
        <f>'gülle V'!O27</f>
        <v>0</v>
      </c>
      <c r="G30" s="34" t="str">
        <f>IFERROR('gülle V'!P27,"")</f>
        <v/>
      </c>
      <c r="H30" s="35">
        <f>'yarışmaya katılan okullar'!B33</f>
        <v>27</v>
      </c>
    </row>
    <row r="31" spans="1:8" s="24" customFormat="1" ht="24.95" customHeight="1">
      <c r="A31" s="30">
        <v>23</v>
      </c>
      <c r="B31" s="31" t="str">
        <f>IF(G31="","",RANK(G31,$G$9:$G$40)+COUNTIF(G$9:G31,G31)-1)</f>
        <v/>
      </c>
      <c r="C31" s="220" t="str">
        <f>'gülle V'!D28</f>
        <v>-</v>
      </c>
      <c r="D31" s="32" t="str">
        <f>'gülle V'!E28</f>
        <v>-</v>
      </c>
      <c r="E31" s="32" t="str">
        <f>'gülle V'!F28</f>
        <v>THE ENGLISH SCHOOL OF KYRENIA</v>
      </c>
      <c r="F31" s="49">
        <f>'gülle V'!O28</f>
        <v>0</v>
      </c>
      <c r="G31" s="34" t="str">
        <f>IFERROR('gülle V'!P28,"")</f>
        <v/>
      </c>
      <c r="H31" s="35">
        <f>'yarışmaya katılan okullar'!B34</f>
        <v>81</v>
      </c>
    </row>
    <row r="32" spans="1:8" s="24" customFormat="1" ht="24.95" customHeight="1">
      <c r="A32" s="30">
        <v>24</v>
      </c>
      <c r="B32" s="31" t="str">
        <f>IF(G32="","",RANK(G32,$G$9:$G$40)+COUNTIF(G$9:G32,G32)-1)</f>
        <v/>
      </c>
      <c r="C32" s="220" t="str">
        <f>'gülle V'!D29</f>
        <v>-</v>
      </c>
      <c r="D32" s="32" t="str">
        <f>'gülle V'!E29</f>
        <v>-</v>
      </c>
      <c r="E32" s="32" t="str">
        <f>'gülle V'!F29</f>
        <v>ATATÜRK MESLEK LİSESİ</v>
      </c>
      <c r="F32" s="49">
        <f>'gülle V'!O29</f>
        <v>0</v>
      </c>
      <c r="G32" s="34" t="str">
        <f>IFERROR('gülle V'!P29,"")</f>
        <v/>
      </c>
      <c r="H32" s="35">
        <f>'yarışmaya katılan okullar'!B35</f>
        <v>36</v>
      </c>
    </row>
    <row r="33" spans="1:8" s="24" customFormat="1" ht="24.95" customHeight="1">
      <c r="A33" s="30">
        <v>25</v>
      </c>
      <c r="B33" s="31" t="str">
        <f>IF(G33="","",RANK(G33,$G$9:$G$40)+COUNTIF(G$9:G33,G33)-1)</f>
        <v/>
      </c>
      <c r="C33" s="220">
        <f>'gülle V'!D30</f>
        <v>37811</v>
      </c>
      <c r="D33" s="32" t="str">
        <f>'gülle V'!E30</f>
        <v>BERKAN AKGÜÇ</v>
      </c>
      <c r="E33" s="32" t="str">
        <f>'gülle V'!F30</f>
        <v>20 TEMMUZ FEN LİSESİ</v>
      </c>
      <c r="F33" s="49">
        <f>'gülle V'!O30</f>
        <v>0</v>
      </c>
      <c r="G33" s="34" t="str">
        <f>IFERROR('gülle V'!P30,"")</f>
        <v/>
      </c>
      <c r="H33" s="35">
        <f>'yarışmaya katılan okullar'!B36</f>
        <v>53</v>
      </c>
    </row>
    <row r="34" spans="1:8" s="24" customFormat="1" ht="24.95" customHeight="1">
      <c r="A34" s="30">
        <v>26</v>
      </c>
      <c r="B34" s="31" t="str">
        <f>IF(G34="","",RANK(G34,$G$9:$G$40)+COUNTIF(G$9:G34,G34)-1)</f>
        <v/>
      </c>
      <c r="C34" s="220">
        <f>'gülle V'!D31</f>
        <v>0</v>
      </c>
      <c r="D34" s="32">
        <f>'gülle V'!E31</f>
        <v>0</v>
      </c>
      <c r="E34" s="32" t="str">
        <f>'gülle V'!F31</f>
        <v/>
      </c>
      <c r="F34" s="49">
        <f>'gülle V'!O31</f>
        <v>0</v>
      </c>
      <c r="G34" s="34" t="str">
        <f>IFERROR('gülle V'!P31,"")</f>
        <v/>
      </c>
      <c r="H34" s="35">
        <f>'yarışmaya katılan okullar'!B37</f>
        <v>0</v>
      </c>
    </row>
    <row r="35" spans="1:8" s="24" customFormat="1" ht="24.95" customHeight="1">
      <c r="A35" s="30">
        <v>27</v>
      </c>
      <c r="B35" s="31" t="str">
        <f>IF(G35="","",RANK(G35,$G$9:$G$40)+COUNTIF(G$9:G35,G35)-1)</f>
        <v/>
      </c>
      <c r="C35" s="220">
        <f>'gülle V'!D32</f>
        <v>0</v>
      </c>
      <c r="D35" s="32">
        <f>'gülle V'!E32</f>
        <v>0</v>
      </c>
      <c r="E35" s="32" t="str">
        <f>'gülle V'!F32</f>
        <v/>
      </c>
      <c r="F35" s="49">
        <f>'gülle V'!O32</f>
        <v>0</v>
      </c>
      <c r="G35" s="34" t="str">
        <f>IFERROR('gülle V'!P32,"")</f>
        <v/>
      </c>
      <c r="H35" s="35">
        <f>'yarışmaya katılan okullar'!B38</f>
        <v>0</v>
      </c>
    </row>
    <row r="36" spans="1:8" s="24" customFormat="1" ht="24.95" customHeight="1">
      <c r="A36" s="30">
        <v>28</v>
      </c>
      <c r="B36" s="31" t="str">
        <f>IF(G36="","",RANK(G36,$G$9:$G$40)+COUNTIF(G$9:G36,G36)-1)</f>
        <v/>
      </c>
      <c r="C36" s="220">
        <f>'gülle V'!D33</f>
        <v>0</v>
      </c>
      <c r="D36" s="32">
        <f>'gülle V'!E33</f>
        <v>0</v>
      </c>
      <c r="E36" s="32" t="str">
        <f>'gülle V'!F33</f>
        <v/>
      </c>
      <c r="F36" s="49">
        <f>'gülle V'!O33</f>
        <v>0</v>
      </c>
      <c r="G36" s="34" t="str">
        <f>IFERROR('gülle V'!P33,"")</f>
        <v/>
      </c>
      <c r="H36" s="35">
        <f>'yarışmaya katılan okullar'!B39</f>
        <v>0</v>
      </c>
    </row>
    <row r="37" spans="1:8" s="24" customFormat="1" ht="24.95" customHeight="1">
      <c r="A37" s="30">
        <v>29</v>
      </c>
      <c r="B37" s="31" t="str">
        <f>IF(G37="","",RANK(G37,$G$9:$G$40)+COUNTIF(G$9:G37,G37)-1)</f>
        <v/>
      </c>
      <c r="C37" s="220">
        <f>'gülle V'!D34</f>
        <v>0</v>
      </c>
      <c r="D37" s="32">
        <f>'gülle V'!E34</f>
        <v>0</v>
      </c>
      <c r="E37" s="32" t="str">
        <f>'gülle V'!F34</f>
        <v/>
      </c>
      <c r="F37" s="49">
        <f>'gülle V'!O34</f>
        <v>0</v>
      </c>
      <c r="G37" s="34" t="str">
        <f>IFERROR('gülle V'!P34,"")</f>
        <v/>
      </c>
      <c r="H37" s="35">
        <f>'yarışmaya katılan okullar'!B40</f>
        <v>0</v>
      </c>
    </row>
    <row r="38" spans="1:8" s="24" customFormat="1" ht="24.95" customHeight="1">
      <c r="A38" s="30">
        <v>30</v>
      </c>
      <c r="B38" s="31" t="str">
        <f>IF(G38="","",RANK(G38,$G$9:$G$40)+COUNTIF(G$9:G38,G38)-1)</f>
        <v/>
      </c>
      <c r="C38" s="220">
        <f>'gülle V'!D35</f>
        <v>0</v>
      </c>
      <c r="D38" s="32">
        <f>'gülle V'!E35</f>
        <v>0</v>
      </c>
      <c r="E38" s="32" t="str">
        <f>'gülle V'!F35</f>
        <v/>
      </c>
      <c r="F38" s="49">
        <f>'gülle V'!O35</f>
        <v>0</v>
      </c>
      <c r="G38" s="34" t="str">
        <f>IFERROR('gülle V'!P35,"")</f>
        <v/>
      </c>
      <c r="H38" s="35">
        <f>'yarışmaya katılan okullar'!B41</f>
        <v>0</v>
      </c>
    </row>
    <row r="39" spans="1:8" s="24" customFormat="1" ht="24.95" customHeight="1">
      <c r="A39" s="30">
        <v>31</v>
      </c>
      <c r="B39" s="31" t="str">
        <f>IF(G39="","",RANK(G39,$G$9:$G$40)+COUNTIF(G$9:G39,G39)-1)</f>
        <v/>
      </c>
      <c r="C39" s="220">
        <f>'gülle V'!D36</f>
        <v>0</v>
      </c>
      <c r="D39" s="32">
        <f>'gülle V'!E36</f>
        <v>0</v>
      </c>
      <c r="E39" s="32" t="str">
        <f>'gülle V'!F36</f>
        <v/>
      </c>
      <c r="F39" s="49">
        <f>'gülle V'!O36</f>
        <v>0</v>
      </c>
      <c r="G39" s="34" t="str">
        <f>IFERROR('gülle V'!P36,"")</f>
        <v/>
      </c>
      <c r="H39" s="35">
        <f>'yarışmaya katılan okullar'!B42</f>
        <v>0</v>
      </c>
    </row>
    <row r="40" spans="1:8" s="24" customFormat="1" ht="24.95" customHeight="1">
      <c r="A40" s="30">
        <v>32</v>
      </c>
      <c r="B40" s="31" t="str">
        <f>IF(G40="","",RANK(G40,$G$9:$G$40)+COUNTIF(G$9:G40,G40)-1)</f>
        <v/>
      </c>
      <c r="C40" s="220">
        <f>'gülle V'!D37</f>
        <v>0</v>
      </c>
      <c r="D40" s="32">
        <f>'gülle V'!E37</f>
        <v>0</v>
      </c>
      <c r="E40" s="32" t="str">
        <f>'gülle V'!F37</f>
        <v/>
      </c>
      <c r="F40" s="49">
        <f>'gülle V'!O37</f>
        <v>0</v>
      </c>
      <c r="G40" s="34" t="str">
        <f>IFERROR('gülle V'!P37,"")</f>
        <v/>
      </c>
      <c r="H40" s="35">
        <f>'yarışmaya katılan okullar'!B43</f>
        <v>0</v>
      </c>
    </row>
    <row r="41" spans="1:8" s="24" customFormat="1" ht="24.95" customHeight="1">
      <c r="C41" s="220" t="e">
        <f>'gülle V'!#REF!</f>
        <v>#REF!</v>
      </c>
    </row>
    <row r="42" spans="1:8" s="24" customFormat="1" ht="24.95" customHeight="1"/>
    <row r="43" spans="1:8" s="24" customFormat="1" ht="24.95" customHeight="1"/>
    <row r="44" spans="1:8" s="24" customFormat="1" ht="24.95" customHeight="1"/>
    <row r="45" spans="1:8" s="24" customFormat="1" ht="24.95" customHeight="1"/>
    <row r="46" spans="1:8" s="24" customFormat="1" ht="24.95" customHeight="1"/>
    <row r="47" spans="1:8" s="24" customFormat="1" ht="24.95" customHeight="1"/>
    <row r="48" spans="1:8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="24" customFormat="1" ht="24.95" customHeight="1"/>
    <row r="66" s="24" customFormat="1" ht="24.95" customHeight="1"/>
    <row r="67" s="24" customFormat="1" ht="24.95" customHeight="1"/>
    <row r="68" s="24" customFormat="1" ht="24.95" customHeight="1"/>
    <row r="69" s="24" customFormat="1" ht="24.95" customHeight="1"/>
    <row r="70" s="24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F40 H9:H40">
    <cfRule type="cellIs" dxfId="62" priority="2" stopIfTrue="1" operator="equal">
      <formula>0</formula>
    </cfRule>
  </conditionalFormatting>
  <conditionalFormatting sqref="C9:C41">
    <cfRule type="cellIs" dxfId="61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>
    <tabColor rgb="FFFF0000"/>
  </sheetPr>
  <dimension ref="A1:J71"/>
  <sheetViews>
    <sheetView view="pageBreakPreview" topLeftCell="A16" zoomScale="60" zoomScaleNormal="80" workbookViewId="0">
      <selection activeCell="E6" sqref="E6:F6"/>
    </sheetView>
  </sheetViews>
  <sheetFormatPr defaultColWidth="9.140625" defaultRowHeight="24.95" customHeight="1"/>
  <cols>
    <col min="1" max="1" width="5.7109375" style="40" customWidth="1"/>
    <col min="2" max="2" width="9.7109375" style="40" customWidth="1"/>
    <col min="3" max="3" width="13.42578125" style="40" customWidth="1"/>
    <col min="4" max="4" width="36.7109375" style="40" customWidth="1"/>
    <col min="5" max="5" width="40.7109375" style="40" customWidth="1"/>
    <col min="6" max="6" width="11" style="40" customWidth="1"/>
    <col min="7" max="7" width="8.85546875" style="40" customWidth="1"/>
    <col min="8" max="8" width="11.7109375" style="40" customWidth="1"/>
    <col min="9" max="9" width="12.28515625" style="40" customWidth="1"/>
    <col min="10" max="16384" width="9.140625" style="40"/>
  </cols>
  <sheetData>
    <row r="1" spans="1:10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  <c r="I1" s="354" t="s">
        <v>302</v>
      </c>
    </row>
    <row r="2" spans="1:10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  <c r="I2" s="354"/>
    </row>
    <row r="3" spans="1:10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  <c r="I3" s="354"/>
    </row>
    <row r="4" spans="1:10" s="24" customFormat="1" ht="24.95" customHeight="1">
      <c r="C4" s="38"/>
      <c r="I4" s="354"/>
    </row>
    <row r="5" spans="1:10" s="24" customFormat="1" ht="24.95" customHeight="1">
      <c r="C5" s="25" t="s">
        <v>16</v>
      </c>
      <c r="D5" s="26" t="s">
        <v>10</v>
      </c>
      <c r="E5" s="25" t="s">
        <v>17</v>
      </c>
      <c r="F5" s="92" t="str">
        <f>'genel bilgi girişi'!B5</f>
        <v>ATATÜRK STADYUMU</v>
      </c>
      <c r="G5" s="92"/>
      <c r="H5" s="38"/>
      <c r="I5" s="354"/>
    </row>
    <row r="6" spans="1:10" s="24" customFormat="1" ht="24.95" customHeight="1">
      <c r="C6" s="25" t="s">
        <v>19</v>
      </c>
      <c r="D6" s="27" t="str">
        <f>gülle!$D$6</f>
        <v>GÜLLE ATMA(5kg)</v>
      </c>
      <c r="E6" s="25" t="s">
        <v>18</v>
      </c>
      <c r="F6" s="227" t="str">
        <f>'genel bilgi girişi'!B6</f>
        <v>11-12 MART 2019</v>
      </c>
      <c r="G6" s="228"/>
      <c r="H6" s="219"/>
      <c r="I6" s="354"/>
    </row>
    <row r="7" spans="1:10" s="24" customFormat="1" ht="24.95" customHeight="1">
      <c r="I7" s="354"/>
    </row>
    <row r="8" spans="1:10" s="218" customFormat="1" ht="38.450000000000003" customHeight="1">
      <c r="A8" s="216" t="s">
        <v>32</v>
      </c>
      <c r="B8" s="216" t="s">
        <v>20</v>
      </c>
      <c r="C8" s="216" t="s">
        <v>62</v>
      </c>
      <c r="D8" s="217" t="s">
        <v>55</v>
      </c>
      <c r="E8" s="216" t="s">
        <v>21</v>
      </c>
      <c r="F8" s="216" t="s">
        <v>22</v>
      </c>
      <c r="G8" s="216" t="s">
        <v>23</v>
      </c>
      <c r="H8" s="217" t="s">
        <v>304</v>
      </c>
      <c r="I8" s="216" t="s">
        <v>303</v>
      </c>
    </row>
    <row r="9" spans="1:10" s="24" customFormat="1" ht="24.95" customHeight="1">
      <c r="A9" s="28">
        <v>1</v>
      </c>
      <c r="B9" s="42">
        <f>IF(ISERROR(VLOOKUP(I9,gülle!$B$9:$H$40,7,FALSE)),0,(VLOOKUP(I9,gülle!$B$9:$H$40,7,FALSE)))</f>
        <v>0</v>
      </c>
      <c r="C9" s="220">
        <f>IF(ISERROR(VLOOKUP(I9,gülle!$B$9:$H$40,2,FALSE)),0,(VLOOKUP(I9,gülle!$B$9:$H$40,2,FALSE)))</f>
        <v>0</v>
      </c>
      <c r="D9" s="229">
        <f>IF(ISERROR(VLOOKUP(I9,gülle!$B$9:$H$40,3,FALSE)),0,(VLOOKUP(I9,gülle!$B$9:$H$40,3,FALSE)))</f>
        <v>0</v>
      </c>
      <c r="E9" s="229">
        <f>IF(ISERROR(VLOOKUP(I9,gülle!$B$9:$H$40,4,FALSE)),0,(VLOOKUP(I9,gülle!$B$9:$H$40,4,FALSE)))</f>
        <v>0</v>
      </c>
      <c r="F9" s="49">
        <f>IF(ISERROR(VLOOKUP(I9,gülle!$B$9:$H$40,5,FALSE)),0,(VLOOKUP(I9,gülle!$B$9:$H$40,5,FALSE)))</f>
        <v>0</v>
      </c>
      <c r="G9" s="43">
        <f>IF(ISERROR(VLOOKUP(I9,gülle!$B$9:$H$40,6,FALSE)),0,(VLOOKUP(I9,gülle!$B$9:$H$40,6,FALSE)))</f>
        <v>0</v>
      </c>
      <c r="H9" s="222"/>
      <c r="I9" s="30">
        <v>1</v>
      </c>
      <c r="J9" s="44"/>
    </row>
    <row r="10" spans="1:10" s="24" customFormat="1" ht="24.95" customHeight="1">
      <c r="A10" s="28">
        <v>2</v>
      </c>
      <c r="B10" s="42">
        <f>IF(ISERROR(VLOOKUP(I10,gülle!$B$9:$H$40,7,FALSE)),0,(VLOOKUP(I10,gülle!$B$9:$H$40,7,FALSE)))</f>
        <v>0</v>
      </c>
      <c r="C10" s="220">
        <f>IF(ISERROR(VLOOKUP(I10,gülle!$B$9:$H$40,2,FALSE)),0,(VLOOKUP(I10,gülle!$B$9:$H$40,2,FALSE)))</f>
        <v>0</v>
      </c>
      <c r="D10" s="229">
        <f>IF(ISERROR(VLOOKUP(I10,gülle!$B$9:$H$40,3,FALSE)),0,(VLOOKUP(I10,gülle!$B$9:$H$40,3,FALSE)))</f>
        <v>0</v>
      </c>
      <c r="E10" s="229">
        <f>IF(ISERROR(VLOOKUP(I10,gülle!$B$9:$H$40,4,FALSE)),0,(VLOOKUP(I10,gülle!$B$9:$H$40,4,FALSE)))</f>
        <v>0</v>
      </c>
      <c r="F10" s="49">
        <f>IF(ISERROR(VLOOKUP(I10,gülle!$B$9:$H$40,5,FALSE)),0,(VLOOKUP(I10,gülle!$B$9:$H$40,5,FALSE)))</f>
        <v>0</v>
      </c>
      <c r="G10" s="43">
        <f>IF(ISERROR(VLOOKUP(I10,gülle!$B$9:$H$40,6,FALSE)),0,(VLOOKUP(I10,gülle!$B$9:$H$40,6,FALSE)))</f>
        <v>0</v>
      </c>
      <c r="H10" s="222"/>
      <c r="I10" s="30">
        <v>2</v>
      </c>
      <c r="J10" s="44"/>
    </row>
    <row r="11" spans="1:10" s="24" customFormat="1" ht="24.95" customHeight="1">
      <c r="A11" s="28">
        <v>3</v>
      </c>
      <c r="B11" s="42">
        <f>IF(ISERROR(VLOOKUP(I11,gülle!$B$9:$H$40,7,FALSE)),0,(VLOOKUP(I11,gülle!$B$9:$H$40,7,FALSE)))</f>
        <v>0</v>
      </c>
      <c r="C11" s="220">
        <f>IF(ISERROR(VLOOKUP(I11,gülle!$B$9:$H$40,2,FALSE)),0,(VLOOKUP(I11,gülle!$B$9:$H$40,2,FALSE)))</f>
        <v>0</v>
      </c>
      <c r="D11" s="229">
        <f>IF(ISERROR(VLOOKUP(I11,gülle!$B$9:$H$40,3,FALSE)),0,(VLOOKUP(I11,gülle!$B$9:$H$40,3,FALSE)))</f>
        <v>0</v>
      </c>
      <c r="E11" s="229">
        <f>IF(ISERROR(VLOOKUP(I11,gülle!$B$9:$H$40,4,FALSE)),0,(VLOOKUP(I11,gülle!$B$9:$H$40,4,FALSE)))</f>
        <v>0</v>
      </c>
      <c r="F11" s="49">
        <f>IF(ISERROR(VLOOKUP(I11,gülle!$B$9:$H$40,5,FALSE)),0,(VLOOKUP(I11,gülle!$B$9:$H$40,5,FALSE)))</f>
        <v>0</v>
      </c>
      <c r="G11" s="43">
        <f>IF(ISERROR(VLOOKUP(I11,gülle!$B$9:$H$40,6,FALSE)),0,(VLOOKUP(I11,gülle!$B$9:$H$40,6,FALSE)))</f>
        <v>0</v>
      </c>
      <c r="H11" s="222"/>
      <c r="I11" s="30">
        <v>3</v>
      </c>
      <c r="J11" s="44"/>
    </row>
    <row r="12" spans="1:10" s="24" customFormat="1" ht="24.95" customHeight="1">
      <c r="A12" s="28">
        <v>4</v>
      </c>
      <c r="B12" s="42">
        <f>IF(ISERROR(VLOOKUP(I12,gülle!$B$9:$H$40,7,FALSE)),0,(VLOOKUP(I12,gülle!$B$9:$H$40,7,FALSE)))</f>
        <v>0</v>
      </c>
      <c r="C12" s="220">
        <f>IF(ISERROR(VLOOKUP(I12,gülle!$B$9:$H$40,2,FALSE)),0,(VLOOKUP(I12,gülle!$B$9:$H$40,2,FALSE)))</f>
        <v>0</v>
      </c>
      <c r="D12" s="229">
        <f>IF(ISERROR(VLOOKUP(I12,gülle!$B$9:$H$40,3,FALSE)),0,(VLOOKUP(I12,gülle!$B$9:$H$40,3,FALSE)))</f>
        <v>0</v>
      </c>
      <c r="E12" s="229">
        <f>IF(ISERROR(VLOOKUP(I12,gülle!$B$9:$H$40,4,FALSE)),0,(VLOOKUP(I12,gülle!$B$9:$H$40,4,FALSE)))</f>
        <v>0</v>
      </c>
      <c r="F12" s="49">
        <f>IF(ISERROR(VLOOKUP(I12,gülle!$B$9:$H$40,5,FALSE)),0,(VLOOKUP(I12,gülle!$B$9:$H$40,5,FALSE)))</f>
        <v>0</v>
      </c>
      <c r="G12" s="43">
        <f>IF(ISERROR(VLOOKUP(I12,gülle!$B$9:$H$40,6,FALSE)),0,(VLOOKUP(I12,gülle!$B$9:$H$40,6,FALSE)))</f>
        <v>0</v>
      </c>
      <c r="H12" s="222"/>
      <c r="I12" s="30">
        <v>4</v>
      </c>
      <c r="J12" s="44"/>
    </row>
    <row r="13" spans="1:10" s="24" customFormat="1" ht="24.95" customHeight="1">
      <c r="A13" s="28">
        <v>5</v>
      </c>
      <c r="B13" s="42">
        <f>IF(ISERROR(VLOOKUP(I13,gülle!$B$9:$H$40,7,FALSE)),0,(VLOOKUP(I13,gülle!$B$9:$H$40,7,FALSE)))</f>
        <v>0</v>
      </c>
      <c r="C13" s="220">
        <f>IF(ISERROR(VLOOKUP(I13,gülle!$B$9:$H$40,2,FALSE)),0,(VLOOKUP(I13,gülle!$B$9:$H$40,2,FALSE)))</f>
        <v>0</v>
      </c>
      <c r="D13" s="229">
        <f>IF(ISERROR(VLOOKUP(I13,gülle!$B$9:$H$40,3,FALSE)),0,(VLOOKUP(I13,gülle!$B$9:$H$40,3,FALSE)))</f>
        <v>0</v>
      </c>
      <c r="E13" s="229">
        <f>IF(ISERROR(VLOOKUP(I13,gülle!$B$9:$H$40,4,FALSE)),0,(VLOOKUP(I13,gülle!$B$9:$H$40,4,FALSE)))</f>
        <v>0</v>
      </c>
      <c r="F13" s="49">
        <f>IF(ISERROR(VLOOKUP(I13,gülle!$B$9:$H$40,5,FALSE)),0,(VLOOKUP(I13,gülle!$B$9:$H$40,5,FALSE)))</f>
        <v>0</v>
      </c>
      <c r="G13" s="43">
        <f>IF(ISERROR(VLOOKUP(I13,gülle!$B$9:$H$40,6,FALSE)),0,(VLOOKUP(I13,gülle!$B$9:$H$40,6,FALSE)))</f>
        <v>0</v>
      </c>
      <c r="H13" s="222"/>
      <c r="I13" s="30">
        <v>5</v>
      </c>
      <c r="J13" s="44"/>
    </row>
    <row r="14" spans="1:10" s="24" customFormat="1" ht="24.95" customHeight="1">
      <c r="A14" s="28">
        <v>6</v>
      </c>
      <c r="B14" s="42">
        <f>IF(ISERROR(VLOOKUP(I14,gülle!$B$9:$H$40,7,FALSE)),0,(VLOOKUP(I14,gülle!$B$9:$H$40,7,FALSE)))</f>
        <v>0</v>
      </c>
      <c r="C14" s="220">
        <f>IF(ISERROR(VLOOKUP(I14,gülle!$B$9:$H$40,2,FALSE)),0,(VLOOKUP(I14,gülle!$B$9:$H$40,2,FALSE)))</f>
        <v>0</v>
      </c>
      <c r="D14" s="229">
        <f>IF(ISERROR(VLOOKUP(I14,gülle!$B$9:$H$40,3,FALSE)),0,(VLOOKUP(I14,gülle!$B$9:$H$40,3,FALSE)))</f>
        <v>0</v>
      </c>
      <c r="E14" s="229">
        <f>IF(ISERROR(VLOOKUP(I14,gülle!$B$9:$H$40,4,FALSE)),0,(VLOOKUP(I14,gülle!$B$9:$H$40,4,FALSE)))</f>
        <v>0</v>
      </c>
      <c r="F14" s="49">
        <f>IF(ISERROR(VLOOKUP(I14,gülle!$B$9:$H$40,5,FALSE)),0,(VLOOKUP(I14,gülle!$B$9:$H$40,5,FALSE)))</f>
        <v>0</v>
      </c>
      <c r="G14" s="43">
        <f>IF(ISERROR(VLOOKUP(I14,gülle!$B$9:$H$40,6,FALSE)),0,(VLOOKUP(I14,gülle!$B$9:$H$40,6,FALSE)))</f>
        <v>0</v>
      </c>
      <c r="H14" s="222"/>
      <c r="I14" s="30">
        <v>6</v>
      </c>
      <c r="J14" s="44"/>
    </row>
    <row r="15" spans="1:10" s="24" customFormat="1" ht="24.95" customHeight="1">
      <c r="A15" s="28">
        <v>7</v>
      </c>
      <c r="B15" s="42">
        <f>IF(ISERROR(VLOOKUP(I15,gülle!$B$9:$H$40,7,FALSE)),0,(VLOOKUP(I15,gülle!$B$9:$H$40,7,FALSE)))</f>
        <v>0</v>
      </c>
      <c r="C15" s="220">
        <f>IF(ISERROR(VLOOKUP(I15,gülle!$B$9:$H$40,2,FALSE)),0,(VLOOKUP(I15,gülle!$B$9:$H$40,2,FALSE)))</f>
        <v>0</v>
      </c>
      <c r="D15" s="229">
        <f>IF(ISERROR(VLOOKUP(I15,gülle!$B$9:$H$40,3,FALSE)),0,(VLOOKUP(I15,gülle!$B$9:$H$40,3,FALSE)))</f>
        <v>0</v>
      </c>
      <c r="E15" s="229">
        <f>IF(ISERROR(VLOOKUP(I15,gülle!$B$9:$H$40,4,FALSE)),0,(VLOOKUP(I15,gülle!$B$9:$H$40,4,FALSE)))</f>
        <v>0</v>
      </c>
      <c r="F15" s="49">
        <f>IF(ISERROR(VLOOKUP(I15,gülle!$B$9:$H$40,5,FALSE)),0,(VLOOKUP(I15,gülle!$B$9:$H$40,5,FALSE)))</f>
        <v>0</v>
      </c>
      <c r="G15" s="43">
        <f>IF(ISERROR(VLOOKUP(I15,gülle!$B$9:$H$40,6,FALSE)),0,(VLOOKUP(I15,gülle!$B$9:$H$40,6,FALSE)))</f>
        <v>0</v>
      </c>
      <c r="H15" s="222"/>
      <c r="I15" s="30">
        <v>7</v>
      </c>
      <c r="J15" s="44"/>
    </row>
    <row r="16" spans="1:10" s="24" customFormat="1" ht="24.95" customHeight="1">
      <c r="A16" s="28">
        <v>8</v>
      </c>
      <c r="B16" s="42">
        <f>IF(ISERROR(VLOOKUP(I16,gülle!$B$9:$H$40,7,FALSE)),0,(VLOOKUP(I16,gülle!$B$9:$H$40,7,FALSE)))</f>
        <v>0</v>
      </c>
      <c r="C16" s="220">
        <f>IF(ISERROR(VLOOKUP(I16,gülle!$B$9:$H$40,2,FALSE)),0,(VLOOKUP(I16,gülle!$B$9:$H$40,2,FALSE)))</f>
        <v>0</v>
      </c>
      <c r="D16" s="229">
        <f>IF(ISERROR(VLOOKUP(I16,gülle!$B$9:$H$40,3,FALSE)),0,(VLOOKUP(I16,gülle!$B$9:$H$40,3,FALSE)))</f>
        <v>0</v>
      </c>
      <c r="E16" s="229">
        <f>IF(ISERROR(VLOOKUP(I16,gülle!$B$9:$H$40,4,FALSE)),0,(VLOOKUP(I16,gülle!$B$9:$H$40,4,FALSE)))</f>
        <v>0</v>
      </c>
      <c r="F16" s="49">
        <f>IF(ISERROR(VLOOKUP(I16,gülle!$B$9:$H$40,5,FALSE)),0,(VLOOKUP(I16,gülle!$B$9:$H$40,5,FALSE)))</f>
        <v>0</v>
      </c>
      <c r="G16" s="43">
        <f>IF(ISERROR(VLOOKUP(I16,gülle!$B$9:$H$40,6,FALSE)),0,(VLOOKUP(I16,gülle!$B$9:$H$40,6,FALSE)))</f>
        <v>0</v>
      </c>
      <c r="H16" s="222"/>
      <c r="I16" s="30">
        <v>8</v>
      </c>
      <c r="J16" s="44"/>
    </row>
    <row r="17" spans="1:10" s="24" customFormat="1" ht="24.95" customHeight="1">
      <c r="A17" s="28">
        <v>9</v>
      </c>
      <c r="B17" s="42">
        <f>IF(ISERROR(VLOOKUP(I17,gülle!$B$9:$H$40,7,FALSE)),0,(VLOOKUP(I17,gülle!$B$9:$H$40,7,FALSE)))</f>
        <v>0</v>
      </c>
      <c r="C17" s="220">
        <f>IF(ISERROR(VLOOKUP(I17,gülle!$B$9:$H$40,2,FALSE)),0,(VLOOKUP(I17,gülle!$B$9:$H$40,2,FALSE)))</f>
        <v>0</v>
      </c>
      <c r="D17" s="229">
        <f>IF(ISERROR(VLOOKUP(I17,gülle!$B$9:$H$40,3,FALSE)),0,(VLOOKUP(I17,gülle!$B$9:$H$40,3,FALSE)))</f>
        <v>0</v>
      </c>
      <c r="E17" s="229">
        <f>IF(ISERROR(VLOOKUP(I17,gülle!$B$9:$H$40,4,FALSE)),0,(VLOOKUP(I17,gülle!$B$9:$H$40,4,FALSE)))</f>
        <v>0</v>
      </c>
      <c r="F17" s="49">
        <f>IF(ISERROR(VLOOKUP(I17,gülle!$B$9:$H$40,5,FALSE)),0,(VLOOKUP(I17,gülle!$B$9:$H$40,5,FALSE)))</f>
        <v>0</v>
      </c>
      <c r="G17" s="43">
        <f>IF(ISERROR(VLOOKUP(I17,gülle!$B$9:$H$40,6,FALSE)),0,(VLOOKUP(I17,gülle!$B$9:$H$40,6,FALSE)))</f>
        <v>0</v>
      </c>
      <c r="H17" s="222"/>
      <c r="I17" s="30">
        <v>9</v>
      </c>
      <c r="J17" s="44"/>
    </row>
    <row r="18" spans="1:10" s="24" customFormat="1" ht="24.95" customHeight="1">
      <c r="A18" s="28">
        <v>10</v>
      </c>
      <c r="B18" s="42">
        <f>IF(ISERROR(VLOOKUP(I18,gülle!$B$9:$H$40,7,FALSE)),0,(VLOOKUP(I18,gülle!$B$9:$H$40,7,FALSE)))</f>
        <v>0</v>
      </c>
      <c r="C18" s="220">
        <f>IF(ISERROR(VLOOKUP(I18,gülle!$B$9:$H$40,2,FALSE)),0,(VLOOKUP(I18,gülle!$B$9:$H$40,2,FALSE)))</f>
        <v>0</v>
      </c>
      <c r="D18" s="229">
        <f>IF(ISERROR(VLOOKUP(I18,gülle!$B$9:$H$40,3,FALSE)),0,(VLOOKUP(I18,gülle!$B$9:$H$40,3,FALSE)))</f>
        <v>0</v>
      </c>
      <c r="E18" s="229">
        <f>IF(ISERROR(VLOOKUP(I18,gülle!$B$9:$H$40,4,FALSE)),0,(VLOOKUP(I18,gülle!$B$9:$H$40,4,FALSE)))</f>
        <v>0</v>
      </c>
      <c r="F18" s="49">
        <f>IF(ISERROR(VLOOKUP(I18,gülle!$B$9:$H$40,5,FALSE)),0,(VLOOKUP(I18,gülle!$B$9:$H$40,5,FALSE)))</f>
        <v>0</v>
      </c>
      <c r="G18" s="43">
        <f>IF(ISERROR(VLOOKUP(I18,gülle!$B$9:$H$40,6,FALSE)),0,(VLOOKUP(I18,gülle!$B$9:$H$40,6,FALSE)))</f>
        <v>0</v>
      </c>
      <c r="H18" s="222"/>
      <c r="I18" s="30">
        <v>10</v>
      </c>
      <c r="J18" s="44"/>
    </row>
    <row r="19" spans="1:10" s="24" customFormat="1" ht="24.95" customHeight="1">
      <c r="A19" s="28">
        <v>11</v>
      </c>
      <c r="B19" s="42">
        <f>IF(ISERROR(VLOOKUP(I19,gülle!$B$9:$H$40,7,FALSE)),0,(VLOOKUP(I19,gülle!$B$9:$H$40,7,FALSE)))</f>
        <v>0</v>
      </c>
      <c r="C19" s="220">
        <f>IF(ISERROR(VLOOKUP(I19,gülle!$B$9:$H$40,2,FALSE)),0,(VLOOKUP(I19,gülle!$B$9:$H$40,2,FALSE)))</f>
        <v>0</v>
      </c>
      <c r="D19" s="229">
        <f>IF(ISERROR(VLOOKUP(I19,gülle!$B$9:$H$40,3,FALSE)),0,(VLOOKUP(I19,gülle!$B$9:$H$40,3,FALSE)))</f>
        <v>0</v>
      </c>
      <c r="E19" s="229">
        <f>IF(ISERROR(VLOOKUP(I19,gülle!$B$9:$H$40,4,FALSE)),0,(VLOOKUP(I19,gülle!$B$9:$H$40,4,FALSE)))</f>
        <v>0</v>
      </c>
      <c r="F19" s="49">
        <f>IF(ISERROR(VLOOKUP(I19,gülle!$B$9:$H$40,5,FALSE)),0,(VLOOKUP(I19,gülle!$B$9:$H$40,5,FALSE)))</f>
        <v>0</v>
      </c>
      <c r="G19" s="43">
        <f>IF(ISERROR(VLOOKUP(I19,gülle!$B$9:$H$40,6,FALSE)),0,(VLOOKUP(I19,gülle!$B$9:$H$40,6,FALSE)))</f>
        <v>0</v>
      </c>
      <c r="H19" s="222"/>
      <c r="I19" s="30">
        <v>11</v>
      </c>
      <c r="J19" s="44"/>
    </row>
    <row r="20" spans="1:10" s="24" customFormat="1" ht="24.95" customHeight="1">
      <c r="A20" s="28">
        <v>12</v>
      </c>
      <c r="B20" s="42">
        <f>IF(ISERROR(VLOOKUP(I20,gülle!$B$9:$H$40,7,FALSE)),0,(VLOOKUP(I20,gülle!$B$9:$H$40,7,FALSE)))</f>
        <v>0</v>
      </c>
      <c r="C20" s="220">
        <f>IF(ISERROR(VLOOKUP(I20,gülle!$B$9:$H$40,2,FALSE)),0,(VLOOKUP(I20,gülle!$B$9:$H$40,2,FALSE)))</f>
        <v>0</v>
      </c>
      <c r="D20" s="229">
        <f>IF(ISERROR(VLOOKUP(I20,gülle!$B$9:$H$40,3,FALSE)),0,(VLOOKUP(I20,gülle!$B$9:$H$40,3,FALSE)))</f>
        <v>0</v>
      </c>
      <c r="E20" s="229">
        <f>IF(ISERROR(VLOOKUP(I20,gülle!$B$9:$H$40,4,FALSE)),0,(VLOOKUP(I20,gülle!$B$9:$H$40,4,FALSE)))</f>
        <v>0</v>
      </c>
      <c r="F20" s="49">
        <f>IF(ISERROR(VLOOKUP(I20,gülle!$B$9:$H$40,5,FALSE)),0,(VLOOKUP(I20,gülle!$B$9:$H$40,5,FALSE)))</f>
        <v>0</v>
      </c>
      <c r="G20" s="43">
        <f>IF(ISERROR(VLOOKUP(I20,gülle!$B$9:$H$40,6,FALSE)),0,(VLOOKUP(I20,gülle!$B$9:$H$40,6,FALSE)))</f>
        <v>0</v>
      </c>
      <c r="H20" s="222"/>
      <c r="I20" s="30">
        <v>12</v>
      </c>
      <c r="J20" s="44"/>
    </row>
    <row r="21" spans="1:10" s="24" customFormat="1" ht="24.95" customHeight="1">
      <c r="A21" s="28">
        <v>13</v>
      </c>
      <c r="B21" s="42">
        <f>IF(ISERROR(VLOOKUP(I21,gülle!$B$9:$H$40,7,FALSE)),0,(VLOOKUP(I21,gülle!$B$9:$H$40,7,FALSE)))</f>
        <v>0</v>
      </c>
      <c r="C21" s="220">
        <f>IF(ISERROR(VLOOKUP(I21,gülle!$B$9:$H$40,2,FALSE)),0,(VLOOKUP(I21,gülle!$B$9:$H$40,2,FALSE)))</f>
        <v>0</v>
      </c>
      <c r="D21" s="229">
        <f>IF(ISERROR(VLOOKUP(I21,gülle!$B$9:$H$40,3,FALSE)),0,(VLOOKUP(I21,gülle!$B$9:$H$40,3,FALSE)))</f>
        <v>0</v>
      </c>
      <c r="E21" s="229">
        <f>IF(ISERROR(VLOOKUP(I21,gülle!$B$9:$H$40,4,FALSE)),0,(VLOOKUP(I21,gülle!$B$9:$H$40,4,FALSE)))</f>
        <v>0</v>
      </c>
      <c r="F21" s="49">
        <f>IF(ISERROR(VLOOKUP(I21,gülle!$B$9:$H$40,5,FALSE)),0,(VLOOKUP(I21,gülle!$B$9:$H$40,5,FALSE)))</f>
        <v>0</v>
      </c>
      <c r="G21" s="43">
        <f>IF(ISERROR(VLOOKUP(I21,gülle!$B$9:$H$40,6,FALSE)),0,(VLOOKUP(I21,gülle!$B$9:$H$40,6,FALSE)))</f>
        <v>0</v>
      </c>
      <c r="H21" s="222"/>
      <c r="I21" s="30">
        <v>13</v>
      </c>
      <c r="J21" s="44"/>
    </row>
    <row r="22" spans="1:10" s="24" customFormat="1" ht="24.95" customHeight="1">
      <c r="A22" s="28">
        <v>14</v>
      </c>
      <c r="B22" s="42">
        <f>IF(ISERROR(VLOOKUP(I22,gülle!$B$9:$H$40,7,FALSE)),0,(VLOOKUP(I22,gülle!$B$9:$H$40,7,FALSE)))</f>
        <v>0</v>
      </c>
      <c r="C22" s="220">
        <f>IF(ISERROR(VLOOKUP(I22,gülle!$B$9:$H$40,2,FALSE)),0,(VLOOKUP(I22,gülle!$B$9:$H$40,2,FALSE)))</f>
        <v>0</v>
      </c>
      <c r="D22" s="229">
        <f>IF(ISERROR(VLOOKUP(I22,gülle!$B$9:$H$40,3,FALSE)),0,(VLOOKUP(I22,gülle!$B$9:$H$40,3,FALSE)))</f>
        <v>0</v>
      </c>
      <c r="E22" s="229">
        <f>IF(ISERROR(VLOOKUP(I22,gülle!$B$9:$H$40,4,FALSE)),0,(VLOOKUP(I22,gülle!$B$9:$H$40,4,FALSE)))</f>
        <v>0</v>
      </c>
      <c r="F22" s="49">
        <f>IF(ISERROR(VLOOKUP(I22,gülle!$B$9:$H$40,5,FALSE)),0,(VLOOKUP(I22,gülle!$B$9:$H$40,5,FALSE)))</f>
        <v>0</v>
      </c>
      <c r="G22" s="43">
        <f>IF(ISERROR(VLOOKUP(I22,gülle!$B$9:$H$40,6,FALSE)),0,(VLOOKUP(I22,gülle!$B$9:$H$40,6,FALSE)))</f>
        <v>0</v>
      </c>
      <c r="H22" s="222"/>
      <c r="I22" s="30">
        <v>14</v>
      </c>
      <c r="J22" s="44"/>
    </row>
    <row r="23" spans="1:10" s="24" customFormat="1" ht="24.95" customHeight="1">
      <c r="A23" s="28">
        <v>15</v>
      </c>
      <c r="B23" s="42">
        <f>IF(ISERROR(VLOOKUP(I23,gülle!$B$9:$H$40,7,FALSE)),0,(VLOOKUP(I23,gülle!$B$9:$H$40,7,FALSE)))</f>
        <v>0</v>
      </c>
      <c r="C23" s="220">
        <f>IF(ISERROR(VLOOKUP(I23,gülle!$B$9:$H$40,2,FALSE)),0,(VLOOKUP(I23,gülle!$B$9:$H$40,2,FALSE)))</f>
        <v>0</v>
      </c>
      <c r="D23" s="229">
        <f>IF(ISERROR(VLOOKUP(I23,gülle!$B$9:$H$40,3,FALSE)),0,(VLOOKUP(I23,gülle!$B$9:$H$40,3,FALSE)))</f>
        <v>0</v>
      </c>
      <c r="E23" s="229">
        <f>IF(ISERROR(VLOOKUP(I23,gülle!$B$9:$H$40,4,FALSE)),0,(VLOOKUP(I23,gülle!$B$9:$H$40,4,FALSE)))</f>
        <v>0</v>
      </c>
      <c r="F23" s="49">
        <f>IF(ISERROR(VLOOKUP(I23,gülle!$B$9:$H$40,5,FALSE)),0,(VLOOKUP(I23,gülle!$B$9:$H$40,5,FALSE)))</f>
        <v>0</v>
      </c>
      <c r="G23" s="43">
        <f>IF(ISERROR(VLOOKUP(I23,gülle!$B$9:$H$40,6,FALSE)),0,(VLOOKUP(I23,gülle!$B$9:$H$40,6,FALSE)))</f>
        <v>0</v>
      </c>
      <c r="H23" s="222"/>
      <c r="I23" s="30">
        <v>15</v>
      </c>
      <c r="J23" s="44"/>
    </row>
    <row r="24" spans="1:10" s="24" customFormat="1" ht="24.95" customHeight="1">
      <c r="A24" s="28">
        <v>16</v>
      </c>
      <c r="B24" s="42">
        <f>IF(ISERROR(VLOOKUP(I24,gülle!$B$9:$H$40,7,FALSE)),0,(VLOOKUP(I24,gülle!$B$9:$H$40,7,FALSE)))</f>
        <v>0</v>
      </c>
      <c r="C24" s="220">
        <f>IF(ISERROR(VLOOKUP(I24,gülle!$B$9:$H$40,2,FALSE)),0,(VLOOKUP(I24,gülle!$B$9:$H$40,2,FALSE)))</f>
        <v>0</v>
      </c>
      <c r="D24" s="229">
        <f>IF(ISERROR(VLOOKUP(I24,gülle!$B$9:$H$40,3,FALSE)),0,(VLOOKUP(I24,gülle!$B$9:$H$40,3,FALSE)))</f>
        <v>0</v>
      </c>
      <c r="E24" s="229">
        <f>IF(ISERROR(VLOOKUP(I24,gülle!$B$9:$H$40,4,FALSE)),0,(VLOOKUP(I24,gülle!$B$9:$H$40,4,FALSE)))</f>
        <v>0</v>
      </c>
      <c r="F24" s="49">
        <f>IF(ISERROR(VLOOKUP(I24,gülle!$B$9:$H$40,5,FALSE)),0,(VLOOKUP(I24,gülle!$B$9:$H$40,5,FALSE)))</f>
        <v>0</v>
      </c>
      <c r="G24" s="43">
        <f>IF(ISERROR(VLOOKUP(I24,gülle!$B$9:$H$40,6,FALSE)),0,(VLOOKUP(I24,gülle!$B$9:$H$40,6,FALSE)))</f>
        <v>0</v>
      </c>
      <c r="H24" s="222"/>
      <c r="I24" s="30">
        <v>16</v>
      </c>
      <c r="J24" s="44"/>
    </row>
    <row r="25" spans="1:10" s="24" customFormat="1" ht="24.95" customHeight="1">
      <c r="A25" s="28">
        <v>17</v>
      </c>
      <c r="B25" s="42">
        <f>IF(ISERROR(VLOOKUP(I25,gülle!$B$9:$H$40,7,FALSE)),0,(VLOOKUP(I25,gülle!$B$9:$H$40,7,FALSE)))</f>
        <v>0</v>
      </c>
      <c r="C25" s="220">
        <f>IF(ISERROR(VLOOKUP(I25,gülle!$B$9:$H$40,2,FALSE)),0,(VLOOKUP(I25,gülle!$B$9:$H$40,2,FALSE)))</f>
        <v>0</v>
      </c>
      <c r="D25" s="229">
        <f>IF(ISERROR(VLOOKUP(I25,gülle!$B$9:$H$40,3,FALSE)),0,(VLOOKUP(I25,gülle!$B$9:$H$40,3,FALSE)))</f>
        <v>0</v>
      </c>
      <c r="E25" s="229">
        <f>IF(ISERROR(VLOOKUP(I25,gülle!$B$9:$H$40,4,FALSE)),0,(VLOOKUP(I25,gülle!$B$9:$H$40,4,FALSE)))</f>
        <v>0</v>
      </c>
      <c r="F25" s="49">
        <f>IF(ISERROR(VLOOKUP(I25,gülle!$B$9:$H$40,5,FALSE)),0,(VLOOKUP(I25,gülle!$B$9:$H$40,5,FALSE)))</f>
        <v>0</v>
      </c>
      <c r="G25" s="43">
        <f>IF(ISERROR(VLOOKUP(I25,gülle!$B$9:$H$40,6,FALSE)),0,(VLOOKUP(I25,gülle!$B$9:$H$40,6,FALSE)))</f>
        <v>0</v>
      </c>
      <c r="H25" s="222"/>
      <c r="I25" s="30">
        <v>17</v>
      </c>
      <c r="J25" s="44"/>
    </row>
    <row r="26" spans="1:10" s="24" customFormat="1" ht="24.95" customHeight="1">
      <c r="A26" s="28">
        <v>18</v>
      </c>
      <c r="B26" s="42">
        <f>IF(ISERROR(VLOOKUP(I26,gülle!$B$9:$H$40,7,FALSE)),0,(VLOOKUP(I26,gülle!$B$9:$H$40,7,FALSE)))</f>
        <v>0</v>
      </c>
      <c r="C26" s="220">
        <f>IF(ISERROR(VLOOKUP(I26,gülle!$B$9:$H$40,2,FALSE)),0,(VLOOKUP(I26,gülle!$B$9:$H$40,2,FALSE)))</f>
        <v>0</v>
      </c>
      <c r="D26" s="229">
        <f>IF(ISERROR(VLOOKUP(I26,gülle!$B$9:$H$40,3,FALSE)),0,(VLOOKUP(I26,gülle!$B$9:$H$40,3,FALSE)))</f>
        <v>0</v>
      </c>
      <c r="E26" s="229">
        <f>IF(ISERROR(VLOOKUP(I26,gülle!$B$9:$H$40,4,FALSE)),0,(VLOOKUP(I26,gülle!$B$9:$H$40,4,FALSE)))</f>
        <v>0</v>
      </c>
      <c r="F26" s="49">
        <f>IF(ISERROR(VLOOKUP(I26,gülle!$B$9:$H$40,5,FALSE)),0,(VLOOKUP(I26,gülle!$B$9:$H$40,5,FALSE)))</f>
        <v>0</v>
      </c>
      <c r="G26" s="43">
        <f>IF(ISERROR(VLOOKUP(I26,gülle!$B$9:$H$40,6,FALSE)),0,(VLOOKUP(I26,gülle!$B$9:$H$40,6,FALSE)))</f>
        <v>0</v>
      </c>
      <c r="H26" s="222"/>
      <c r="I26" s="30">
        <v>18</v>
      </c>
      <c r="J26" s="44"/>
    </row>
    <row r="27" spans="1:10" s="24" customFormat="1" ht="24.95" customHeight="1">
      <c r="A27" s="28">
        <v>19</v>
      </c>
      <c r="B27" s="42">
        <f>IF(ISERROR(VLOOKUP(I27,gülle!$B$9:$H$40,7,FALSE)),0,(VLOOKUP(I27,gülle!$B$9:$H$40,7,FALSE)))</f>
        <v>0</v>
      </c>
      <c r="C27" s="220">
        <f>IF(ISERROR(VLOOKUP(I27,gülle!$B$9:$H$40,2,FALSE)),0,(VLOOKUP(I27,gülle!$B$9:$H$40,2,FALSE)))</f>
        <v>0</v>
      </c>
      <c r="D27" s="229">
        <f>IF(ISERROR(VLOOKUP(I27,gülle!$B$9:$H$40,3,FALSE)),0,(VLOOKUP(I27,gülle!$B$9:$H$40,3,FALSE)))</f>
        <v>0</v>
      </c>
      <c r="E27" s="229">
        <f>IF(ISERROR(VLOOKUP(I27,gülle!$B$9:$H$40,4,FALSE)),0,(VLOOKUP(I27,gülle!$B$9:$H$40,4,FALSE)))</f>
        <v>0</v>
      </c>
      <c r="F27" s="49">
        <f>IF(ISERROR(VLOOKUP(I27,gülle!$B$9:$H$40,5,FALSE)),0,(VLOOKUP(I27,gülle!$B$9:$H$40,5,FALSE)))</f>
        <v>0</v>
      </c>
      <c r="G27" s="43">
        <f>IF(ISERROR(VLOOKUP(I27,gülle!$B$9:$H$40,6,FALSE)),0,(VLOOKUP(I27,gülle!$B$9:$H$40,6,FALSE)))</f>
        <v>0</v>
      </c>
      <c r="H27" s="222"/>
      <c r="I27" s="30">
        <v>19</v>
      </c>
      <c r="J27" s="44"/>
    </row>
    <row r="28" spans="1:10" s="24" customFormat="1" ht="24.95" customHeight="1">
      <c r="A28" s="28">
        <v>20</v>
      </c>
      <c r="B28" s="42">
        <f>IF(ISERROR(VLOOKUP(I28,gülle!$B$9:$H$40,7,FALSE)),0,(VLOOKUP(I28,gülle!$B$9:$H$40,7,FALSE)))</f>
        <v>0</v>
      </c>
      <c r="C28" s="220">
        <f>IF(ISERROR(VLOOKUP(I28,gülle!$B$9:$H$40,2,FALSE)),0,(VLOOKUP(I28,gülle!$B$9:$H$40,2,FALSE)))</f>
        <v>0</v>
      </c>
      <c r="D28" s="229">
        <f>IF(ISERROR(VLOOKUP(I28,gülle!$B$9:$H$40,3,FALSE)),0,(VLOOKUP(I28,gülle!$B$9:$H$40,3,FALSE)))</f>
        <v>0</v>
      </c>
      <c r="E28" s="229">
        <f>IF(ISERROR(VLOOKUP(I28,gülle!$B$9:$H$40,4,FALSE)),0,(VLOOKUP(I28,gülle!$B$9:$H$40,4,FALSE)))</f>
        <v>0</v>
      </c>
      <c r="F28" s="49">
        <f>IF(ISERROR(VLOOKUP(I28,gülle!$B$9:$H$40,5,FALSE)),0,(VLOOKUP(I28,gülle!$B$9:$H$40,5,FALSE)))</f>
        <v>0</v>
      </c>
      <c r="G28" s="43">
        <f>IF(ISERROR(VLOOKUP(I28,gülle!$B$9:$H$40,6,FALSE)),0,(VLOOKUP(I28,gülle!$B$9:$H$40,6,FALSE)))</f>
        <v>0</v>
      </c>
      <c r="H28" s="222"/>
      <c r="I28" s="30">
        <v>20</v>
      </c>
      <c r="J28" s="44"/>
    </row>
    <row r="29" spans="1:10" s="24" customFormat="1" ht="24.95" customHeight="1">
      <c r="A29" s="28">
        <v>21</v>
      </c>
      <c r="B29" s="42">
        <f>IF(ISERROR(VLOOKUP(I29,gülle!$B$9:$H$40,7,FALSE)),0,(VLOOKUP(I29,gülle!$B$9:$H$40,7,FALSE)))</f>
        <v>0</v>
      </c>
      <c r="C29" s="220">
        <f>IF(ISERROR(VLOOKUP(I29,gülle!$B$9:$H$40,2,FALSE)),0,(VLOOKUP(I29,gülle!$B$9:$H$40,2,FALSE)))</f>
        <v>0</v>
      </c>
      <c r="D29" s="229">
        <f>IF(ISERROR(VLOOKUP(I29,gülle!$B$9:$H$40,3,FALSE)),0,(VLOOKUP(I29,gülle!$B$9:$H$40,3,FALSE)))</f>
        <v>0</v>
      </c>
      <c r="E29" s="229">
        <f>IF(ISERROR(VLOOKUP(I29,gülle!$B$9:$H$40,4,FALSE)),0,(VLOOKUP(I29,gülle!$B$9:$H$40,4,FALSE)))</f>
        <v>0</v>
      </c>
      <c r="F29" s="49">
        <f>IF(ISERROR(VLOOKUP(I29,gülle!$B$9:$H$40,5,FALSE)),0,(VLOOKUP(I29,gülle!$B$9:$H$40,5,FALSE)))</f>
        <v>0</v>
      </c>
      <c r="G29" s="43">
        <f>IF(ISERROR(VLOOKUP(I29,gülle!$B$9:$H$40,6,FALSE)),0,(VLOOKUP(I29,gülle!$B$9:$H$40,6,FALSE)))</f>
        <v>0</v>
      </c>
      <c r="H29" s="222"/>
      <c r="I29" s="30">
        <v>21</v>
      </c>
      <c r="J29" s="44"/>
    </row>
    <row r="30" spans="1:10" s="24" customFormat="1" ht="24.95" customHeight="1">
      <c r="A30" s="28">
        <v>22</v>
      </c>
      <c r="B30" s="42">
        <f>IF(ISERROR(VLOOKUP(I30,gülle!$B$9:$H$40,7,FALSE)),0,(VLOOKUP(I30,gülle!$B$9:$H$40,7,FALSE)))</f>
        <v>0</v>
      </c>
      <c r="C30" s="220">
        <f>IF(ISERROR(VLOOKUP(I30,gülle!$B$9:$H$40,2,FALSE)),0,(VLOOKUP(I30,gülle!$B$9:$H$40,2,FALSE)))</f>
        <v>0</v>
      </c>
      <c r="D30" s="229">
        <f>IF(ISERROR(VLOOKUP(I30,gülle!$B$9:$H$40,3,FALSE)),0,(VLOOKUP(I30,gülle!$B$9:$H$40,3,FALSE)))</f>
        <v>0</v>
      </c>
      <c r="E30" s="229">
        <f>IF(ISERROR(VLOOKUP(I30,gülle!$B$9:$H$40,4,FALSE)),0,(VLOOKUP(I30,gülle!$B$9:$H$40,4,FALSE)))</f>
        <v>0</v>
      </c>
      <c r="F30" s="49">
        <f>IF(ISERROR(VLOOKUP(I30,gülle!$B$9:$H$40,5,FALSE)),0,(VLOOKUP(I30,gülle!$B$9:$H$40,5,FALSE)))</f>
        <v>0</v>
      </c>
      <c r="G30" s="43">
        <f>IF(ISERROR(VLOOKUP(I30,gülle!$B$9:$H$40,6,FALSE)),0,(VLOOKUP(I30,gülle!$B$9:$H$40,6,FALSE)))</f>
        <v>0</v>
      </c>
      <c r="H30" s="222"/>
      <c r="I30" s="30">
        <v>22</v>
      </c>
      <c r="J30" s="44"/>
    </row>
    <row r="31" spans="1:10" s="24" customFormat="1" ht="24.95" customHeight="1">
      <c r="A31" s="28">
        <v>23</v>
      </c>
      <c r="B31" s="42">
        <f>IF(ISERROR(VLOOKUP(I31,gülle!$B$9:$H$40,7,FALSE)),0,(VLOOKUP(I31,gülle!$B$9:$H$40,7,FALSE)))</f>
        <v>0</v>
      </c>
      <c r="C31" s="220">
        <f>IF(ISERROR(VLOOKUP(I31,gülle!$B$9:$H$40,2,FALSE)),0,(VLOOKUP(I31,gülle!$B$9:$H$40,2,FALSE)))</f>
        <v>0</v>
      </c>
      <c r="D31" s="229">
        <f>IF(ISERROR(VLOOKUP(I31,gülle!$B$9:$H$40,3,FALSE)),0,(VLOOKUP(I31,gülle!$B$9:$H$40,3,FALSE)))</f>
        <v>0</v>
      </c>
      <c r="E31" s="229">
        <f>IF(ISERROR(VLOOKUP(I31,gülle!$B$9:$H$40,4,FALSE)),0,(VLOOKUP(I31,gülle!$B$9:$H$40,4,FALSE)))</f>
        <v>0</v>
      </c>
      <c r="F31" s="49">
        <f>IF(ISERROR(VLOOKUP(I31,gülle!$B$9:$H$40,5,FALSE)),0,(VLOOKUP(I31,gülle!$B$9:$H$40,5,FALSE)))</f>
        <v>0</v>
      </c>
      <c r="G31" s="43">
        <f>IF(ISERROR(VLOOKUP(I31,gülle!$B$9:$H$40,6,FALSE)),0,(VLOOKUP(I31,gülle!$B$9:$H$40,6,FALSE)))</f>
        <v>0</v>
      </c>
      <c r="H31" s="222"/>
      <c r="I31" s="30">
        <v>23</v>
      </c>
      <c r="J31" s="44"/>
    </row>
    <row r="32" spans="1:10" s="24" customFormat="1" ht="24.95" customHeight="1">
      <c r="A32" s="28">
        <v>24</v>
      </c>
      <c r="B32" s="42">
        <f>IF(ISERROR(VLOOKUP(I32,gülle!$B$9:$H$40,7,FALSE)),0,(VLOOKUP(I32,gülle!$B$9:$H$40,7,FALSE)))</f>
        <v>0</v>
      </c>
      <c r="C32" s="220">
        <f>IF(ISERROR(VLOOKUP(I32,gülle!$B$9:$H$40,2,FALSE)),0,(VLOOKUP(I32,gülle!$B$9:$H$40,2,FALSE)))</f>
        <v>0</v>
      </c>
      <c r="D32" s="229">
        <f>IF(ISERROR(VLOOKUP(I32,gülle!$B$9:$H$40,3,FALSE)),0,(VLOOKUP(I32,gülle!$B$9:$H$40,3,FALSE)))</f>
        <v>0</v>
      </c>
      <c r="E32" s="229">
        <f>IF(ISERROR(VLOOKUP(I32,gülle!$B$9:$H$40,4,FALSE)),0,(VLOOKUP(I32,gülle!$B$9:$H$40,4,FALSE)))</f>
        <v>0</v>
      </c>
      <c r="F32" s="49">
        <f>IF(ISERROR(VLOOKUP(I32,gülle!$B$9:$H$40,5,FALSE)),0,(VLOOKUP(I32,gülle!$B$9:$H$40,5,FALSE)))</f>
        <v>0</v>
      </c>
      <c r="G32" s="43">
        <f>IF(ISERROR(VLOOKUP(I32,gülle!$B$9:$H$40,6,FALSE)),0,(VLOOKUP(I32,gülle!$B$9:$H$40,6,FALSE)))</f>
        <v>0</v>
      </c>
      <c r="H32" s="222"/>
      <c r="I32" s="30">
        <v>24</v>
      </c>
      <c r="J32" s="44"/>
    </row>
    <row r="33" spans="1:10" s="24" customFormat="1" ht="24.95" customHeight="1">
      <c r="A33" s="28">
        <v>25</v>
      </c>
      <c r="B33" s="42">
        <f>IF(ISERROR(VLOOKUP(I33,gülle!$B$9:$H$40,7,FALSE)),0,(VLOOKUP(I33,gülle!$B$9:$H$40,7,FALSE)))</f>
        <v>0</v>
      </c>
      <c r="C33" s="220">
        <f>IF(ISERROR(VLOOKUP(I33,gülle!$B$9:$H$40,2,FALSE)),0,(VLOOKUP(I33,gülle!$B$9:$H$40,2,FALSE)))</f>
        <v>0</v>
      </c>
      <c r="D33" s="229">
        <f>IF(ISERROR(VLOOKUP(I33,gülle!$B$9:$H$40,3,FALSE)),0,(VLOOKUP(I33,gülle!$B$9:$H$40,3,FALSE)))</f>
        <v>0</v>
      </c>
      <c r="E33" s="229">
        <f>IF(ISERROR(VLOOKUP(I33,gülle!$B$9:$H$40,4,FALSE)),0,(VLOOKUP(I33,gülle!$B$9:$H$40,4,FALSE)))</f>
        <v>0</v>
      </c>
      <c r="F33" s="49">
        <f>IF(ISERROR(VLOOKUP(I33,gülle!$B$9:$H$40,5,FALSE)),0,(VLOOKUP(I33,gülle!$B$9:$H$40,5,FALSE)))</f>
        <v>0</v>
      </c>
      <c r="G33" s="43">
        <f>IF(ISERROR(VLOOKUP(I33,gülle!$B$9:$H$40,6,FALSE)),0,(VLOOKUP(I33,gülle!$B$9:$H$40,6,FALSE)))</f>
        <v>0</v>
      </c>
      <c r="H33" s="222"/>
      <c r="I33" s="30">
        <v>25</v>
      </c>
      <c r="J33" s="44"/>
    </row>
    <row r="34" spans="1:10" s="24" customFormat="1" ht="24.95" customHeight="1">
      <c r="A34" s="28">
        <v>26</v>
      </c>
      <c r="B34" s="42">
        <f>IF(ISERROR(VLOOKUP(I34,gülle!$B$9:$H$40,7,FALSE)),0,(VLOOKUP(I34,gülle!$B$9:$H$40,7,FALSE)))</f>
        <v>0</v>
      </c>
      <c r="C34" s="220">
        <f>IF(ISERROR(VLOOKUP(I34,gülle!$B$9:$H$40,2,FALSE)),0,(VLOOKUP(I34,gülle!$B$9:$H$40,2,FALSE)))</f>
        <v>0</v>
      </c>
      <c r="D34" s="229">
        <f>IF(ISERROR(VLOOKUP(I34,gülle!$B$9:$H$40,3,FALSE)),0,(VLOOKUP(I34,gülle!$B$9:$H$40,3,FALSE)))</f>
        <v>0</v>
      </c>
      <c r="E34" s="229">
        <f>IF(ISERROR(VLOOKUP(I34,gülle!$B$9:$H$40,4,FALSE)),0,(VLOOKUP(I34,gülle!$B$9:$H$40,4,FALSE)))</f>
        <v>0</v>
      </c>
      <c r="F34" s="49">
        <f>IF(ISERROR(VLOOKUP(I34,gülle!$B$9:$H$40,5,FALSE)),0,(VLOOKUP(I34,gülle!$B$9:$H$40,5,FALSE)))</f>
        <v>0</v>
      </c>
      <c r="G34" s="43">
        <f>IF(ISERROR(VLOOKUP(I34,gülle!$B$9:$H$40,6,FALSE)),0,(VLOOKUP(I34,gülle!$B$9:$H$40,6,FALSE)))</f>
        <v>0</v>
      </c>
      <c r="H34" s="222"/>
      <c r="I34" s="30">
        <v>26</v>
      </c>
      <c r="J34" s="44"/>
    </row>
    <row r="35" spans="1:10" s="24" customFormat="1" ht="24.95" customHeight="1">
      <c r="A35" s="28">
        <v>27</v>
      </c>
      <c r="B35" s="42">
        <f>IF(ISERROR(VLOOKUP(I35,gülle!$B$9:$H$40,7,FALSE)),0,(VLOOKUP(I35,gülle!$B$9:$H$40,7,FALSE)))</f>
        <v>0</v>
      </c>
      <c r="C35" s="220">
        <f>IF(ISERROR(VLOOKUP(I35,gülle!$B$9:$H$40,2,FALSE)),0,(VLOOKUP(I35,gülle!$B$9:$H$40,2,FALSE)))</f>
        <v>0</v>
      </c>
      <c r="D35" s="229">
        <f>IF(ISERROR(VLOOKUP(I35,gülle!$B$9:$H$40,3,FALSE)),0,(VLOOKUP(I35,gülle!$B$9:$H$40,3,FALSE)))</f>
        <v>0</v>
      </c>
      <c r="E35" s="229">
        <f>IF(ISERROR(VLOOKUP(I35,gülle!$B$9:$H$40,4,FALSE)),0,(VLOOKUP(I35,gülle!$B$9:$H$40,4,FALSE)))</f>
        <v>0</v>
      </c>
      <c r="F35" s="49">
        <f>IF(ISERROR(VLOOKUP(I35,gülle!$B$9:$H$40,5,FALSE)),0,(VLOOKUP(I35,gülle!$B$9:$H$40,5,FALSE)))</f>
        <v>0</v>
      </c>
      <c r="G35" s="43">
        <f>IF(ISERROR(VLOOKUP(I35,gülle!$B$9:$H$40,6,FALSE)),0,(VLOOKUP(I35,gülle!$B$9:$H$40,6,FALSE)))</f>
        <v>0</v>
      </c>
      <c r="H35" s="222"/>
      <c r="I35" s="30">
        <v>27</v>
      </c>
      <c r="J35" s="44"/>
    </row>
    <row r="36" spans="1:10" s="24" customFormat="1" ht="24.95" customHeight="1">
      <c r="A36" s="28">
        <v>28</v>
      </c>
      <c r="B36" s="42">
        <f>IF(ISERROR(VLOOKUP(I36,gülle!$B$9:$H$40,7,FALSE)),0,(VLOOKUP(I36,gülle!$B$9:$H$40,7,FALSE)))</f>
        <v>0</v>
      </c>
      <c r="C36" s="220">
        <f>IF(ISERROR(VLOOKUP(I36,gülle!$B$9:$H$40,2,FALSE)),0,(VLOOKUP(I36,gülle!$B$9:$H$40,2,FALSE)))</f>
        <v>0</v>
      </c>
      <c r="D36" s="229">
        <f>IF(ISERROR(VLOOKUP(I36,gülle!$B$9:$H$40,3,FALSE)),0,(VLOOKUP(I36,gülle!$B$9:$H$40,3,FALSE)))</f>
        <v>0</v>
      </c>
      <c r="E36" s="229">
        <f>IF(ISERROR(VLOOKUP(I36,gülle!$B$9:$H$40,4,FALSE)),0,(VLOOKUP(I36,gülle!$B$9:$H$40,4,FALSE)))</f>
        <v>0</v>
      </c>
      <c r="F36" s="49">
        <f>IF(ISERROR(VLOOKUP(I36,gülle!$B$9:$H$40,5,FALSE)),0,(VLOOKUP(I36,gülle!$B$9:$H$40,5,FALSE)))</f>
        <v>0</v>
      </c>
      <c r="G36" s="43">
        <f>IF(ISERROR(VLOOKUP(I36,gülle!$B$9:$H$40,6,FALSE)),0,(VLOOKUP(I36,gülle!$B$9:$H$40,6,FALSE)))</f>
        <v>0</v>
      </c>
      <c r="H36" s="222"/>
      <c r="I36" s="30">
        <v>28</v>
      </c>
      <c r="J36" s="44"/>
    </row>
    <row r="37" spans="1:10" s="24" customFormat="1" ht="24.95" customHeight="1">
      <c r="A37" s="28">
        <v>29</v>
      </c>
      <c r="B37" s="42">
        <f>IF(ISERROR(VLOOKUP(I37,gülle!$B$9:$H$40,7,FALSE)),0,(VLOOKUP(I37,gülle!$B$9:$H$40,7,FALSE)))</f>
        <v>0</v>
      </c>
      <c r="C37" s="220">
        <f>IF(ISERROR(VLOOKUP(I37,gülle!$B$9:$H$40,2,FALSE)),0,(VLOOKUP(I37,gülle!$B$9:$H$40,2,FALSE)))</f>
        <v>0</v>
      </c>
      <c r="D37" s="229">
        <f>IF(ISERROR(VLOOKUP(I37,gülle!$B$9:$H$40,3,FALSE)),0,(VLOOKUP(I37,gülle!$B$9:$H$40,3,FALSE)))</f>
        <v>0</v>
      </c>
      <c r="E37" s="229">
        <f>IF(ISERROR(VLOOKUP(I37,gülle!$B$9:$H$40,4,FALSE)),0,(VLOOKUP(I37,gülle!$B$9:$H$40,4,FALSE)))</f>
        <v>0</v>
      </c>
      <c r="F37" s="49">
        <f>IF(ISERROR(VLOOKUP(I37,gülle!$B$9:$H$40,5,FALSE)),0,(VLOOKUP(I37,gülle!$B$9:$H$40,5,FALSE)))</f>
        <v>0</v>
      </c>
      <c r="G37" s="43">
        <f>IF(ISERROR(VLOOKUP(I37,gülle!$B$9:$H$40,6,FALSE)),0,(VLOOKUP(I37,gülle!$B$9:$H$40,6,FALSE)))</f>
        <v>0</v>
      </c>
      <c r="H37" s="222"/>
      <c r="I37" s="30">
        <v>29</v>
      </c>
      <c r="J37" s="44"/>
    </row>
    <row r="38" spans="1:10" s="24" customFormat="1" ht="24.95" customHeight="1">
      <c r="A38" s="28">
        <v>30</v>
      </c>
      <c r="B38" s="42">
        <f>IF(ISERROR(VLOOKUP(I38,gülle!$B$9:$H$40,7,FALSE)),0,(VLOOKUP(I38,gülle!$B$9:$H$40,7,FALSE)))</f>
        <v>0</v>
      </c>
      <c r="C38" s="220">
        <f>IF(ISERROR(VLOOKUP(I38,gülle!$B$9:$H$40,2,FALSE)),0,(VLOOKUP(I38,gülle!$B$9:$H$40,2,FALSE)))</f>
        <v>0</v>
      </c>
      <c r="D38" s="229">
        <f>IF(ISERROR(VLOOKUP(I38,gülle!$B$9:$H$40,3,FALSE)),0,(VLOOKUP(I38,gülle!$B$9:$H$40,3,FALSE)))</f>
        <v>0</v>
      </c>
      <c r="E38" s="229">
        <f>IF(ISERROR(VLOOKUP(I38,gülle!$B$9:$H$40,4,FALSE)),0,(VLOOKUP(I38,gülle!$B$9:$H$40,4,FALSE)))</f>
        <v>0</v>
      </c>
      <c r="F38" s="49">
        <f>IF(ISERROR(VLOOKUP(I38,gülle!$B$9:$H$40,5,FALSE)),0,(VLOOKUP(I38,gülle!$B$9:$H$40,5,FALSE)))</f>
        <v>0</v>
      </c>
      <c r="G38" s="43">
        <f>IF(ISERROR(VLOOKUP(I38,gülle!$B$9:$H$40,6,FALSE)),0,(VLOOKUP(I38,gülle!$B$9:$H$40,6,FALSE)))</f>
        <v>0</v>
      </c>
      <c r="H38" s="222"/>
      <c r="I38" s="30">
        <v>30</v>
      </c>
      <c r="J38" s="44"/>
    </row>
    <row r="39" spans="1:10" s="24" customFormat="1" ht="24.95" customHeight="1">
      <c r="A39" s="28">
        <v>31</v>
      </c>
      <c r="B39" s="42">
        <f>IF(ISERROR(VLOOKUP(I39,gülle!$B$9:$H$40,7,FALSE)),0,(VLOOKUP(I39,gülle!$B$9:$H$40,7,FALSE)))</f>
        <v>0</v>
      </c>
      <c r="C39" s="220">
        <f>IF(ISERROR(VLOOKUP(I39,gülle!$B$9:$H$40,2,FALSE)),0,(VLOOKUP(I39,gülle!$B$9:$H$40,2,FALSE)))</f>
        <v>0</v>
      </c>
      <c r="D39" s="229">
        <f>IF(ISERROR(VLOOKUP(I39,gülle!$B$9:$H$40,3,FALSE)),0,(VLOOKUP(I39,gülle!$B$9:$H$40,3,FALSE)))</f>
        <v>0</v>
      </c>
      <c r="E39" s="229">
        <f>IF(ISERROR(VLOOKUP(I39,gülle!$B$9:$H$40,4,FALSE)),0,(VLOOKUP(I39,gülle!$B$9:$H$40,4,FALSE)))</f>
        <v>0</v>
      </c>
      <c r="F39" s="49">
        <f>IF(ISERROR(VLOOKUP(I39,gülle!$B$9:$H$40,5,FALSE)),0,(VLOOKUP(I39,gülle!$B$9:$H$40,5,FALSE)))</f>
        <v>0</v>
      </c>
      <c r="G39" s="43">
        <f>IF(ISERROR(VLOOKUP(I39,gülle!$B$9:$H$40,6,FALSE)),0,(VLOOKUP(I39,gülle!$B$9:$H$40,6,FALSE)))</f>
        <v>0</v>
      </c>
      <c r="H39" s="222"/>
      <c r="I39" s="30">
        <v>31</v>
      </c>
      <c r="J39" s="44"/>
    </row>
    <row r="40" spans="1:10" s="24" customFormat="1" ht="24.95" customHeight="1">
      <c r="A40" s="28">
        <v>32</v>
      </c>
      <c r="B40" s="42">
        <f>IF(ISERROR(VLOOKUP(I40,gülle!$B$9:$H$40,7,FALSE)),0,(VLOOKUP(I40,gülle!$B$9:$H$40,7,FALSE)))</f>
        <v>0</v>
      </c>
      <c r="C40" s="220">
        <f>IF(ISERROR(VLOOKUP(I40,gülle!$B$9:$H$40,2,FALSE)),0,(VLOOKUP(I40,gülle!$B$9:$H$40,2,FALSE)))</f>
        <v>0</v>
      </c>
      <c r="D40" s="229">
        <f>IF(ISERROR(VLOOKUP(I40,gülle!$B$9:$H$40,3,FALSE)),0,(VLOOKUP(I40,gülle!$B$9:$H$40,3,FALSE)))</f>
        <v>0</v>
      </c>
      <c r="E40" s="229">
        <f>IF(ISERROR(VLOOKUP(I40,gülle!$B$9:$H$40,4,FALSE)),0,(VLOOKUP(I40,gülle!$B$9:$H$40,4,FALSE)))</f>
        <v>0</v>
      </c>
      <c r="F40" s="49">
        <f>IF(ISERROR(VLOOKUP(I40,gülle!$B$9:$H$40,5,FALSE)),0,(VLOOKUP(I40,gülle!$B$9:$H$40,5,FALSE)))</f>
        <v>0</v>
      </c>
      <c r="G40" s="43">
        <f>IF(ISERROR(VLOOKUP(I40,gülle!$B$9:$H$40,6,FALSE)),0,(VLOOKUP(I40,gülle!$B$9:$H$40,6,FALSE)))</f>
        <v>0</v>
      </c>
      <c r="H40" s="222"/>
      <c r="I40" s="30">
        <v>32</v>
      </c>
      <c r="J40" s="44"/>
    </row>
    <row r="41" spans="1:10" s="38" customFormat="1" ht="24.95" customHeight="1">
      <c r="A41" s="324" t="s">
        <v>24</v>
      </c>
      <c r="B41" s="324"/>
      <c r="C41" s="38" t="s">
        <v>33</v>
      </c>
      <c r="D41" s="38" t="s">
        <v>34</v>
      </c>
      <c r="E41" s="39" t="s">
        <v>25</v>
      </c>
      <c r="F41" s="25" t="s">
        <v>25</v>
      </c>
    </row>
    <row r="42" spans="1:10" s="24" customFormat="1" ht="24.95" customHeight="1"/>
    <row r="43" spans="1:10" s="24" customFormat="1" ht="24.95" customHeight="1"/>
    <row r="44" spans="1:10" s="24" customFormat="1" ht="24.95" customHeight="1"/>
    <row r="45" spans="1:10" s="24" customFormat="1" ht="24.95" customHeight="1"/>
    <row r="46" spans="1:10" s="24" customFormat="1" ht="24.95" customHeight="1"/>
    <row r="47" spans="1:10" s="24" customFormat="1" ht="24.95" customHeight="1"/>
    <row r="48" spans="1:10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pans="9:9" s="24" customFormat="1" ht="24.95" customHeight="1"/>
    <row r="66" spans="9:9" s="24" customFormat="1" ht="24.95" customHeight="1"/>
    <row r="67" spans="9:9" s="24" customFormat="1" ht="24.95" customHeight="1"/>
    <row r="68" spans="9:9" s="24" customFormat="1" ht="24.95" customHeight="1"/>
    <row r="69" spans="9:9" s="24" customFormat="1" ht="24.95" customHeight="1"/>
    <row r="70" spans="9:9" s="24" customFormat="1" ht="24.95" customHeight="1"/>
    <row r="71" spans="9:9" s="24" customFormat="1" ht="24.95" customHeight="1">
      <c r="I71" s="40"/>
    </row>
  </sheetData>
  <mergeCells count="5">
    <mergeCell ref="I1:I7"/>
    <mergeCell ref="A41:B41"/>
    <mergeCell ref="A1:H1"/>
    <mergeCell ref="A2:H2"/>
    <mergeCell ref="A3:H3"/>
  </mergeCells>
  <conditionalFormatting sqref="B9:H40">
    <cfRule type="cellIs" dxfId="60" priority="1" stopIfTrue="1" operator="equal">
      <formula>0</formula>
    </cfRule>
  </conditionalFormatting>
  <conditionalFormatting sqref="A7">
    <cfRule type="cellIs" dxfId="59" priority="2" stopIfTrue="1" operator="equal">
      <formula>1</formula>
    </cfRule>
  </conditionalFormatting>
  <pageMargins left="0.7" right="0.7" top="0.75" bottom="0.75" header="0.3" footer="0.3"/>
  <pageSetup paperSize="9" scale="64" orientation="portrait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sheetPr>
    <tabColor indexed="13"/>
  </sheetPr>
  <dimension ref="A1:AJ50"/>
  <sheetViews>
    <sheetView zoomScale="75" zoomScaleNormal="75" workbookViewId="0">
      <pane xSplit="6" ySplit="5" topLeftCell="G6" activePane="bottomRight" state="frozen"/>
      <selection activeCell="A38" sqref="A38:G38"/>
      <selection pane="topRight" activeCell="A38" sqref="A38:G38"/>
      <selection pane="bottomLeft" activeCell="A38" sqref="A38:G38"/>
      <selection pane="bottomRight" activeCell="E3" sqref="E3"/>
    </sheetView>
  </sheetViews>
  <sheetFormatPr defaultColWidth="9.140625" defaultRowHeight="35.1" customHeight="1"/>
  <cols>
    <col min="1" max="1" width="8.140625" style="91" bestFit="1" customWidth="1"/>
    <col min="2" max="2" width="4.42578125" style="40" bestFit="1" customWidth="1"/>
    <col min="3" max="3" width="6.7109375" style="40" customWidth="1"/>
    <col min="4" max="4" width="11.85546875" style="40" customWidth="1"/>
    <col min="5" max="5" width="25.7109375" style="91" customWidth="1"/>
    <col min="6" max="6" width="23.7109375" style="91" customWidth="1"/>
    <col min="7" max="7" width="10.7109375" style="91" customWidth="1"/>
    <col min="8" max="9" width="8.7109375" style="40" customWidth="1"/>
    <col min="10" max="15" width="8.7109375" style="91" customWidth="1"/>
    <col min="16" max="16" width="8.7109375" style="40" customWidth="1"/>
    <col min="17" max="17" width="9.7109375" style="40" customWidth="1"/>
    <col min="18" max="16384" width="9.140625" style="40"/>
  </cols>
  <sheetData>
    <row r="1" spans="1:35" ht="35.1" customHeight="1">
      <c r="B1" s="348" t="s">
        <v>16</v>
      </c>
      <c r="C1" s="348"/>
      <c r="D1" s="348"/>
      <c r="E1" s="124" t="str">
        <f>'genel bilgi girişi'!$B$4</f>
        <v>GENÇ ERKEK</v>
      </c>
      <c r="J1" s="40"/>
      <c r="K1" s="40"/>
      <c r="N1" s="123" t="s">
        <v>17</v>
      </c>
      <c r="O1" s="355" t="str">
        <f>'genel bilgi girişi'!B5</f>
        <v>ATATÜRK STADYUMU</v>
      </c>
      <c r="P1" s="355"/>
      <c r="Q1" s="355"/>
    </row>
    <row r="2" spans="1:35" ht="35.1" customHeight="1">
      <c r="B2" s="348" t="s">
        <v>19</v>
      </c>
      <c r="C2" s="348"/>
      <c r="D2" s="348"/>
      <c r="E2" s="125" t="s">
        <v>217</v>
      </c>
      <c r="J2" s="126"/>
      <c r="K2" s="126"/>
      <c r="L2" s="126"/>
      <c r="M2" s="126"/>
      <c r="N2" s="123" t="s">
        <v>18</v>
      </c>
      <c r="O2" s="341" t="str">
        <f>'genel bilgi girişi'!B6</f>
        <v>11-12 MART 2019</v>
      </c>
      <c r="P2" s="341"/>
      <c r="Q2" s="341"/>
    </row>
    <row r="3" spans="1:35" ht="35.1" customHeight="1">
      <c r="B3" s="123" t="s">
        <v>60</v>
      </c>
      <c r="C3" s="123"/>
      <c r="D3" s="126"/>
      <c r="E3" s="273" t="str">
        <f>rekorlar!$H$37</f>
        <v>ADEM ÇAVUŞOĞLU 54.34 m</v>
      </c>
      <c r="K3" s="128"/>
      <c r="L3" s="128"/>
      <c r="M3" s="129"/>
      <c r="N3" s="123" t="s">
        <v>61</v>
      </c>
      <c r="O3" s="360" t="str">
        <f>'yarışma programı'!$E$22</f>
        <v>1. Gün-11:25</v>
      </c>
      <c r="P3" s="360"/>
      <c r="Q3" s="360"/>
    </row>
    <row r="4" spans="1:35" ht="35.1" customHeight="1">
      <c r="B4" s="350" t="str">
        <f>'genel bilgi girişi'!$B$8</f>
        <v>MİLLİ EĞİTİM ve KÜLTÜR BAKANLIĞI 2018-2019 ÖĞRETİM YILI GENÇLER ATLETİZM  ELEME YARIŞMALARI</v>
      </c>
      <c r="C4" s="350"/>
      <c r="D4" s="350"/>
      <c r="E4" s="350"/>
      <c r="F4" s="350"/>
      <c r="G4" s="153"/>
      <c r="H4" s="369" t="s">
        <v>50</v>
      </c>
      <c r="I4" s="369"/>
      <c r="J4" s="369"/>
      <c r="K4" s="369"/>
      <c r="L4" s="369"/>
      <c r="M4" s="369"/>
      <c r="N4" s="369"/>
      <c r="O4" s="131"/>
    </row>
    <row r="5" spans="1:35" s="126" customFormat="1" ht="35.1" customHeight="1">
      <c r="A5" s="42" t="s">
        <v>238</v>
      </c>
      <c r="B5" s="42" t="s">
        <v>32</v>
      </c>
      <c r="C5" s="42" t="s">
        <v>20</v>
      </c>
      <c r="D5" s="132" t="s">
        <v>62</v>
      </c>
      <c r="E5" s="132" t="s">
        <v>55</v>
      </c>
      <c r="F5" s="132" t="s">
        <v>21</v>
      </c>
      <c r="G5" s="132" t="s">
        <v>301</v>
      </c>
      <c r="H5" s="94">
        <v>1</v>
      </c>
      <c r="I5" s="94">
        <v>2</v>
      </c>
      <c r="J5" s="94">
        <v>3</v>
      </c>
      <c r="K5" s="133" t="s">
        <v>237</v>
      </c>
      <c r="L5" s="133">
        <v>4</v>
      </c>
      <c r="M5" s="94">
        <v>5</v>
      </c>
      <c r="N5" s="94">
        <v>6</v>
      </c>
      <c r="O5" s="90" t="s">
        <v>45</v>
      </c>
      <c r="P5" s="42" t="s">
        <v>23</v>
      </c>
      <c r="Q5" s="42" t="s">
        <v>46</v>
      </c>
    </row>
    <row r="6" spans="1:35" ht="35.1" customHeight="1">
      <c r="A6" s="133">
        <v>2</v>
      </c>
      <c r="B6" s="130">
        <v>1</v>
      </c>
      <c r="C6" s="134">
        <f>'yarışmaya katılan okullar'!B12</f>
        <v>41</v>
      </c>
      <c r="D6" s="135">
        <v>37091</v>
      </c>
      <c r="E6" s="136" t="s">
        <v>313</v>
      </c>
      <c r="F6" s="137" t="str">
        <f>'yarışmaya katılan okullar'!C12</f>
        <v>Dr. FAZIL KÜÇÜK E.M.L</v>
      </c>
      <c r="G6" s="136"/>
      <c r="H6" s="56"/>
      <c r="I6" s="56"/>
      <c r="J6" s="56"/>
      <c r="K6" s="154">
        <f t="shared" ref="K6:K12" si="0">IF(G6="",MAX(H6:J6),"")</f>
        <v>0</v>
      </c>
      <c r="L6" s="56"/>
      <c r="M6" s="139"/>
      <c r="N6" s="139"/>
      <c r="O6" s="154">
        <f>IF(G6="",MAX(H6:N6),G6)</f>
        <v>0</v>
      </c>
      <c r="P6" s="236" t="e">
        <f>IF(LEN(O6)&gt;0,VLOOKUP(O6,puan!$AE$4:$AF$112,2)-IF(COUNTIF(puan!$AE$4:$AF$112,O6)=0,0,0)," ")</f>
        <v>#N/A</v>
      </c>
      <c r="Q6" s="141"/>
      <c r="AI6" s="142"/>
    </row>
    <row r="7" spans="1:35" ht="35.1" customHeight="1">
      <c r="A7" s="133">
        <v>4</v>
      </c>
      <c r="B7" s="130">
        <v>2</v>
      </c>
      <c r="C7" s="134">
        <f>'yarışmaya katılan okullar'!B13</f>
        <v>44</v>
      </c>
      <c r="D7" s="135">
        <v>37285</v>
      </c>
      <c r="E7" s="136" t="s">
        <v>503</v>
      </c>
      <c r="F7" s="137" t="str">
        <f>'yarışmaya katılan okullar'!C13</f>
        <v>LEFKE GAZİ LİSESİ</v>
      </c>
      <c r="G7" s="136"/>
      <c r="H7" s="56"/>
      <c r="I7" s="56"/>
      <c r="J7" s="56"/>
      <c r="K7" s="154">
        <f t="shared" si="0"/>
        <v>0</v>
      </c>
      <c r="L7" s="56"/>
      <c r="M7" s="139"/>
      <c r="N7" s="139"/>
      <c r="O7" s="154">
        <f t="shared" ref="O7:O37" si="1">IF(G7="",MAX(H7:N7),G7)</f>
        <v>0</v>
      </c>
      <c r="P7" s="236" t="e">
        <f>IF(LEN(O7)&gt;0,VLOOKUP(O7,puan!$AE$4:$AF$112,2)-IF(COUNTIF(puan!$AE$4:$AF$112,O7)=0,0,0)," ")</f>
        <v>#N/A</v>
      </c>
      <c r="Q7" s="141"/>
      <c r="AI7" s="142"/>
    </row>
    <row r="8" spans="1:35" ht="35.1" customHeight="1">
      <c r="A8" s="133">
        <v>6</v>
      </c>
      <c r="B8" s="130">
        <v>3</v>
      </c>
      <c r="C8" s="134">
        <f>'yarışmaya katılan okullar'!B14</f>
        <v>50</v>
      </c>
      <c r="D8" s="135">
        <v>36952</v>
      </c>
      <c r="E8" s="136" t="s">
        <v>504</v>
      </c>
      <c r="F8" s="137" t="str">
        <f>'yarışmaya katılan okullar'!C14</f>
        <v>SEDAT SİMAVİ E.M.LİSESİ</v>
      </c>
      <c r="G8" s="136"/>
      <c r="H8" s="56"/>
      <c r="I8" s="56"/>
      <c r="J8" s="56"/>
      <c r="K8" s="154">
        <f t="shared" si="0"/>
        <v>0</v>
      </c>
      <c r="L8" s="56"/>
      <c r="M8" s="139"/>
      <c r="N8" s="139"/>
      <c r="O8" s="154">
        <f t="shared" si="1"/>
        <v>0</v>
      </c>
      <c r="P8" s="236" t="e">
        <f>IF(LEN(O8)&gt;0,VLOOKUP(O8,puan!$AE$4:$AF$112,2)-IF(COUNTIF(puan!$AE$4:$AF$112,O8)=0,0,0)," ")</f>
        <v>#N/A</v>
      </c>
      <c r="Q8" s="141"/>
      <c r="AI8" s="142"/>
    </row>
    <row r="9" spans="1:35" ht="35.1" customHeight="1">
      <c r="A9" s="133">
        <v>8</v>
      </c>
      <c r="B9" s="130">
        <v>4</v>
      </c>
      <c r="C9" s="134">
        <f>'yarışmaya katılan okullar'!B15</f>
        <v>52</v>
      </c>
      <c r="D9" s="135">
        <v>37460</v>
      </c>
      <c r="E9" s="136" t="s">
        <v>505</v>
      </c>
      <c r="F9" s="137" t="str">
        <f>'yarışmaya katılan okullar'!C15</f>
        <v>LAPTA YAVUZLAR LİSESİ</v>
      </c>
      <c r="G9" s="136"/>
      <c r="H9" s="56"/>
      <c r="I9" s="56"/>
      <c r="J9" s="56"/>
      <c r="K9" s="154">
        <f t="shared" si="0"/>
        <v>0</v>
      </c>
      <c r="L9" s="56"/>
      <c r="M9" s="139"/>
      <c r="N9" s="139"/>
      <c r="O9" s="154">
        <f t="shared" si="1"/>
        <v>0</v>
      </c>
      <c r="P9" s="236" t="e">
        <f>IF(LEN(O9)&gt;0,VLOOKUP(O9,puan!$AE$4:$AF$112,2)-IF(COUNTIF(puan!$AE$4:$AF$112,O9)=0,0,0)," ")</f>
        <v>#N/A</v>
      </c>
      <c r="Q9" s="141"/>
      <c r="AI9" s="142"/>
    </row>
    <row r="10" spans="1:35" ht="35.1" customHeight="1">
      <c r="A10" s="133">
        <v>7</v>
      </c>
      <c r="B10" s="130">
        <v>5</v>
      </c>
      <c r="C10" s="134">
        <f>'yarışmaya katılan okullar'!B16</f>
        <v>16</v>
      </c>
      <c r="D10" s="135">
        <v>36979</v>
      </c>
      <c r="E10" s="136" t="s">
        <v>506</v>
      </c>
      <c r="F10" s="137" t="str">
        <f>'yarışmaya katılan okullar'!C16</f>
        <v>CUMHURİYET LİSESİ</v>
      </c>
      <c r="G10" s="136"/>
      <c r="H10" s="56"/>
      <c r="I10" s="56"/>
      <c r="J10" s="56"/>
      <c r="K10" s="154">
        <f t="shared" si="0"/>
        <v>0</v>
      </c>
      <c r="L10" s="56"/>
      <c r="M10" s="139"/>
      <c r="N10" s="139"/>
      <c r="O10" s="154">
        <f t="shared" si="1"/>
        <v>0</v>
      </c>
      <c r="P10" s="236" t="e">
        <f>IF(LEN(O10)&gt;0,VLOOKUP(O10,puan!$AE$4:$AF$112,2)-IF(COUNTIF(puan!$AE$4:$AF$112,O10)=0,0,0)," ")</f>
        <v>#N/A</v>
      </c>
      <c r="Q10" s="141"/>
      <c r="AI10" s="142"/>
    </row>
    <row r="11" spans="1:35" ht="35.1" customHeight="1">
      <c r="A11" s="133">
        <v>5</v>
      </c>
      <c r="B11" s="130">
        <v>6</v>
      </c>
      <c r="C11" s="134">
        <f>'yarışmaya katılan okullar'!B17</f>
        <v>60</v>
      </c>
      <c r="D11" s="135">
        <v>37131</v>
      </c>
      <c r="E11" s="136" t="s">
        <v>507</v>
      </c>
      <c r="F11" s="137" t="str">
        <f>'yarışmaya katılan okullar'!C17</f>
        <v>KARPAZ MESLEK LİSESİ</v>
      </c>
      <c r="G11" s="136"/>
      <c r="H11" s="56"/>
      <c r="I11" s="56"/>
      <c r="J11" s="56"/>
      <c r="K11" s="154">
        <f t="shared" si="0"/>
        <v>0</v>
      </c>
      <c r="L11" s="56"/>
      <c r="M11" s="139"/>
      <c r="N11" s="139"/>
      <c r="O11" s="154">
        <f t="shared" si="1"/>
        <v>0</v>
      </c>
      <c r="P11" s="236" t="e">
        <f>IF(LEN(O11)&gt;0,VLOOKUP(O11,puan!$AE$4:$AF$112,2)-IF(COUNTIF(puan!$AE$4:$AF$112,O11)=0,0,0)," ")</f>
        <v>#N/A</v>
      </c>
      <c r="Q11" s="141"/>
      <c r="AI11" s="142"/>
    </row>
    <row r="12" spans="1:35" ht="35.1" customHeight="1">
      <c r="A12" s="133">
        <v>3</v>
      </c>
      <c r="B12" s="130">
        <v>7</v>
      </c>
      <c r="C12" s="134">
        <f>'yarışmaya katılan okullar'!B18</f>
        <v>30</v>
      </c>
      <c r="D12" s="135">
        <v>36892</v>
      </c>
      <c r="E12" s="136" t="s">
        <v>508</v>
      </c>
      <c r="F12" s="137" t="str">
        <f>'yarışmaya katılan okullar'!C18</f>
        <v>HALA SULTAN İLAHİYAT KOLEJİ</v>
      </c>
      <c r="G12" s="136"/>
      <c r="H12" s="56"/>
      <c r="I12" s="56"/>
      <c r="J12" s="56"/>
      <c r="K12" s="154">
        <f t="shared" si="0"/>
        <v>0</v>
      </c>
      <c r="L12" s="56"/>
      <c r="M12" s="139"/>
      <c r="N12" s="139"/>
      <c r="O12" s="154">
        <f t="shared" si="1"/>
        <v>0</v>
      </c>
      <c r="P12" s="236" t="e">
        <f>IF(LEN(O12)&gt;0,VLOOKUP(O12,puan!$AE$4:$AF$112,2)-IF(COUNTIF(puan!$AE$4:$AF$112,O12)=0,0,0)," ")</f>
        <v>#N/A</v>
      </c>
      <c r="Q12" s="141"/>
      <c r="AI12" s="142"/>
    </row>
    <row r="13" spans="1:35" ht="35.1" customHeight="1">
      <c r="A13" s="133">
        <v>1</v>
      </c>
      <c r="B13" s="130">
        <v>8</v>
      </c>
      <c r="C13" s="134">
        <f>'yarışmaya katılan okullar'!B19</f>
        <v>59</v>
      </c>
      <c r="D13" s="135" t="s">
        <v>237</v>
      </c>
      <c r="E13" s="136" t="s">
        <v>237</v>
      </c>
      <c r="F13" s="137" t="str">
        <f>'yarışmaya katılan okullar'!C19</f>
        <v>POLATPAŞA LİSESİ</v>
      </c>
      <c r="G13" s="136"/>
      <c r="H13" s="56"/>
      <c r="I13" s="56"/>
      <c r="J13" s="56"/>
      <c r="K13" s="154">
        <f t="shared" ref="K13:K37" si="2">IF(G13="",MAX(H13:J13),"")</f>
        <v>0</v>
      </c>
      <c r="L13" s="56"/>
      <c r="M13" s="139"/>
      <c r="N13" s="139"/>
      <c r="O13" s="154">
        <f t="shared" si="1"/>
        <v>0</v>
      </c>
      <c r="P13" s="236" t="e">
        <f>IF(LEN(O13)&gt;0,VLOOKUP(O13,puan!$AE$4:$AF$112,2)-IF(COUNTIF(puan!$AE$4:$AF$112,O13)=0,0,0)," ")</f>
        <v>#N/A</v>
      </c>
      <c r="Q13" s="141"/>
      <c r="AI13" s="142"/>
    </row>
    <row r="14" spans="1:35" ht="35.1" customHeight="1">
      <c r="A14" s="133" t="s">
        <v>239</v>
      </c>
      <c r="B14" s="130">
        <v>9</v>
      </c>
      <c r="C14" s="134">
        <f>'yarışmaya katılan okullar'!B20</f>
        <v>45</v>
      </c>
      <c r="D14" s="135" t="s">
        <v>237</v>
      </c>
      <c r="E14" s="136" t="s">
        <v>237</v>
      </c>
      <c r="F14" s="137" t="str">
        <f>'yarışmaya katılan okullar'!C20</f>
        <v>GÜZELYURT MESLEK LİSESİ</v>
      </c>
      <c r="G14" s="136"/>
      <c r="H14" s="56"/>
      <c r="I14" s="56"/>
      <c r="J14" s="56"/>
      <c r="K14" s="154">
        <f t="shared" si="2"/>
        <v>0</v>
      </c>
      <c r="L14" s="56"/>
      <c r="M14" s="139"/>
      <c r="N14" s="139"/>
      <c r="O14" s="154">
        <f t="shared" si="1"/>
        <v>0</v>
      </c>
      <c r="P14" s="236" t="e">
        <f>IF(LEN(O14)&gt;0,VLOOKUP(O14,puan!$AE$4:$AF$112,2)-IF(COUNTIF(puan!$AE$4:$AF$112,O14)=0,0,0)," ")</f>
        <v>#N/A</v>
      </c>
      <c r="Q14" s="141"/>
      <c r="AI14" s="142"/>
    </row>
    <row r="15" spans="1:35" ht="35.1" customHeight="1">
      <c r="A15" s="133"/>
      <c r="B15" s="130">
        <v>10</v>
      </c>
      <c r="C15" s="134">
        <f>'yarışmaya katılan okullar'!B21</f>
        <v>35</v>
      </c>
      <c r="D15" s="135">
        <v>37532</v>
      </c>
      <c r="E15" s="136" t="s">
        <v>509</v>
      </c>
      <c r="F15" s="137" t="str">
        <f>'yarışmaya katılan okullar'!C21</f>
        <v>ANAFARTALAR LİSESİ</v>
      </c>
      <c r="G15" s="136"/>
      <c r="H15" s="56"/>
      <c r="I15" s="56"/>
      <c r="J15" s="56"/>
      <c r="K15" s="154">
        <f t="shared" si="2"/>
        <v>0</v>
      </c>
      <c r="L15" s="56"/>
      <c r="M15" s="139"/>
      <c r="N15" s="139"/>
      <c r="O15" s="154">
        <f t="shared" si="1"/>
        <v>0</v>
      </c>
      <c r="P15" s="236" t="e">
        <f>IF(LEN(O15)&gt;0,VLOOKUP(O15,puan!$AE$4:$AF$112,2)-IF(COUNTIF(puan!$AE$4:$AF$112,O15)=0,0,0)," ")</f>
        <v>#N/A</v>
      </c>
      <c r="Q15" s="141"/>
      <c r="AI15" s="142"/>
    </row>
    <row r="16" spans="1:35" ht="35.1" customHeight="1">
      <c r="A16" s="133"/>
      <c r="B16" s="130">
        <v>11</v>
      </c>
      <c r="C16" s="134">
        <f>'yarışmaya katılan okullar'!B22</f>
        <v>71</v>
      </c>
      <c r="D16" s="135" t="s">
        <v>510</v>
      </c>
      <c r="E16" s="136" t="s">
        <v>511</v>
      </c>
      <c r="F16" s="137" t="str">
        <f>'yarışmaya katılan okullar'!C22</f>
        <v>THE AMERİCAN COLLEGE</v>
      </c>
      <c r="G16" s="136"/>
      <c r="H16" s="56"/>
      <c r="I16" s="56"/>
      <c r="J16" s="56"/>
      <c r="K16" s="154">
        <f t="shared" si="2"/>
        <v>0</v>
      </c>
      <c r="L16" s="56"/>
      <c r="M16" s="139"/>
      <c r="N16" s="139"/>
      <c r="O16" s="154">
        <f t="shared" si="1"/>
        <v>0</v>
      </c>
      <c r="P16" s="236" t="e">
        <f>IF(LEN(O16)&gt;0,VLOOKUP(O16,puan!$AE$4:$AF$112,2)-IF(COUNTIF(puan!$AE$4:$AF$112,O16)=0,0,0)," ")</f>
        <v>#N/A</v>
      </c>
      <c r="Q16" s="141"/>
      <c r="AI16" s="142"/>
    </row>
    <row r="17" spans="1:35" ht="35.1" customHeight="1">
      <c r="A17" s="133"/>
      <c r="B17" s="130">
        <v>12</v>
      </c>
      <c r="C17" s="134">
        <f>'yarışmaya katılan okullar'!B23</f>
        <v>57</v>
      </c>
      <c r="D17" s="135" t="s">
        <v>512</v>
      </c>
      <c r="E17" s="136" t="s">
        <v>513</v>
      </c>
      <c r="F17" s="137" t="str">
        <f>'yarışmaya katılan okullar'!C23</f>
        <v>19 MAYIS TMK</v>
      </c>
      <c r="G17" s="136"/>
      <c r="H17" s="56"/>
      <c r="I17" s="56"/>
      <c r="J17" s="56"/>
      <c r="K17" s="154">
        <f t="shared" si="2"/>
        <v>0</v>
      </c>
      <c r="L17" s="56"/>
      <c r="M17" s="139"/>
      <c r="N17" s="139"/>
      <c r="O17" s="154">
        <f t="shared" si="1"/>
        <v>0</v>
      </c>
      <c r="P17" s="236" t="e">
        <f>IF(LEN(O17)&gt;0,VLOOKUP(O17,puan!$AE$4:$AF$112,2)-IF(COUNTIF(puan!$AE$4:$AF$112,O17)=0,0,0)," ")</f>
        <v>#N/A</v>
      </c>
      <c r="Q17" s="141"/>
      <c r="AI17" s="142"/>
    </row>
    <row r="18" spans="1:35" ht="35.1" customHeight="1">
      <c r="A18" s="133"/>
      <c r="B18" s="130">
        <v>13</v>
      </c>
      <c r="C18" s="134">
        <f>'yarışmaya katılan okullar'!B24</f>
        <v>77</v>
      </c>
      <c r="D18" s="135">
        <v>37208</v>
      </c>
      <c r="E18" s="136" t="s">
        <v>514</v>
      </c>
      <c r="F18" s="137" t="str">
        <f>'yarışmaya katılan okullar'!C24</f>
        <v>BÜLENT ECEVİT ANADOLU LİSESİ</v>
      </c>
      <c r="G18" s="136"/>
      <c r="H18" s="56"/>
      <c r="I18" s="56"/>
      <c r="J18" s="56"/>
      <c r="K18" s="154">
        <f t="shared" si="2"/>
        <v>0</v>
      </c>
      <c r="L18" s="56"/>
      <c r="M18" s="139"/>
      <c r="N18" s="139"/>
      <c r="O18" s="154">
        <f t="shared" si="1"/>
        <v>0</v>
      </c>
      <c r="P18" s="236" t="e">
        <f>IF(LEN(O18)&gt;0,VLOOKUP(O18,puan!$AE$4:$AF$112,2)-IF(COUNTIF(puan!$AE$4:$AF$112,O18)=0,0,0)," ")</f>
        <v>#N/A</v>
      </c>
      <c r="Q18" s="141"/>
      <c r="AI18" s="142"/>
    </row>
    <row r="19" spans="1:35" ht="35.1" customHeight="1">
      <c r="A19" s="133"/>
      <c r="B19" s="130">
        <v>14</v>
      </c>
      <c r="C19" s="134">
        <f>'yarışmaya katılan okullar'!B25</f>
        <v>48</v>
      </c>
      <c r="D19" s="135">
        <v>37242</v>
      </c>
      <c r="E19" s="136" t="s">
        <v>515</v>
      </c>
      <c r="F19" s="137" t="str">
        <f>'yarışmaya katılan okullar'!C25</f>
        <v>LEFKOŞA TÜRK LİSESİ</v>
      </c>
      <c r="G19" s="136"/>
      <c r="H19" s="56"/>
      <c r="I19" s="56"/>
      <c r="J19" s="56"/>
      <c r="K19" s="154">
        <f t="shared" si="2"/>
        <v>0</v>
      </c>
      <c r="L19" s="56"/>
      <c r="M19" s="139"/>
      <c r="N19" s="139"/>
      <c r="O19" s="154">
        <f t="shared" si="1"/>
        <v>0</v>
      </c>
      <c r="P19" s="236" t="e">
        <f>IF(LEN(O19)&gt;0,VLOOKUP(O19,puan!$AE$4:$AF$112,2)-IF(COUNTIF(puan!$AE$4:$AF$112,O19)=0,0,0)," ")</f>
        <v>#N/A</v>
      </c>
      <c r="Q19" s="141"/>
      <c r="AI19" s="142"/>
    </row>
    <row r="20" spans="1:35" ht="35.1" customHeight="1">
      <c r="A20" s="133"/>
      <c r="B20" s="130">
        <v>15</v>
      </c>
      <c r="C20" s="134">
        <f>'yarışmaya katılan okullar'!B26</f>
        <v>40</v>
      </c>
      <c r="D20" s="135">
        <v>37683</v>
      </c>
      <c r="E20" s="136" t="s">
        <v>495</v>
      </c>
      <c r="F20" s="137" t="str">
        <f>'yarışmaya katılan okullar'!C26</f>
        <v>ERENKÖY LİSESİ</v>
      </c>
      <c r="G20" s="136"/>
      <c r="H20" s="56"/>
      <c r="I20" s="56"/>
      <c r="J20" s="56"/>
      <c r="K20" s="154">
        <f t="shared" si="2"/>
        <v>0</v>
      </c>
      <c r="L20" s="56"/>
      <c r="M20" s="139"/>
      <c r="N20" s="139"/>
      <c r="O20" s="154">
        <f t="shared" si="1"/>
        <v>0</v>
      </c>
      <c r="P20" s="236" t="e">
        <f>IF(LEN(O20)&gt;0,VLOOKUP(O20,puan!$AE$4:$AF$112,2)-IF(COUNTIF(puan!$AE$4:$AF$112,O20)=0,0,0)," ")</f>
        <v>#N/A</v>
      </c>
      <c r="Q20" s="141"/>
      <c r="AI20" s="142"/>
    </row>
    <row r="21" spans="1:35" ht="35.1" customHeight="1">
      <c r="A21" s="133"/>
      <c r="B21" s="130">
        <v>16</v>
      </c>
      <c r="C21" s="134">
        <f>'yarışmaya katılan okullar'!B27</f>
        <v>39</v>
      </c>
      <c r="D21" s="135">
        <v>37107</v>
      </c>
      <c r="E21" s="136" t="s">
        <v>496</v>
      </c>
      <c r="F21" s="137" t="str">
        <f>'yarışmaya katılan okullar'!C27</f>
        <v>CENGİZ TOPEL E. M .LİSESİ</v>
      </c>
      <c r="G21" s="136"/>
      <c r="H21" s="56"/>
      <c r="I21" s="56"/>
      <c r="J21" s="139"/>
      <c r="K21" s="154">
        <f t="shared" si="2"/>
        <v>0</v>
      </c>
      <c r="L21" s="139"/>
      <c r="M21" s="139"/>
      <c r="N21" s="139"/>
      <c r="O21" s="154">
        <f t="shared" si="1"/>
        <v>0</v>
      </c>
      <c r="P21" s="236" t="e">
        <f>IF(LEN(O21)&gt;0,VLOOKUP(O21,puan!$AE$4:$AF$112,2)-IF(COUNTIF(puan!$AE$4:$AF$112,O21)=0,0,0)," ")</f>
        <v>#N/A</v>
      </c>
      <c r="Q21" s="141"/>
      <c r="AI21" s="142"/>
    </row>
    <row r="22" spans="1:35" ht="35.1" customHeight="1">
      <c r="A22" s="133"/>
      <c r="B22" s="130">
        <v>17</v>
      </c>
      <c r="C22" s="134">
        <f>'yarışmaya katılan okullar'!B28</f>
        <v>64</v>
      </c>
      <c r="D22" s="135" t="s">
        <v>237</v>
      </c>
      <c r="E22" s="136" t="s">
        <v>237</v>
      </c>
      <c r="F22" s="137" t="str">
        <f>'yarışmaya katılan okullar'!C28</f>
        <v>GÜZELYURT TMK</v>
      </c>
      <c r="G22" s="136"/>
      <c r="H22" s="56"/>
      <c r="I22" s="56"/>
      <c r="J22" s="139"/>
      <c r="K22" s="154">
        <f t="shared" si="2"/>
        <v>0</v>
      </c>
      <c r="L22" s="139"/>
      <c r="M22" s="139"/>
      <c r="N22" s="139"/>
      <c r="O22" s="154">
        <f t="shared" si="1"/>
        <v>0</v>
      </c>
      <c r="P22" s="236" t="e">
        <f>IF(LEN(O22)&gt;0,VLOOKUP(O22,puan!$AE$4:$AF$112,2)-IF(COUNTIF(puan!$AE$4:$AF$112,O22)=0,0,0)," ")</f>
        <v>#N/A</v>
      </c>
      <c r="Q22" s="141"/>
      <c r="AI22" s="142"/>
    </row>
    <row r="23" spans="1:35" ht="35.1" customHeight="1">
      <c r="A23" s="133"/>
      <c r="B23" s="130">
        <v>18</v>
      </c>
      <c r="C23" s="134">
        <f>'yarışmaya katılan okullar'!B29</f>
        <v>51</v>
      </c>
      <c r="D23" s="135">
        <v>37207</v>
      </c>
      <c r="E23" s="136" t="s">
        <v>497</v>
      </c>
      <c r="F23" s="137" t="str">
        <f>'yarışmaya katılan okullar'!C29</f>
        <v>TÜRK MAARİF KOLEJİ</v>
      </c>
      <c r="G23" s="136"/>
      <c r="H23" s="56"/>
      <c r="I23" s="56"/>
      <c r="J23" s="56"/>
      <c r="K23" s="154">
        <f t="shared" si="2"/>
        <v>0</v>
      </c>
      <c r="L23" s="56"/>
      <c r="M23" s="139"/>
      <c r="N23" s="139"/>
      <c r="O23" s="154">
        <f t="shared" si="1"/>
        <v>0</v>
      </c>
      <c r="P23" s="236" t="e">
        <f>IF(LEN(O23)&gt;0,VLOOKUP(O23,puan!$AE$4:$AF$112,2)-IF(COUNTIF(puan!$AE$4:$AF$112,O23)=0,0,0)," ")</f>
        <v>#N/A</v>
      </c>
      <c r="Q23" s="141"/>
      <c r="AI23" s="142"/>
    </row>
    <row r="24" spans="1:35" ht="35.1" customHeight="1">
      <c r="A24" s="133"/>
      <c r="B24" s="130">
        <v>19</v>
      </c>
      <c r="C24" s="134">
        <f>'yarışmaya katılan okullar'!B30</f>
        <v>47</v>
      </c>
      <c r="D24" s="135">
        <v>38152</v>
      </c>
      <c r="E24" s="136" t="s">
        <v>479</v>
      </c>
      <c r="F24" s="137" t="str">
        <f>'yarışmaya katılan okullar'!C30</f>
        <v>KURTULUŞ LİSESİ</v>
      </c>
      <c r="G24" s="136"/>
      <c r="H24" s="56"/>
      <c r="I24" s="56"/>
      <c r="J24" s="139"/>
      <c r="K24" s="154">
        <f t="shared" si="2"/>
        <v>0</v>
      </c>
      <c r="L24" s="56"/>
      <c r="M24" s="139"/>
      <c r="N24" s="139"/>
      <c r="O24" s="154">
        <f t="shared" si="1"/>
        <v>0</v>
      </c>
      <c r="P24" s="236" t="e">
        <f>IF(LEN(O24)&gt;0,VLOOKUP(O24,puan!$AE$4:$AF$112,2)-IF(COUNTIF(puan!$AE$4:$AF$112,O24)=0,0,0)," ")</f>
        <v>#N/A</v>
      </c>
      <c r="Q24" s="141"/>
      <c r="AI24" s="142"/>
    </row>
    <row r="25" spans="1:35" ht="35.1" customHeight="1">
      <c r="A25" s="133"/>
      <c r="B25" s="130">
        <v>20</v>
      </c>
      <c r="C25" s="134">
        <f>'yarışmaya katılan okullar'!B31</f>
        <v>33</v>
      </c>
      <c r="D25" s="135" t="s">
        <v>237</v>
      </c>
      <c r="E25" s="136" t="s">
        <v>237</v>
      </c>
      <c r="F25" s="137" t="str">
        <f>'yarışmaya katılan okullar'!C31</f>
        <v>DEĞİRMENLİK LİSESİ</v>
      </c>
      <c r="G25" s="136"/>
      <c r="H25" s="56"/>
      <c r="I25" s="56"/>
      <c r="J25" s="56"/>
      <c r="K25" s="154">
        <f t="shared" si="2"/>
        <v>0</v>
      </c>
      <c r="L25" s="56"/>
      <c r="M25" s="139"/>
      <c r="N25" s="139"/>
      <c r="O25" s="154">
        <f t="shared" si="1"/>
        <v>0</v>
      </c>
      <c r="P25" s="236" t="e">
        <f>IF(LEN(O25)&gt;0,VLOOKUP(O25,puan!$AE$4:$AF$112,2)-IF(COUNTIF(puan!$AE$4:$AF$112,O25)=0,0,0)," ")</f>
        <v>#N/A</v>
      </c>
      <c r="Q25" s="141"/>
      <c r="AI25" s="142"/>
    </row>
    <row r="26" spans="1:35" ht="35.1" customHeight="1">
      <c r="A26" s="133"/>
      <c r="B26" s="130">
        <v>21</v>
      </c>
      <c r="C26" s="134">
        <f>'yarışmaya katılan okullar'!B32</f>
        <v>37</v>
      </c>
      <c r="D26" s="135">
        <v>37552</v>
      </c>
      <c r="E26" s="136" t="s">
        <v>516</v>
      </c>
      <c r="F26" s="137" t="str">
        <f>'yarışmaya katılan okullar'!C32</f>
        <v>BEKİRPAŞA LİSESİ</v>
      </c>
      <c r="G26" s="136"/>
      <c r="H26" s="56"/>
      <c r="I26" s="56"/>
      <c r="J26" s="139"/>
      <c r="K26" s="154">
        <f t="shared" si="2"/>
        <v>0</v>
      </c>
      <c r="L26" s="56"/>
      <c r="M26" s="139"/>
      <c r="N26" s="139"/>
      <c r="O26" s="154">
        <f t="shared" si="1"/>
        <v>0</v>
      </c>
      <c r="P26" s="236" t="e">
        <f>IF(LEN(O26)&gt;0,VLOOKUP(O26,puan!$AE$4:$AF$112,2)-IF(COUNTIF(puan!$AE$4:$AF$112,O26)=0,0,0)," ")</f>
        <v>#N/A</v>
      </c>
      <c r="Q26" s="141"/>
      <c r="AI26" s="142"/>
    </row>
    <row r="27" spans="1:35" ht="35.1" customHeight="1">
      <c r="A27" s="133"/>
      <c r="B27" s="130">
        <v>22</v>
      </c>
      <c r="C27" s="134">
        <f>'yarışmaya katılan okullar'!B33</f>
        <v>27</v>
      </c>
      <c r="D27" s="135">
        <v>37404</v>
      </c>
      <c r="E27" s="136" t="s">
        <v>517</v>
      </c>
      <c r="F27" s="137" t="str">
        <f>'yarışmaya katılan okullar'!C33</f>
        <v>YAKIN DOĞU KOLEJİ</v>
      </c>
      <c r="G27" s="136"/>
      <c r="H27" s="56"/>
      <c r="I27" s="56"/>
      <c r="J27" s="56"/>
      <c r="K27" s="154">
        <f t="shared" si="2"/>
        <v>0</v>
      </c>
      <c r="L27" s="56"/>
      <c r="M27" s="139"/>
      <c r="N27" s="139"/>
      <c r="O27" s="154">
        <f t="shared" si="1"/>
        <v>0</v>
      </c>
      <c r="P27" s="236" t="e">
        <f>IF(LEN(O27)&gt;0,VLOOKUP(O27,puan!$AE$4:$AF$112,2)-IF(COUNTIF(puan!$AE$4:$AF$112,O27)=0,0,0)," ")</f>
        <v>#N/A</v>
      </c>
      <c r="Q27" s="141"/>
      <c r="AI27" s="142"/>
    </row>
    <row r="28" spans="1:35" ht="35.1" customHeight="1">
      <c r="A28" s="133"/>
      <c r="B28" s="130">
        <v>23</v>
      </c>
      <c r="C28" s="134">
        <f>'yarışmaya katılan okullar'!B34</f>
        <v>81</v>
      </c>
      <c r="D28" s="135" t="s">
        <v>237</v>
      </c>
      <c r="E28" s="136" t="s">
        <v>237</v>
      </c>
      <c r="F28" s="137" t="str">
        <f>'yarışmaya katılan okullar'!C34</f>
        <v>THE ENGLISH SCHOOL OF KYRENIA</v>
      </c>
      <c r="G28" s="136"/>
      <c r="H28" s="56"/>
      <c r="I28" s="56"/>
      <c r="J28" s="139"/>
      <c r="K28" s="154">
        <f t="shared" si="2"/>
        <v>0</v>
      </c>
      <c r="L28" s="56"/>
      <c r="M28" s="139"/>
      <c r="N28" s="139"/>
      <c r="O28" s="154">
        <f t="shared" si="1"/>
        <v>0</v>
      </c>
      <c r="P28" s="236" t="e">
        <f>IF(LEN(O28)&gt;0,VLOOKUP(O28,puan!$AE$4:$AF$112,2)-IF(COUNTIF(puan!$AE$4:$AF$112,O28)=0,0,0)," ")</f>
        <v>#N/A</v>
      </c>
      <c r="Q28" s="141"/>
      <c r="AI28" s="142"/>
    </row>
    <row r="29" spans="1:35" ht="35.1" customHeight="1">
      <c r="A29" s="133"/>
      <c r="B29" s="130">
        <v>24</v>
      </c>
      <c r="C29" s="134">
        <f>'yarışmaya katılan okullar'!B35</f>
        <v>36</v>
      </c>
      <c r="D29" s="135" t="s">
        <v>237</v>
      </c>
      <c r="E29" s="136" t="s">
        <v>237</v>
      </c>
      <c r="F29" s="137" t="str">
        <f>'yarışmaya katılan okullar'!C35</f>
        <v>ATATÜRK MESLEK LİSESİ</v>
      </c>
      <c r="G29" s="136"/>
      <c r="H29" s="56"/>
      <c r="I29" s="56"/>
      <c r="J29" s="56"/>
      <c r="K29" s="154">
        <f t="shared" si="2"/>
        <v>0</v>
      </c>
      <c r="L29" s="56"/>
      <c r="M29" s="139"/>
      <c r="N29" s="139"/>
      <c r="O29" s="154">
        <f t="shared" si="1"/>
        <v>0</v>
      </c>
      <c r="P29" s="236" t="e">
        <f>IF(LEN(O29)&gt;0,VLOOKUP(O29,puan!$AE$4:$AF$112,2)-IF(COUNTIF(puan!$AE$4:$AF$112,O29)=0,0,0)," ")</f>
        <v>#N/A</v>
      </c>
      <c r="Q29" s="141"/>
      <c r="AI29" s="142"/>
    </row>
    <row r="30" spans="1:35" ht="35.1" customHeight="1">
      <c r="A30" s="133"/>
      <c r="B30" s="130">
        <v>25</v>
      </c>
      <c r="C30" s="134">
        <f>'yarışmaya katılan okullar'!B36</f>
        <v>53</v>
      </c>
      <c r="D30" s="135" t="s">
        <v>237</v>
      </c>
      <c r="E30" s="136" t="s">
        <v>237</v>
      </c>
      <c r="F30" s="137" t="str">
        <f>'yarışmaya katılan okullar'!C36</f>
        <v>20 TEMMUZ FEN LİSESİ</v>
      </c>
      <c r="G30" s="136"/>
      <c r="H30" s="56"/>
      <c r="I30" s="56"/>
      <c r="J30" s="139"/>
      <c r="K30" s="154">
        <f t="shared" si="2"/>
        <v>0</v>
      </c>
      <c r="L30" s="56"/>
      <c r="M30" s="139"/>
      <c r="N30" s="139"/>
      <c r="O30" s="154">
        <f t="shared" si="1"/>
        <v>0</v>
      </c>
      <c r="P30" s="236" t="e">
        <f>IF(LEN(O30)&gt;0,VLOOKUP(O30,puan!$AE$4:$AF$112,2)-IF(COUNTIF(puan!$AE$4:$AF$112,O30)=0,0,0)," ")</f>
        <v>#N/A</v>
      </c>
      <c r="Q30" s="141"/>
      <c r="AI30" s="142"/>
    </row>
    <row r="31" spans="1:35" ht="35.1" customHeight="1">
      <c r="A31" s="133"/>
      <c r="B31" s="130">
        <v>26</v>
      </c>
      <c r="C31" s="134">
        <f>'yarışmaya katılan okullar'!B37</f>
        <v>0</v>
      </c>
      <c r="D31" s="144"/>
      <c r="E31" s="136"/>
      <c r="F31" s="137" t="str">
        <f>'yarışmaya katılan okullar'!C37</f>
        <v/>
      </c>
      <c r="G31" s="136"/>
      <c r="H31" s="56"/>
      <c r="I31" s="56"/>
      <c r="J31" s="56"/>
      <c r="K31" s="154">
        <f t="shared" si="2"/>
        <v>0</v>
      </c>
      <c r="L31" s="56"/>
      <c r="M31" s="139"/>
      <c r="N31" s="139"/>
      <c r="O31" s="154">
        <f t="shared" si="1"/>
        <v>0</v>
      </c>
      <c r="P31" s="236" t="e">
        <f>IF(LEN(O31)&gt;0,VLOOKUP(O31,puan!$AE$4:$AF$112,2)-IF(COUNTIF(puan!$AE$4:$AF$112,O31)=0,0,0)," ")</f>
        <v>#N/A</v>
      </c>
      <c r="Q31" s="141"/>
      <c r="AI31" s="142"/>
    </row>
    <row r="32" spans="1:35" ht="35.1" customHeight="1">
      <c r="A32" s="133"/>
      <c r="B32" s="130">
        <v>27</v>
      </c>
      <c r="C32" s="134">
        <f>'yarışmaya katılan okullar'!B38</f>
        <v>0</v>
      </c>
      <c r="D32" s="144"/>
      <c r="E32" s="136"/>
      <c r="F32" s="137" t="str">
        <f>'yarışmaya katılan okullar'!C38</f>
        <v/>
      </c>
      <c r="G32" s="136"/>
      <c r="H32" s="56"/>
      <c r="I32" s="56"/>
      <c r="J32" s="139"/>
      <c r="K32" s="154">
        <f t="shared" si="2"/>
        <v>0</v>
      </c>
      <c r="L32" s="139"/>
      <c r="M32" s="139"/>
      <c r="N32" s="139"/>
      <c r="O32" s="154">
        <f t="shared" si="1"/>
        <v>0</v>
      </c>
      <c r="P32" s="236" t="e">
        <f>IF(LEN(O32)&gt;0,VLOOKUP(O32,puan!$AE$4:$AF$112,2)-IF(COUNTIF(puan!$AE$4:$AF$112,O32)=0,0,0)," ")</f>
        <v>#N/A</v>
      </c>
      <c r="Q32" s="141"/>
      <c r="AI32" s="142"/>
    </row>
    <row r="33" spans="1:36" ht="35.1" customHeight="1">
      <c r="A33" s="133"/>
      <c r="B33" s="130">
        <v>28</v>
      </c>
      <c r="C33" s="134">
        <f>'yarışmaya katılan okullar'!B39</f>
        <v>0</v>
      </c>
      <c r="D33" s="144"/>
      <c r="E33" s="136"/>
      <c r="F33" s="137" t="str">
        <f>'yarışmaya katılan okullar'!C39</f>
        <v/>
      </c>
      <c r="G33" s="136"/>
      <c r="H33" s="56"/>
      <c r="I33" s="56"/>
      <c r="J33" s="56"/>
      <c r="K33" s="154">
        <f t="shared" si="2"/>
        <v>0</v>
      </c>
      <c r="L33" s="56"/>
      <c r="M33" s="139"/>
      <c r="N33" s="139"/>
      <c r="O33" s="154">
        <f t="shared" si="1"/>
        <v>0</v>
      </c>
      <c r="P33" s="236" t="e">
        <f>IF(LEN(O33)&gt;0,VLOOKUP(O33,puan!$AE$4:$AF$112,2)-IF(COUNTIF(puan!$AE$4:$AF$112,O33)=0,0,0)," ")</f>
        <v>#N/A</v>
      </c>
      <c r="Q33" s="141"/>
      <c r="AI33" s="142"/>
    </row>
    <row r="34" spans="1:36" ht="35.1" customHeight="1">
      <c r="A34" s="133"/>
      <c r="B34" s="130">
        <v>29</v>
      </c>
      <c r="C34" s="134">
        <f>'yarışmaya katılan okullar'!B40</f>
        <v>0</v>
      </c>
      <c r="D34" s="144"/>
      <c r="E34" s="136"/>
      <c r="F34" s="137" t="str">
        <f>'yarışmaya katılan okullar'!C40</f>
        <v/>
      </c>
      <c r="G34" s="136"/>
      <c r="H34" s="56"/>
      <c r="I34" s="56"/>
      <c r="J34" s="139"/>
      <c r="K34" s="154">
        <f t="shared" si="2"/>
        <v>0</v>
      </c>
      <c r="L34" s="56"/>
      <c r="M34" s="139"/>
      <c r="N34" s="139"/>
      <c r="O34" s="154">
        <f t="shared" si="1"/>
        <v>0</v>
      </c>
      <c r="P34" s="236" t="e">
        <f>IF(LEN(O34)&gt;0,VLOOKUP(O34,puan!$AE$4:$AF$112,2)-IF(COUNTIF(puan!$AE$4:$AF$112,O34)=0,0,0)," ")</f>
        <v>#N/A</v>
      </c>
      <c r="Q34" s="141"/>
      <c r="AI34" s="142"/>
    </row>
    <row r="35" spans="1:36" ht="35.1" customHeight="1">
      <c r="A35" s="133"/>
      <c r="B35" s="130">
        <v>30</v>
      </c>
      <c r="C35" s="134">
        <f>'yarışmaya katılan okullar'!B41</f>
        <v>0</v>
      </c>
      <c r="D35" s="144"/>
      <c r="E35" s="136"/>
      <c r="F35" s="137" t="str">
        <f>'yarışmaya katılan okullar'!C41</f>
        <v/>
      </c>
      <c r="G35" s="136"/>
      <c r="H35" s="56"/>
      <c r="I35" s="56"/>
      <c r="J35" s="56"/>
      <c r="K35" s="154">
        <f t="shared" si="2"/>
        <v>0</v>
      </c>
      <c r="L35" s="56"/>
      <c r="M35" s="139"/>
      <c r="N35" s="139"/>
      <c r="O35" s="154">
        <f t="shared" si="1"/>
        <v>0</v>
      </c>
      <c r="P35" s="236" t="e">
        <f>IF(LEN(O35)&gt;0,VLOOKUP(O35,puan!$AE$4:$AF$112,2)-IF(COUNTIF(puan!$AE$4:$AF$112,O35)=0,0,0)," ")</f>
        <v>#N/A</v>
      </c>
      <c r="Q35" s="141"/>
      <c r="AI35" s="142"/>
    </row>
    <row r="36" spans="1:36" ht="35.1" customHeight="1">
      <c r="A36" s="133"/>
      <c r="B36" s="130">
        <v>31</v>
      </c>
      <c r="C36" s="134">
        <f>'yarışmaya katılan okullar'!B42</f>
        <v>0</v>
      </c>
      <c r="D36" s="144"/>
      <c r="E36" s="136"/>
      <c r="F36" s="137" t="str">
        <f>'yarışmaya katılan okullar'!C42</f>
        <v/>
      </c>
      <c r="G36" s="136"/>
      <c r="H36" s="56"/>
      <c r="I36" s="56"/>
      <c r="J36" s="139"/>
      <c r="K36" s="154">
        <f t="shared" si="2"/>
        <v>0</v>
      </c>
      <c r="L36" s="56"/>
      <c r="M36" s="139"/>
      <c r="N36" s="139"/>
      <c r="O36" s="154">
        <f t="shared" si="1"/>
        <v>0</v>
      </c>
      <c r="P36" s="236" t="e">
        <f>IF(LEN(O36)&gt;0,VLOOKUP(O36,puan!$AE$4:$AF$112,2)-IF(COUNTIF(puan!$AE$4:$AF$112,O36)=0,0,0)," ")</f>
        <v>#N/A</v>
      </c>
      <c r="Q36" s="141"/>
      <c r="AI36" s="142"/>
    </row>
    <row r="37" spans="1:36" ht="35.1" customHeight="1">
      <c r="A37" s="133"/>
      <c r="B37" s="130">
        <v>32</v>
      </c>
      <c r="C37" s="134">
        <f>'yarışmaya katılan okullar'!B43</f>
        <v>0</v>
      </c>
      <c r="D37" s="144"/>
      <c r="E37" s="136"/>
      <c r="F37" s="137" t="str">
        <f>'yarışmaya katılan okullar'!C43</f>
        <v/>
      </c>
      <c r="G37" s="136"/>
      <c r="H37" s="56"/>
      <c r="I37" s="56"/>
      <c r="J37" s="56"/>
      <c r="K37" s="154">
        <f t="shared" si="2"/>
        <v>0</v>
      </c>
      <c r="L37" s="56"/>
      <c r="M37" s="139"/>
      <c r="N37" s="139"/>
      <c r="O37" s="154">
        <f t="shared" si="1"/>
        <v>0</v>
      </c>
      <c r="P37" s="236" t="e">
        <f>IF(LEN(O37)&gt;0,VLOOKUP(O37,puan!$AE$4:$AF$112,2)-IF(COUNTIF(puan!$AE$4:$AF$112,O37)=0,0,0)," ")</f>
        <v>#N/A</v>
      </c>
      <c r="Q37" s="141"/>
      <c r="AI37" s="142"/>
    </row>
    <row r="38" spans="1:36" ht="39.950000000000003" customHeight="1">
      <c r="B38" s="91"/>
      <c r="C38" s="128">
        <v>0</v>
      </c>
      <c r="D38" s="145"/>
      <c r="E38" s="146" t="s">
        <v>4</v>
      </c>
      <c r="F38" s="129" t="s">
        <v>5</v>
      </c>
      <c r="G38" s="129"/>
      <c r="H38" s="368" t="s">
        <v>6</v>
      </c>
      <c r="I38" s="368"/>
      <c r="J38" s="368"/>
      <c r="K38" s="368"/>
      <c r="L38" s="368" t="s">
        <v>7</v>
      </c>
      <c r="M38" s="368"/>
      <c r="N38" s="368"/>
      <c r="O38" s="368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48"/>
      <c r="AA38" s="149"/>
      <c r="AB38" s="91"/>
      <c r="AC38" s="91"/>
      <c r="AD38" s="91"/>
      <c r="AE38" s="128"/>
      <c r="AF38" s="128"/>
      <c r="AG38" s="129"/>
      <c r="AH38" s="129"/>
      <c r="AI38" s="150"/>
      <c r="AJ38" s="151" t="str">
        <f>IF(AI38="","",VLOOKUP(AI38,#REF!,2,FALSE))</f>
        <v/>
      </c>
    </row>
    <row r="39" spans="1:36" s="91" customFormat="1" ht="35.1" customHeight="1">
      <c r="B39" s="349" t="s">
        <v>24</v>
      </c>
      <c r="C39" s="349"/>
      <c r="E39" s="91" t="s">
        <v>33</v>
      </c>
      <c r="H39" s="349" t="s">
        <v>34</v>
      </c>
      <c r="I39" s="349"/>
      <c r="K39" s="128"/>
      <c r="L39" s="349" t="s">
        <v>25</v>
      </c>
      <c r="M39" s="349"/>
      <c r="N39" s="129"/>
      <c r="O39" s="131"/>
      <c r="P39" s="349" t="s">
        <v>8</v>
      </c>
      <c r="Q39" s="349"/>
    </row>
    <row r="40" spans="1:36" ht="35.1" customHeight="1">
      <c r="O40" s="52"/>
      <c r="P40" s="152"/>
      <c r="Q40" s="152"/>
    </row>
    <row r="41" spans="1:36" ht="35.1" customHeight="1">
      <c r="O41" s="52"/>
      <c r="P41" s="152"/>
      <c r="Q41" s="152"/>
    </row>
    <row r="42" spans="1:36" ht="35.1" customHeight="1">
      <c r="O42" s="52"/>
      <c r="P42" s="152"/>
      <c r="Q42" s="152"/>
    </row>
    <row r="43" spans="1:36" ht="35.1" customHeight="1">
      <c r="O43" s="52"/>
      <c r="P43" s="152"/>
      <c r="Q43" s="152"/>
    </row>
    <row r="44" spans="1:36" ht="35.1" customHeight="1">
      <c r="O44" s="52"/>
      <c r="P44" s="152"/>
      <c r="Q44" s="152"/>
    </row>
    <row r="45" spans="1:36" ht="35.1" customHeight="1">
      <c r="O45" s="52"/>
      <c r="P45" s="152"/>
      <c r="Q45" s="152"/>
    </row>
    <row r="46" spans="1:36" ht="35.1" customHeight="1">
      <c r="O46" s="52"/>
      <c r="P46" s="152"/>
      <c r="Q46" s="152"/>
    </row>
    <row r="47" spans="1:36" ht="35.1" customHeight="1">
      <c r="O47" s="52"/>
      <c r="P47" s="152"/>
      <c r="Q47" s="152"/>
    </row>
    <row r="48" spans="1:36" ht="35.1" customHeight="1">
      <c r="O48" s="52"/>
      <c r="P48" s="152"/>
      <c r="Q48" s="152"/>
    </row>
    <row r="49" spans="15:17" ht="35.1" customHeight="1">
      <c r="O49" s="52"/>
      <c r="P49" s="152"/>
      <c r="Q49" s="152"/>
    </row>
    <row r="50" spans="15:17" ht="35.1" customHeight="1">
      <c r="O50" s="52"/>
      <c r="P50" s="152"/>
      <c r="Q50" s="152"/>
    </row>
  </sheetData>
  <mergeCells count="13">
    <mergeCell ref="H39:I39"/>
    <mergeCell ref="H38:K38"/>
    <mergeCell ref="H4:N4"/>
    <mergeCell ref="B1:D1"/>
    <mergeCell ref="B2:D2"/>
    <mergeCell ref="B39:C39"/>
    <mergeCell ref="B4:F4"/>
    <mergeCell ref="O1:Q1"/>
    <mergeCell ref="O2:Q2"/>
    <mergeCell ref="O3:Q3"/>
    <mergeCell ref="L39:M39"/>
    <mergeCell ref="P39:Q39"/>
    <mergeCell ref="L38:O38"/>
  </mergeCells>
  <phoneticPr fontId="1" type="noConversion"/>
  <conditionalFormatting sqref="K3:M3 C6:G37 N39 K39 C38:AA38 AF38:AH38 AJ38">
    <cfRule type="cellIs" dxfId="58" priority="29" stopIfTrue="1" operator="equal">
      <formula>0</formula>
    </cfRule>
  </conditionalFormatting>
  <conditionalFormatting sqref="P6:P37">
    <cfRule type="containsErrors" dxfId="57" priority="23">
      <formula>ISERROR(P6)</formula>
    </cfRule>
  </conditionalFormatting>
  <conditionalFormatting sqref="O3:Q3">
    <cfRule type="cellIs" dxfId="56" priority="20" stopIfTrue="1" operator="equal">
      <formula>0</formula>
    </cfRule>
  </conditionalFormatting>
  <conditionalFormatting sqref="K5:N5">
    <cfRule type="cellIs" dxfId="55" priority="13" stopIfTrue="1" operator="equal">
      <formula>0</formula>
    </cfRule>
  </conditionalFormatting>
  <conditionalFormatting sqref="K6:K37">
    <cfRule type="cellIs" dxfId="54" priority="4" operator="equal">
      <formula>0</formula>
    </cfRule>
  </conditionalFormatting>
  <conditionalFormatting sqref="K6:K37">
    <cfRule type="cellIs" dxfId="53" priority="3" operator="between">
      <formula>5434</formula>
      <formula>7000</formula>
    </cfRule>
  </conditionalFormatting>
  <conditionalFormatting sqref="O6:O37">
    <cfRule type="cellIs" dxfId="52" priority="2" operator="equal">
      <formula>0</formula>
    </cfRule>
  </conditionalFormatting>
  <conditionalFormatting sqref="O6:O37">
    <cfRule type="cellIs" dxfId="51" priority="1" operator="between">
      <formula>5434</formula>
      <formula>7000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E54"/>
  <sheetViews>
    <sheetView zoomScale="75" zoomScaleNormal="75" workbookViewId="0">
      <selection activeCell="D9" sqref="D9:D24"/>
    </sheetView>
  </sheetViews>
  <sheetFormatPr defaultColWidth="9.140625" defaultRowHeight="24.95" customHeight="1"/>
  <cols>
    <col min="1" max="1" width="5.7109375" style="40" customWidth="1"/>
    <col min="2" max="2" width="24" style="40" bestFit="1" customWidth="1"/>
    <col min="3" max="3" width="23.5703125" style="91" customWidth="1"/>
    <col min="4" max="4" width="24.85546875" style="40" customWidth="1"/>
    <col min="5" max="5" width="29.28515625" style="40" customWidth="1"/>
    <col min="6" max="16384" width="9.140625" style="40"/>
  </cols>
  <sheetData>
    <row r="1" spans="1:5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</row>
    <row r="2" spans="1:5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</row>
    <row r="3" spans="1:5" ht="24.95" customHeight="1">
      <c r="A3" s="321" t="str">
        <f>'genel bilgi girişi'!B3</f>
        <v>ELEME YARIŞMALARI</v>
      </c>
      <c r="B3" s="321"/>
      <c r="C3" s="321"/>
      <c r="D3" s="321"/>
      <c r="E3" s="321"/>
    </row>
    <row r="4" spans="1:5" s="24" customFormat="1" ht="24.95" customHeight="1">
      <c r="C4" s="38"/>
    </row>
    <row r="5" spans="1:5" s="24" customFormat="1" ht="24.95" customHeight="1">
      <c r="A5" s="323" t="s">
        <v>16</v>
      </c>
      <c r="B5" s="323"/>
      <c r="C5" s="26" t="str">
        <f>'genel bilgi girişi'!$B$4</f>
        <v>GENÇ ERKEK</v>
      </c>
      <c r="D5" s="25" t="s">
        <v>17</v>
      </c>
      <c r="E5" s="92" t="str">
        <f>'genel bilgi girişi'!B5</f>
        <v>ATATÜRK STADYUMU</v>
      </c>
    </row>
    <row r="6" spans="1:5" s="24" customFormat="1" ht="24.95" customHeight="1">
      <c r="A6" s="323"/>
      <c r="B6" s="323"/>
      <c r="C6" s="89"/>
      <c r="D6" s="25" t="s">
        <v>18</v>
      </c>
      <c r="E6" s="96" t="str">
        <f>'genel bilgi girişi'!B6</f>
        <v>11-12 MART 2019</v>
      </c>
    </row>
    <row r="7" spans="1:5" s="24" customFormat="1" ht="24.95" customHeight="1">
      <c r="C7" s="38"/>
    </row>
    <row r="8" spans="1:5" s="38" customFormat="1" ht="24.95" customHeight="1">
      <c r="A8" s="28" t="s">
        <v>32</v>
      </c>
      <c r="B8" s="28" t="s">
        <v>120</v>
      </c>
      <c r="C8" s="28" t="s">
        <v>229</v>
      </c>
      <c r="D8" s="28" t="s">
        <v>230</v>
      </c>
      <c r="E8" s="28" t="s">
        <v>233</v>
      </c>
    </row>
    <row r="9" spans="1:5" s="24" customFormat="1" ht="24.95" customHeight="1">
      <c r="A9" s="28">
        <v>1</v>
      </c>
      <c r="B9" s="42" t="s">
        <v>121</v>
      </c>
      <c r="C9" s="94" t="s">
        <v>231</v>
      </c>
      <c r="D9" s="95" t="s">
        <v>544</v>
      </c>
      <c r="E9" s="93" t="str">
        <f>CONCATENATE(C9,"-",D9)</f>
        <v>1. Gün-11:45</v>
      </c>
    </row>
    <row r="10" spans="1:5" s="24" customFormat="1" ht="24.95" customHeight="1">
      <c r="A10" s="28">
        <v>2</v>
      </c>
      <c r="B10" s="42" t="s">
        <v>124</v>
      </c>
      <c r="C10" s="94" t="s">
        <v>232</v>
      </c>
      <c r="D10" s="95" t="s">
        <v>548</v>
      </c>
      <c r="E10" s="93" t="str">
        <f t="shared" ref="E10:E24" si="0">CONCATENATE(C10,"-",D10)</f>
        <v>2. Gün-12:10</v>
      </c>
    </row>
    <row r="11" spans="1:5" s="24" customFormat="1" ht="24.95" customHeight="1">
      <c r="A11" s="28">
        <v>3</v>
      </c>
      <c r="B11" s="42" t="s">
        <v>126</v>
      </c>
      <c r="C11" s="94" t="s">
        <v>231</v>
      </c>
      <c r="D11" s="95" t="s">
        <v>545</v>
      </c>
      <c r="E11" s="93" t="str">
        <f t="shared" si="0"/>
        <v>1. Gün-12:35</v>
      </c>
    </row>
    <row r="12" spans="1:5" s="24" customFormat="1" ht="24.95" customHeight="1">
      <c r="A12" s="28">
        <v>4</v>
      </c>
      <c r="B12" s="42" t="s">
        <v>129</v>
      </c>
      <c r="C12" s="94" t="s">
        <v>232</v>
      </c>
      <c r="D12" s="95" t="s">
        <v>287</v>
      </c>
      <c r="E12" s="93" t="str">
        <f t="shared" si="0"/>
        <v>2. Gün-13:10</v>
      </c>
    </row>
    <row r="13" spans="1:5" s="24" customFormat="1" ht="24.95" customHeight="1">
      <c r="A13" s="28">
        <v>5</v>
      </c>
      <c r="B13" s="42" t="s">
        <v>132</v>
      </c>
      <c r="C13" s="94" t="s">
        <v>231</v>
      </c>
      <c r="D13" s="95" t="s">
        <v>546</v>
      </c>
      <c r="E13" s="93" t="str">
        <f t="shared" si="0"/>
        <v>1. Gün-13:25</v>
      </c>
    </row>
    <row r="14" spans="1:5" s="24" customFormat="1" ht="24.95" customHeight="1">
      <c r="A14" s="28">
        <v>6</v>
      </c>
      <c r="B14" s="42" t="s">
        <v>133</v>
      </c>
      <c r="C14" s="94" t="s">
        <v>232</v>
      </c>
      <c r="D14" s="95" t="s">
        <v>549</v>
      </c>
      <c r="E14" s="93" t="str">
        <f t="shared" si="0"/>
        <v>2. Gün-13:40</v>
      </c>
    </row>
    <row r="15" spans="1:5" s="24" customFormat="1" ht="24.95" customHeight="1">
      <c r="A15" s="28">
        <v>7</v>
      </c>
      <c r="B15" s="42" t="s">
        <v>226</v>
      </c>
      <c r="C15" s="94" t="s">
        <v>231</v>
      </c>
      <c r="D15" s="95" t="s">
        <v>286</v>
      </c>
      <c r="E15" s="93" t="str">
        <f t="shared" si="0"/>
        <v>1. Gün-11:10</v>
      </c>
    </row>
    <row r="16" spans="1:5" s="24" customFormat="1" ht="24.95" customHeight="1">
      <c r="A16" s="28">
        <v>8</v>
      </c>
      <c r="B16" s="42" t="s">
        <v>227</v>
      </c>
      <c r="C16" s="94" t="s">
        <v>232</v>
      </c>
      <c r="D16" s="95" t="s">
        <v>286</v>
      </c>
      <c r="E16" s="93" t="str">
        <f t="shared" si="0"/>
        <v>2. Gün-11:10</v>
      </c>
    </row>
    <row r="17" spans="1:5" s="24" customFormat="1" ht="24.95" customHeight="1">
      <c r="A17" s="28">
        <v>9</v>
      </c>
      <c r="B17" s="42" t="s">
        <v>53</v>
      </c>
      <c r="C17" s="94" t="s">
        <v>231</v>
      </c>
      <c r="D17" s="95" t="s">
        <v>542</v>
      </c>
      <c r="E17" s="93" t="str">
        <f t="shared" si="0"/>
        <v>1. Gün-10:40</v>
      </c>
    </row>
    <row r="18" spans="1:5" s="24" customFormat="1" ht="24.95" customHeight="1">
      <c r="A18" s="28">
        <v>10</v>
      </c>
      <c r="B18" s="42" t="s">
        <v>92</v>
      </c>
      <c r="C18" s="94" t="s">
        <v>232</v>
      </c>
      <c r="D18" s="95" t="s">
        <v>542</v>
      </c>
      <c r="E18" s="93" t="str">
        <f t="shared" si="0"/>
        <v>2. Gün-10:40</v>
      </c>
    </row>
    <row r="19" spans="1:5" s="24" customFormat="1" ht="24.95" customHeight="1">
      <c r="A19" s="28">
        <v>11</v>
      </c>
      <c r="B19" s="42" t="s">
        <v>49</v>
      </c>
      <c r="C19" s="94" t="s">
        <v>231</v>
      </c>
      <c r="D19" s="95" t="s">
        <v>544</v>
      </c>
      <c r="E19" s="93" t="str">
        <f t="shared" si="0"/>
        <v>1. Gün-11:45</v>
      </c>
    </row>
    <row r="20" spans="1:5" s="24" customFormat="1" ht="24.95" customHeight="1">
      <c r="A20" s="28">
        <v>12</v>
      </c>
      <c r="B20" s="42" t="s">
        <v>47</v>
      </c>
      <c r="C20" s="94" t="s">
        <v>232</v>
      </c>
      <c r="D20" s="95" t="s">
        <v>547</v>
      </c>
      <c r="E20" s="93" t="str">
        <f t="shared" si="0"/>
        <v>2. Gün-11:55</v>
      </c>
    </row>
    <row r="21" spans="1:5" s="24" customFormat="1" ht="24.95" customHeight="1">
      <c r="A21" s="28">
        <v>13</v>
      </c>
      <c r="B21" s="42" t="s">
        <v>228</v>
      </c>
      <c r="C21" s="94" t="s">
        <v>232</v>
      </c>
      <c r="D21" s="95" t="s">
        <v>542</v>
      </c>
      <c r="E21" s="93" t="str">
        <f t="shared" si="0"/>
        <v>2. Gün-10:40</v>
      </c>
    </row>
    <row r="22" spans="1:5" s="24" customFormat="1" ht="24.95" customHeight="1">
      <c r="A22" s="28">
        <v>14</v>
      </c>
      <c r="B22" s="42" t="s">
        <v>52</v>
      </c>
      <c r="C22" s="94" t="s">
        <v>231</v>
      </c>
      <c r="D22" s="95" t="s">
        <v>543</v>
      </c>
      <c r="E22" s="93" t="str">
        <f t="shared" si="0"/>
        <v>1. Gün-11:25</v>
      </c>
    </row>
    <row r="23" spans="1:5" s="24" customFormat="1" ht="24.95" customHeight="1">
      <c r="A23" s="28">
        <v>15</v>
      </c>
      <c r="B23" s="42" t="s">
        <v>51</v>
      </c>
      <c r="C23" s="94" t="s">
        <v>231</v>
      </c>
      <c r="D23" s="95" t="s">
        <v>542</v>
      </c>
      <c r="E23" s="93" t="str">
        <f t="shared" si="0"/>
        <v>1. Gün-10:40</v>
      </c>
    </row>
    <row r="24" spans="1:5" s="24" customFormat="1" ht="24.95" customHeight="1">
      <c r="A24" s="28">
        <v>16</v>
      </c>
      <c r="B24" s="42" t="s">
        <v>43</v>
      </c>
      <c r="C24" s="94" t="s">
        <v>232</v>
      </c>
      <c r="D24" s="95" t="s">
        <v>550</v>
      </c>
      <c r="E24" s="93" t="str">
        <f t="shared" si="0"/>
        <v>2. Gün-14:15</v>
      </c>
    </row>
    <row r="25" spans="1:5" s="24" customFormat="1" ht="24.95" customHeight="1">
      <c r="C25" s="38"/>
    </row>
    <row r="26" spans="1:5" s="24" customFormat="1" ht="24.95" customHeight="1">
      <c r="C26" s="38"/>
    </row>
    <row r="27" spans="1:5" s="24" customFormat="1" ht="24.95" customHeight="1">
      <c r="C27" s="38"/>
    </row>
    <row r="28" spans="1:5" s="24" customFormat="1" ht="24.95" customHeight="1">
      <c r="C28" s="38"/>
    </row>
    <row r="29" spans="1:5" s="24" customFormat="1" ht="24.95" customHeight="1">
      <c r="C29" s="38"/>
    </row>
    <row r="30" spans="1:5" s="24" customFormat="1" ht="24.95" customHeight="1">
      <c r="C30" s="38"/>
    </row>
    <row r="31" spans="1:5" s="24" customFormat="1" ht="24.95" customHeight="1">
      <c r="C31" s="38"/>
    </row>
    <row r="32" spans="1:5" s="24" customFormat="1" ht="24.95" customHeight="1">
      <c r="C32" s="38"/>
    </row>
    <row r="33" spans="3:3" s="24" customFormat="1" ht="24.95" customHeight="1">
      <c r="C33" s="38"/>
    </row>
    <row r="34" spans="3:3" s="24" customFormat="1" ht="24.95" customHeight="1">
      <c r="C34" s="38"/>
    </row>
    <row r="35" spans="3:3" s="24" customFormat="1" ht="24.95" customHeight="1">
      <c r="C35" s="38"/>
    </row>
    <row r="36" spans="3:3" s="24" customFormat="1" ht="24.95" customHeight="1">
      <c r="C36" s="38"/>
    </row>
    <row r="37" spans="3:3" s="24" customFormat="1" ht="24.95" customHeight="1">
      <c r="C37" s="38"/>
    </row>
    <row r="38" spans="3:3" s="24" customFormat="1" ht="24.95" customHeight="1">
      <c r="C38" s="38"/>
    </row>
    <row r="39" spans="3:3" s="24" customFormat="1" ht="24.95" customHeight="1">
      <c r="C39" s="38"/>
    </row>
    <row r="40" spans="3:3" s="24" customFormat="1" ht="24.95" customHeight="1">
      <c r="C40" s="38"/>
    </row>
    <row r="41" spans="3:3" s="24" customFormat="1" ht="24.95" customHeight="1">
      <c r="C41" s="38"/>
    </row>
    <row r="42" spans="3:3" s="24" customFormat="1" ht="24.95" customHeight="1">
      <c r="C42" s="38"/>
    </row>
    <row r="43" spans="3:3" s="24" customFormat="1" ht="24.95" customHeight="1">
      <c r="C43" s="38"/>
    </row>
    <row r="44" spans="3:3" s="24" customFormat="1" ht="24.95" customHeight="1">
      <c r="C44" s="38"/>
    </row>
    <row r="45" spans="3:3" s="24" customFormat="1" ht="24.95" customHeight="1">
      <c r="C45" s="38"/>
    </row>
    <row r="46" spans="3:3" s="24" customFormat="1" ht="24.95" customHeight="1">
      <c r="C46" s="38"/>
    </row>
    <row r="47" spans="3:3" s="24" customFormat="1" ht="24.95" customHeight="1">
      <c r="C47" s="38"/>
    </row>
    <row r="48" spans="3:3" s="24" customFormat="1" ht="24.95" customHeight="1">
      <c r="C48" s="38"/>
    </row>
    <row r="49" spans="3:3" s="24" customFormat="1" ht="24.95" customHeight="1">
      <c r="C49" s="38"/>
    </row>
    <row r="50" spans="3:3" s="24" customFormat="1" ht="24.95" customHeight="1">
      <c r="C50" s="38"/>
    </row>
    <row r="51" spans="3:3" s="24" customFormat="1" ht="24.95" customHeight="1">
      <c r="C51" s="38"/>
    </row>
    <row r="52" spans="3:3" s="24" customFormat="1" ht="24.95" customHeight="1">
      <c r="C52" s="38"/>
    </row>
    <row r="53" spans="3:3" s="24" customFormat="1" ht="24.95" customHeight="1">
      <c r="C53" s="38"/>
    </row>
    <row r="54" spans="3:3" s="24" customFormat="1" ht="24.95" customHeight="1">
      <c r="C54" s="38"/>
    </row>
  </sheetData>
  <sheetProtection password="CC8C" sheet="1"/>
  <mergeCells count="5">
    <mergeCell ref="A1:E1"/>
    <mergeCell ref="A2:E2"/>
    <mergeCell ref="A3:E3"/>
    <mergeCell ref="A5:B5"/>
    <mergeCell ref="A6:B6"/>
  </mergeCells>
  <conditionalFormatting sqref="B9:B24">
    <cfRule type="cellIs" dxfId="235" priority="3" stopIfTrue="1" operator="equal">
      <formula>0</formula>
    </cfRule>
  </conditionalFormatting>
  <conditionalFormatting sqref="A7">
    <cfRule type="cellIs" dxfId="234" priority="4" stopIfTrue="1" operator="equal">
      <formula>1</formula>
    </cfRule>
  </conditionalFormatting>
  <conditionalFormatting sqref="E9:E24">
    <cfRule type="cellIs" dxfId="233" priority="1" stopIfTrue="1" operator="equal">
      <formula>0</formula>
    </cfRule>
  </conditionalFormatting>
  <pageMargins left="0.7" right="0.7" top="0.75" bottom="0.75" header="0.3" footer="0.3"/>
  <pageSetup paperSize="9" scale="83" orientation="portrait" horizontalDpi="0" verticalDpi="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100" workbookViewId="0">
      <selection activeCell="I1" sqref="I1:I7"/>
    </sheetView>
  </sheetViews>
  <sheetFormatPr defaultColWidth="9.140625" defaultRowHeight="24.95" customHeight="1"/>
  <cols>
    <col min="1" max="1" width="5.7109375" style="40" customWidth="1"/>
    <col min="2" max="2" width="10.7109375" style="40" customWidth="1"/>
    <col min="3" max="3" width="11.85546875" style="40" customWidth="1"/>
    <col min="4" max="4" width="30.7109375" style="40" customWidth="1"/>
    <col min="5" max="5" width="40.7109375" style="40" customWidth="1"/>
    <col min="6" max="8" width="11.7109375" style="40" customWidth="1"/>
    <col min="9" max="16384" width="9.140625" style="40"/>
  </cols>
  <sheetData>
    <row r="1" spans="1:8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</row>
    <row r="2" spans="1:8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</row>
    <row r="3" spans="1:8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</row>
    <row r="4" spans="1:8" s="24" customFormat="1" ht="24.95" customHeight="1"/>
    <row r="5" spans="1:8" s="24" customFormat="1" ht="24.95" customHeight="1">
      <c r="C5" s="25" t="s">
        <v>16</v>
      </c>
      <c r="D5" s="26" t="s">
        <v>10</v>
      </c>
      <c r="E5" s="25" t="s">
        <v>17</v>
      </c>
      <c r="F5" s="351" t="str">
        <f>'genel bilgi girişi'!B5</f>
        <v>ATATÜRK STADYUMU</v>
      </c>
      <c r="G5" s="351"/>
    </row>
    <row r="6" spans="1:8" s="24" customFormat="1" ht="24.95" customHeight="1">
      <c r="C6" s="25" t="s">
        <v>19</v>
      </c>
      <c r="D6" s="27" t="str">
        <f>'cirit V'!$E$2</f>
        <v>CİRİT ATMA(700gr)</v>
      </c>
      <c r="E6" s="25" t="s">
        <v>18</v>
      </c>
      <c r="F6" s="352" t="str">
        <f>'genel bilgi girişi'!B6</f>
        <v>11-12 MART 2019</v>
      </c>
      <c r="G6" s="353"/>
    </row>
    <row r="7" spans="1:8" s="24" customFormat="1" ht="24.95" customHeight="1"/>
    <row r="8" spans="1:8" s="38" customFormat="1" ht="37.9" customHeight="1">
      <c r="A8" s="28" t="s">
        <v>32</v>
      </c>
      <c r="B8" s="28" t="s">
        <v>46</v>
      </c>
      <c r="C8" s="216" t="s">
        <v>62</v>
      </c>
      <c r="D8" s="29" t="s">
        <v>55</v>
      </c>
      <c r="E8" s="28" t="s">
        <v>21</v>
      </c>
      <c r="F8" s="28" t="s">
        <v>22</v>
      </c>
      <c r="G8" s="28" t="s">
        <v>23</v>
      </c>
      <c r="H8" s="28" t="s">
        <v>20</v>
      </c>
    </row>
    <row r="9" spans="1:8" s="24" customFormat="1" ht="24.95" customHeight="1">
      <c r="A9" s="30">
        <v>1</v>
      </c>
      <c r="B9" s="31" t="str">
        <f>IF(G9="","",RANK(G9,$G$9:$G$40)+COUNTIF(G$9:G9,G9)-1)</f>
        <v/>
      </c>
      <c r="C9" s="220">
        <f>'cirit V'!D6</f>
        <v>37091</v>
      </c>
      <c r="D9" s="32" t="str">
        <f>'cirit V'!E6</f>
        <v>ÇAĞRI ÖZTÜRK</v>
      </c>
      <c r="E9" s="32" t="str">
        <f>'cirit V'!F6</f>
        <v>Dr. FAZIL KÜÇÜK E.M.L</v>
      </c>
      <c r="F9" s="33">
        <f>'cirit V'!O6</f>
        <v>0</v>
      </c>
      <c r="G9" s="34" t="str">
        <f>IFERROR('cirit V'!P6,"")</f>
        <v/>
      </c>
      <c r="H9" s="35">
        <f>'yarışmaya katılan okullar'!B12</f>
        <v>41</v>
      </c>
    </row>
    <row r="10" spans="1:8" s="24" customFormat="1" ht="24.95" customHeight="1">
      <c r="A10" s="30">
        <v>2</v>
      </c>
      <c r="B10" s="31" t="str">
        <f>IF(G10="","",RANK(G10,$G$9:$G$40)+COUNTIF(G$9:G10,G10)-1)</f>
        <v/>
      </c>
      <c r="C10" s="220">
        <f>'cirit V'!D7</f>
        <v>37285</v>
      </c>
      <c r="D10" s="32" t="str">
        <f>'cirit V'!E7</f>
        <v>METE BAHÇECİ</v>
      </c>
      <c r="E10" s="32" t="str">
        <f>'cirit V'!F7</f>
        <v>LEFKE GAZİ LİSESİ</v>
      </c>
      <c r="F10" s="33">
        <f>'cirit V'!O7</f>
        <v>0</v>
      </c>
      <c r="G10" s="34" t="str">
        <f>IFERROR('cirit V'!P7,"")</f>
        <v/>
      </c>
      <c r="H10" s="35">
        <f>'yarışmaya katılan okullar'!B13</f>
        <v>44</v>
      </c>
    </row>
    <row r="11" spans="1:8" s="24" customFormat="1" ht="24.95" customHeight="1">
      <c r="A11" s="30">
        <v>3</v>
      </c>
      <c r="B11" s="31" t="str">
        <f>IF(G11="","",RANK(G11,$G$9:$G$40)+COUNTIF(G$9:G11,G11)-1)</f>
        <v/>
      </c>
      <c r="C11" s="220">
        <f>'cirit V'!D8</f>
        <v>36952</v>
      </c>
      <c r="D11" s="32" t="str">
        <f>'cirit V'!E8</f>
        <v>ERDOĞAN SUSUZ</v>
      </c>
      <c r="E11" s="32" t="str">
        <f>'cirit V'!F8</f>
        <v>SEDAT SİMAVİ E.M.LİSESİ</v>
      </c>
      <c r="F11" s="33">
        <f>'cirit V'!O8</f>
        <v>0</v>
      </c>
      <c r="G11" s="34" t="str">
        <f>IFERROR('cirit V'!P8,"")</f>
        <v/>
      </c>
      <c r="H11" s="35">
        <f>'yarışmaya katılan okullar'!B14</f>
        <v>50</v>
      </c>
    </row>
    <row r="12" spans="1:8" s="24" customFormat="1" ht="24.95" customHeight="1">
      <c r="A12" s="30">
        <v>4</v>
      </c>
      <c r="B12" s="31" t="str">
        <f>IF(G12="","",RANK(G12,$G$9:$G$40)+COUNTIF(G$9:G12,G12)-1)</f>
        <v/>
      </c>
      <c r="C12" s="220">
        <f>'cirit V'!D9</f>
        <v>37460</v>
      </c>
      <c r="D12" s="32" t="str">
        <f>'cirit V'!E9</f>
        <v>MEHMET ÖZYAY</v>
      </c>
      <c r="E12" s="32" t="str">
        <f>'cirit V'!F9</f>
        <v>LAPTA YAVUZLAR LİSESİ</v>
      </c>
      <c r="F12" s="33">
        <f>'cirit V'!O9</f>
        <v>0</v>
      </c>
      <c r="G12" s="34" t="str">
        <f>IFERROR('cirit V'!P9,"")</f>
        <v/>
      </c>
      <c r="H12" s="35">
        <f>'yarışmaya katılan okullar'!B15</f>
        <v>52</v>
      </c>
    </row>
    <row r="13" spans="1:8" s="24" customFormat="1" ht="24.95" customHeight="1">
      <c r="A13" s="30">
        <v>5</v>
      </c>
      <c r="B13" s="31" t="str">
        <f>IF(G13="","",RANK(G13,$G$9:$G$40)+COUNTIF(G$9:G13,G13)-1)</f>
        <v/>
      </c>
      <c r="C13" s="220">
        <f>'cirit V'!D10</f>
        <v>36979</v>
      </c>
      <c r="D13" s="32" t="str">
        <f>'cirit V'!E10</f>
        <v>DOĞUKAN TOPRAK</v>
      </c>
      <c r="E13" s="32" t="str">
        <f>'cirit V'!F10</f>
        <v>CUMHURİYET LİSESİ</v>
      </c>
      <c r="F13" s="33">
        <f>'cirit V'!O10</f>
        <v>0</v>
      </c>
      <c r="G13" s="34" t="str">
        <f>IFERROR('cirit V'!P10,"")</f>
        <v/>
      </c>
      <c r="H13" s="35">
        <f>'yarışmaya katılan okullar'!B16</f>
        <v>16</v>
      </c>
    </row>
    <row r="14" spans="1:8" s="24" customFormat="1" ht="24.95" customHeight="1">
      <c r="A14" s="30">
        <v>6</v>
      </c>
      <c r="B14" s="31" t="str">
        <f>IF(G14="","",RANK(G14,$G$9:$G$40)+COUNTIF(G$9:G14,G14)-1)</f>
        <v/>
      </c>
      <c r="C14" s="220">
        <f>'cirit V'!D11</f>
        <v>37131</v>
      </c>
      <c r="D14" s="32" t="str">
        <f>'cirit V'!E11</f>
        <v>ÖMER  KILIÇ</v>
      </c>
      <c r="E14" s="32" t="str">
        <f>'cirit V'!F11</f>
        <v>KARPAZ MESLEK LİSESİ</v>
      </c>
      <c r="F14" s="33">
        <f>'cirit V'!O11</f>
        <v>0</v>
      </c>
      <c r="G14" s="34" t="str">
        <f>IFERROR('cirit V'!P11,"")</f>
        <v/>
      </c>
      <c r="H14" s="35">
        <f>'yarışmaya katılan okullar'!B17</f>
        <v>60</v>
      </c>
    </row>
    <row r="15" spans="1:8" s="24" customFormat="1" ht="24.95" customHeight="1">
      <c r="A15" s="30">
        <v>7</v>
      </c>
      <c r="B15" s="31" t="str">
        <f>IF(G15="","",RANK(G15,$G$9:$G$40)+COUNTIF(G$9:G15,G15)-1)</f>
        <v/>
      </c>
      <c r="C15" s="220">
        <f>'cirit V'!D12</f>
        <v>36892</v>
      </c>
      <c r="D15" s="32" t="str">
        <f>'cirit V'!E12</f>
        <v>EFE ERDEM KARAKAŞ</v>
      </c>
      <c r="E15" s="32" t="str">
        <f>'cirit V'!F12</f>
        <v>HALA SULTAN İLAHİYAT KOLEJİ</v>
      </c>
      <c r="F15" s="33">
        <f>'cirit V'!O12</f>
        <v>0</v>
      </c>
      <c r="G15" s="34" t="str">
        <f>IFERROR('cirit V'!P12,"")</f>
        <v/>
      </c>
      <c r="H15" s="35">
        <f>'yarışmaya katılan okullar'!B18</f>
        <v>30</v>
      </c>
    </row>
    <row r="16" spans="1:8" s="24" customFormat="1" ht="24.95" customHeight="1">
      <c r="A16" s="30">
        <v>8</v>
      </c>
      <c r="B16" s="31" t="str">
        <f>IF(G16="","",RANK(G16,$G$9:$G$40)+COUNTIF(G$9:G16,G16)-1)</f>
        <v/>
      </c>
      <c r="C16" s="220" t="str">
        <f>'cirit V'!D13</f>
        <v>-</v>
      </c>
      <c r="D16" s="32" t="str">
        <f>'cirit V'!E13</f>
        <v>-</v>
      </c>
      <c r="E16" s="32" t="str">
        <f>'cirit V'!F13</f>
        <v>POLATPAŞA LİSESİ</v>
      </c>
      <c r="F16" s="33">
        <f>'cirit V'!O13</f>
        <v>0</v>
      </c>
      <c r="G16" s="34" t="str">
        <f>IFERROR('cirit V'!P13,"")</f>
        <v/>
      </c>
      <c r="H16" s="35">
        <f>'yarışmaya katılan okullar'!B19</f>
        <v>59</v>
      </c>
    </row>
    <row r="17" spans="1:8" s="24" customFormat="1" ht="24.95" customHeight="1">
      <c r="A17" s="30">
        <v>9</v>
      </c>
      <c r="B17" s="31" t="str">
        <f>IF(G17="","",RANK(G17,$G$9:$G$40)+COUNTIF(G$9:G17,G17)-1)</f>
        <v/>
      </c>
      <c r="C17" s="220" t="str">
        <f>'cirit V'!D14</f>
        <v>-</v>
      </c>
      <c r="D17" s="32" t="str">
        <f>'cirit V'!E14</f>
        <v>-</v>
      </c>
      <c r="E17" s="32" t="str">
        <f>'cirit V'!F14</f>
        <v>GÜZELYURT MESLEK LİSESİ</v>
      </c>
      <c r="F17" s="33">
        <f>'cirit V'!O14</f>
        <v>0</v>
      </c>
      <c r="G17" s="34" t="str">
        <f>IFERROR('cirit V'!P14,"")</f>
        <v/>
      </c>
      <c r="H17" s="35">
        <f>'yarışmaya katılan okullar'!B20</f>
        <v>45</v>
      </c>
    </row>
    <row r="18" spans="1:8" s="24" customFormat="1" ht="24.95" customHeight="1">
      <c r="A18" s="30">
        <v>10</v>
      </c>
      <c r="B18" s="31" t="str">
        <f>IF(G18="","",RANK(G18,$G$9:$G$40)+COUNTIF(G$9:G18,G18)-1)</f>
        <v/>
      </c>
      <c r="C18" s="220">
        <f>'cirit V'!D15</f>
        <v>37532</v>
      </c>
      <c r="D18" s="32" t="str">
        <f>'cirit V'!E15</f>
        <v>UĞUR YEŞİLYÜZ</v>
      </c>
      <c r="E18" s="32" t="str">
        <f>'cirit V'!F15</f>
        <v>ANAFARTALAR LİSESİ</v>
      </c>
      <c r="F18" s="33">
        <f>'cirit V'!O15</f>
        <v>0</v>
      </c>
      <c r="G18" s="34" t="str">
        <f>IFERROR('cirit V'!P15,"")</f>
        <v/>
      </c>
      <c r="H18" s="35">
        <f>'yarışmaya katılan okullar'!B21</f>
        <v>35</v>
      </c>
    </row>
    <row r="19" spans="1:8" s="24" customFormat="1" ht="24.95" customHeight="1">
      <c r="A19" s="30">
        <v>11</v>
      </c>
      <c r="B19" s="31" t="str">
        <f>IF(G19="","",RANK(G19,$G$9:$G$40)+COUNTIF(G$9:G19,G19)-1)</f>
        <v/>
      </c>
      <c r="C19" s="220" t="str">
        <f>'cirit V'!D16</f>
        <v>01.05.2002</v>
      </c>
      <c r="D19" s="32" t="str">
        <f>'cirit V'!E16</f>
        <v>REFET GÜÇLÜSOY</v>
      </c>
      <c r="E19" s="32" t="str">
        <f>'cirit V'!F16</f>
        <v>THE AMERİCAN COLLEGE</v>
      </c>
      <c r="F19" s="33">
        <f>'cirit V'!O16</f>
        <v>0</v>
      </c>
      <c r="G19" s="34" t="str">
        <f>IFERROR('cirit V'!P16,"")</f>
        <v/>
      </c>
      <c r="H19" s="35">
        <f>'yarışmaya katılan okullar'!B22</f>
        <v>71</v>
      </c>
    </row>
    <row r="20" spans="1:8" s="24" customFormat="1" ht="24.95" customHeight="1">
      <c r="A20" s="30">
        <v>12</v>
      </c>
      <c r="B20" s="31" t="str">
        <f>IF(G20="","",RANK(G20,$G$9:$G$40)+COUNTIF(G$9:G20,G20)-1)</f>
        <v/>
      </c>
      <c r="C20" s="220" t="str">
        <f>'cirit V'!D17</f>
        <v>06.08.2003</v>
      </c>
      <c r="D20" s="32" t="str">
        <f>'cirit V'!E17</f>
        <v>ULAŞ İLBEYİ</v>
      </c>
      <c r="E20" s="32" t="str">
        <f>'cirit V'!F17</f>
        <v>19 MAYIS TMK</v>
      </c>
      <c r="F20" s="33">
        <f>'cirit V'!O17</f>
        <v>0</v>
      </c>
      <c r="G20" s="34" t="str">
        <f>IFERROR('cirit V'!P17,"")</f>
        <v/>
      </c>
      <c r="H20" s="35">
        <f>'yarışmaya katılan okullar'!B23</f>
        <v>57</v>
      </c>
    </row>
    <row r="21" spans="1:8" s="24" customFormat="1" ht="24.95" customHeight="1">
      <c r="A21" s="30">
        <v>13</v>
      </c>
      <c r="B21" s="31" t="str">
        <f>IF(G21="","",RANK(G21,$G$9:$G$40)+COUNTIF(G$9:G21,G21)-1)</f>
        <v/>
      </c>
      <c r="C21" s="220">
        <f>'cirit V'!D18</f>
        <v>37208</v>
      </c>
      <c r="D21" s="32" t="str">
        <f>'cirit V'!E18</f>
        <v>ÇAĞAKAN VURAL ATAMTÜRK</v>
      </c>
      <c r="E21" s="32" t="str">
        <f>'cirit V'!F18</f>
        <v>BÜLENT ECEVİT ANADOLU LİSESİ</v>
      </c>
      <c r="F21" s="33">
        <f>'cirit V'!O18</f>
        <v>0</v>
      </c>
      <c r="G21" s="34" t="str">
        <f>IFERROR('cirit V'!P18,"")</f>
        <v/>
      </c>
      <c r="H21" s="35">
        <f>'yarışmaya katılan okullar'!B24</f>
        <v>77</v>
      </c>
    </row>
    <row r="22" spans="1:8" s="24" customFormat="1" ht="24.95" customHeight="1">
      <c r="A22" s="30">
        <v>14</v>
      </c>
      <c r="B22" s="31" t="str">
        <f>IF(G22="","",RANK(G22,$G$9:$G$40)+COUNTIF(G$9:G22,G22)-1)</f>
        <v/>
      </c>
      <c r="C22" s="220">
        <f>'cirit V'!D19</f>
        <v>37242</v>
      </c>
      <c r="D22" s="32" t="str">
        <f>'cirit V'!E19</f>
        <v>MEHMET MUSTAFA ÖZTÜRK</v>
      </c>
      <c r="E22" s="32" t="str">
        <f>'cirit V'!F19</f>
        <v>LEFKOŞA TÜRK LİSESİ</v>
      </c>
      <c r="F22" s="33">
        <f>'cirit V'!O19</f>
        <v>0</v>
      </c>
      <c r="G22" s="34" t="str">
        <f>IFERROR('cirit V'!P19,"")</f>
        <v/>
      </c>
      <c r="H22" s="35">
        <f>'yarışmaya katılan okullar'!B25</f>
        <v>48</v>
      </c>
    </row>
    <row r="23" spans="1:8" s="24" customFormat="1" ht="24.95" customHeight="1">
      <c r="A23" s="30">
        <v>15</v>
      </c>
      <c r="B23" s="31" t="str">
        <f>IF(G23="","",RANK(G23,$G$9:$G$40)+COUNTIF(G$9:G23,G23)-1)</f>
        <v/>
      </c>
      <c r="C23" s="220">
        <f>'cirit V'!D20</f>
        <v>37683</v>
      </c>
      <c r="D23" s="32" t="str">
        <f>'cirit V'!E20</f>
        <v>EROL KORKMAZ</v>
      </c>
      <c r="E23" s="32" t="str">
        <f>'cirit V'!F20</f>
        <v>ERENKÖY LİSESİ</v>
      </c>
      <c r="F23" s="33">
        <f>'cirit V'!O20</f>
        <v>0</v>
      </c>
      <c r="G23" s="34" t="str">
        <f>IFERROR('cirit V'!P20,"")</f>
        <v/>
      </c>
      <c r="H23" s="35">
        <f>'yarışmaya katılan okullar'!B26</f>
        <v>40</v>
      </c>
    </row>
    <row r="24" spans="1:8" s="24" customFormat="1" ht="24.95" customHeight="1">
      <c r="A24" s="30">
        <v>16</v>
      </c>
      <c r="B24" s="31" t="str">
        <f>IF(G24="","",RANK(G24,$G$9:$G$40)+COUNTIF(G$9:G24,G24)-1)</f>
        <v/>
      </c>
      <c r="C24" s="220">
        <f>'cirit V'!D21</f>
        <v>37107</v>
      </c>
      <c r="D24" s="32" t="str">
        <f>'cirit V'!E21</f>
        <v>ALİ KİREÇÇİ</v>
      </c>
      <c r="E24" s="32" t="str">
        <f>'cirit V'!F21</f>
        <v>CENGİZ TOPEL E. M .LİSESİ</v>
      </c>
      <c r="F24" s="33">
        <f>'cirit V'!O21</f>
        <v>0</v>
      </c>
      <c r="G24" s="34" t="str">
        <f>IFERROR('cirit V'!P21,"")</f>
        <v/>
      </c>
      <c r="H24" s="35">
        <f>'yarışmaya katılan okullar'!B27</f>
        <v>39</v>
      </c>
    </row>
    <row r="25" spans="1:8" s="24" customFormat="1" ht="24.95" customHeight="1">
      <c r="A25" s="30">
        <v>17</v>
      </c>
      <c r="B25" s="31" t="str">
        <f>IF(G25="","",RANK(G25,$G$9:$G$40)+COUNTIF(G$9:G25,G25)-1)</f>
        <v/>
      </c>
      <c r="C25" s="220" t="str">
        <f>'cirit V'!D22</f>
        <v>-</v>
      </c>
      <c r="D25" s="32" t="str">
        <f>'cirit V'!E22</f>
        <v>-</v>
      </c>
      <c r="E25" s="32" t="str">
        <f>'cirit V'!F22</f>
        <v>GÜZELYURT TMK</v>
      </c>
      <c r="F25" s="33">
        <f>'cirit V'!O22</f>
        <v>0</v>
      </c>
      <c r="G25" s="34" t="str">
        <f>IFERROR('cirit V'!P22,"")</f>
        <v/>
      </c>
      <c r="H25" s="35">
        <f>'yarışmaya katılan okullar'!B28</f>
        <v>64</v>
      </c>
    </row>
    <row r="26" spans="1:8" s="24" customFormat="1" ht="24.95" customHeight="1">
      <c r="A26" s="30">
        <v>18</v>
      </c>
      <c r="B26" s="31" t="str">
        <f>IF(G26="","",RANK(G26,$G$9:$G$40)+COUNTIF(G$9:G26,G26)-1)</f>
        <v/>
      </c>
      <c r="C26" s="220">
        <f>'cirit V'!D23</f>
        <v>37207</v>
      </c>
      <c r="D26" s="32" t="str">
        <f>'cirit V'!E23</f>
        <v>HÜSEYİN GÜNDÜZ</v>
      </c>
      <c r="E26" s="32" t="str">
        <f>'cirit V'!F23</f>
        <v>TÜRK MAARİF KOLEJİ</v>
      </c>
      <c r="F26" s="33">
        <f>'cirit V'!O23</f>
        <v>0</v>
      </c>
      <c r="G26" s="34" t="str">
        <f>IFERROR('cirit V'!P23,"")</f>
        <v/>
      </c>
      <c r="H26" s="35">
        <f>'yarışmaya katılan okullar'!B29</f>
        <v>51</v>
      </c>
    </row>
    <row r="27" spans="1:8" s="24" customFormat="1" ht="24.95" customHeight="1">
      <c r="A27" s="30">
        <v>19</v>
      </c>
      <c r="B27" s="31" t="str">
        <f>IF(G27="","",RANK(G27,$G$9:$G$40)+COUNTIF(G$9:G27,G27)-1)</f>
        <v/>
      </c>
      <c r="C27" s="220">
        <f>'cirit V'!D24</f>
        <v>38152</v>
      </c>
      <c r="D27" s="32" t="str">
        <f>'cirit V'!E24</f>
        <v>ÖZTAŞ TÜM</v>
      </c>
      <c r="E27" s="32" t="str">
        <f>'cirit V'!F24</f>
        <v>KURTULUŞ LİSESİ</v>
      </c>
      <c r="F27" s="33">
        <f>'cirit V'!O24</f>
        <v>0</v>
      </c>
      <c r="G27" s="34" t="str">
        <f>IFERROR('cirit V'!P24,"")</f>
        <v/>
      </c>
      <c r="H27" s="35">
        <f>'yarışmaya katılan okullar'!B30</f>
        <v>47</v>
      </c>
    </row>
    <row r="28" spans="1:8" s="24" customFormat="1" ht="24.95" customHeight="1">
      <c r="A28" s="30">
        <v>20</v>
      </c>
      <c r="B28" s="31" t="str">
        <f>IF(G28="","",RANK(G28,$G$9:$G$40)+COUNTIF(G$9:G28,G28)-1)</f>
        <v/>
      </c>
      <c r="C28" s="220" t="str">
        <f>'cirit V'!D25</f>
        <v>-</v>
      </c>
      <c r="D28" s="32" t="str">
        <f>'cirit V'!E25</f>
        <v>-</v>
      </c>
      <c r="E28" s="32" t="str">
        <f>'cirit V'!F25</f>
        <v>DEĞİRMENLİK LİSESİ</v>
      </c>
      <c r="F28" s="33">
        <f>'cirit V'!O25</f>
        <v>0</v>
      </c>
      <c r="G28" s="34" t="str">
        <f>IFERROR('cirit V'!P25,"")</f>
        <v/>
      </c>
      <c r="H28" s="35">
        <f>'yarışmaya katılan okullar'!B31</f>
        <v>33</v>
      </c>
    </row>
    <row r="29" spans="1:8" s="24" customFormat="1" ht="24.95" customHeight="1">
      <c r="A29" s="30">
        <v>21</v>
      </c>
      <c r="B29" s="31" t="str">
        <f>IF(G29="","",RANK(G29,$G$9:$G$40)+COUNTIF(G$9:G29,G29)-1)</f>
        <v/>
      </c>
      <c r="C29" s="220">
        <f>'cirit V'!D26</f>
        <v>37552</v>
      </c>
      <c r="D29" s="32" t="str">
        <f>'cirit V'!E26</f>
        <v>FERDİ CAN KÖSE</v>
      </c>
      <c r="E29" s="32" t="str">
        <f>'cirit V'!F26</f>
        <v>BEKİRPAŞA LİSESİ</v>
      </c>
      <c r="F29" s="33">
        <f>'cirit V'!O26</f>
        <v>0</v>
      </c>
      <c r="G29" s="34" t="str">
        <f>IFERROR('cirit V'!P26,"")</f>
        <v/>
      </c>
      <c r="H29" s="35">
        <f>'yarışmaya katılan okullar'!B32</f>
        <v>37</v>
      </c>
    </row>
    <row r="30" spans="1:8" s="24" customFormat="1" ht="24.95" customHeight="1">
      <c r="A30" s="30">
        <v>22</v>
      </c>
      <c r="B30" s="31" t="str">
        <f>IF(G30="","",RANK(G30,$G$9:$G$40)+COUNTIF(G$9:G30,G30)-1)</f>
        <v/>
      </c>
      <c r="C30" s="220">
        <f>'cirit V'!D27</f>
        <v>37404</v>
      </c>
      <c r="D30" s="32" t="str">
        <f>'cirit V'!E27</f>
        <v>ATİLLAHAN ATEŞ</v>
      </c>
      <c r="E30" s="32" t="str">
        <f>'cirit V'!F27</f>
        <v>YAKIN DOĞU KOLEJİ</v>
      </c>
      <c r="F30" s="33">
        <f>'cirit V'!O27</f>
        <v>0</v>
      </c>
      <c r="G30" s="34" t="str">
        <f>IFERROR('cirit V'!P27,"")</f>
        <v/>
      </c>
      <c r="H30" s="35">
        <f>'yarışmaya katılan okullar'!B33</f>
        <v>27</v>
      </c>
    </row>
    <row r="31" spans="1:8" s="24" customFormat="1" ht="24.95" customHeight="1">
      <c r="A31" s="30">
        <v>23</v>
      </c>
      <c r="B31" s="31" t="str">
        <f>IF(G31="","",RANK(G31,$G$9:$G$40)+COUNTIF(G$9:G31,G31)-1)</f>
        <v/>
      </c>
      <c r="C31" s="220" t="str">
        <f>'cirit V'!D28</f>
        <v>-</v>
      </c>
      <c r="D31" s="32" t="str">
        <f>'cirit V'!E28</f>
        <v>-</v>
      </c>
      <c r="E31" s="32" t="str">
        <f>'cirit V'!F28</f>
        <v>THE ENGLISH SCHOOL OF KYRENIA</v>
      </c>
      <c r="F31" s="33">
        <f>'cirit V'!O28</f>
        <v>0</v>
      </c>
      <c r="G31" s="34" t="str">
        <f>IFERROR('cirit V'!P28,"")</f>
        <v/>
      </c>
      <c r="H31" s="35">
        <f>'yarışmaya katılan okullar'!B34</f>
        <v>81</v>
      </c>
    </row>
    <row r="32" spans="1:8" s="24" customFormat="1" ht="24.95" customHeight="1">
      <c r="A32" s="30">
        <v>24</v>
      </c>
      <c r="B32" s="31" t="str">
        <f>IF(G32="","",RANK(G32,$G$9:$G$40)+COUNTIF(G$9:G32,G32)-1)</f>
        <v/>
      </c>
      <c r="C32" s="220" t="str">
        <f>'cirit V'!D29</f>
        <v>-</v>
      </c>
      <c r="D32" s="32" t="str">
        <f>'cirit V'!E29</f>
        <v>-</v>
      </c>
      <c r="E32" s="32" t="str">
        <f>'cirit V'!F29</f>
        <v>ATATÜRK MESLEK LİSESİ</v>
      </c>
      <c r="F32" s="33">
        <f>'cirit V'!O29</f>
        <v>0</v>
      </c>
      <c r="G32" s="34" t="str">
        <f>IFERROR('cirit V'!P29,"")</f>
        <v/>
      </c>
      <c r="H32" s="35">
        <f>'yarışmaya katılan okullar'!B35</f>
        <v>36</v>
      </c>
    </row>
    <row r="33" spans="1:8" s="24" customFormat="1" ht="24.95" customHeight="1">
      <c r="A33" s="30">
        <v>25</v>
      </c>
      <c r="B33" s="31" t="str">
        <f>IF(G33="","",RANK(G33,$G$9:$G$40)+COUNTIF(G$9:G33,G33)-1)</f>
        <v/>
      </c>
      <c r="C33" s="220" t="str">
        <f>'cirit V'!D30</f>
        <v>-</v>
      </c>
      <c r="D33" s="32" t="str">
        <f>'cirit V'!E30</f>
        <v>-</v>
      </c>
      <c r="E33" s="32" t="str">
        <f>'cirit V'!F30</f>
        <v>20 TEMMUZ FEN LİSESİ</v>
      </c>
      <c r="F33" s="33">
        <f>'cirit V'!O30</f>
        <v>0</v>
      </c>
      <c r="G33" s="34" t="str">
        <f>IFERROR('cirit V'!P30,"")</f>
        <v/>
      </c>
      <c r="H33" s="35">
        <f>'yarışmaya katılan okullar'!B36</f>
        <v>53</v>
      </c>
    </row>
    <row r="34" spans="1:8" s="24" customFormat="1" ht="24.95" customHeight="1">
      <c r="A34" s="30">
        <v>26</v>
      </c>
      <c r="B34" s="31" t="str">
        <f>IF(G34="","",RANK(G34,$G$9:$G$40)+COUNTIF(G$9:G34,G34)-1)</f>
        <v/>
      </c>
      <c r="C34" s="220">
        <f>'cirit V'!D31</f>
        <v>0</v>
      </c>
      <c r="D34" s="32">
        <f>'cirit V'!E31</f>
        <v>0</v>
      </c>
      <c r="E34" s="32" t="str">
        <f>'cirit V'!F31</f>
        <v/>
      </c>
      <c r="F34" s="33">
        <f>'cirit V'!O31</f>
        <v>0</v>
      </c>
      <c r="G34" s="34" t="str">
        <f>IFERROR('cirit V'!P31,"")</f>
        <v/>
      </c>
      <c r="H34" s="35">
        <f>'yarışmaya katılan okullar'!B37</f>
        <v>0</v>
      </c>
    </row>
    <row r="35" spans="1:8" s="24" customFormat="1" ht="24.95" customHeight="1">
      <c r="A35" s="30">
        <v>27</v>
      </c>
      <c r="B35" s="31" t="str">
        <f>IF(G35="","",RANK(G35,$G$9:$G$40)+COUNTIF(G$9:G35,G35)-1)</f>
        <v/>
      </c>
      <c r="C35" s="220">
        <f>'cirit V'!D32</f>
        <v>0</v>
      </c>
      <c r="D35" s="32">
        <f>'cirit V'!E32</f>
        <v>0</v>
      </c>
      <c r="E35" s="32" t="str">
        <f>'cirit V'!F32</f>
        <v/>
      </c>
      <c r="F35" s="33">
        <f>'cirit V'!O32</f>
        <v>0</v>
      </c>
      <c r="G35" s="34" t="str">
        <f>IFERROR('cirit V'!P32,"")</f>
        <v/>
      </c>
      <c r="H35" s="35">
        <f>'yarışmaya katılan okullar'!B38</f>
        <v>0</v>
      </c>
    </row>
    <row r="36" spans="1:8" s="24" customFormat="1" ht="24.95" customHeight="1">
      <c r="A36" s="30">
        <v>28</v>
      </c>
      <c r="B36" s="31" t="str">
        <f>IF(G36="","",RANK(G36,$G$9:$G$40)+COUNTIF(G$9:G36,G36)-1)</f>
        <v/>
      </c>
      <c r="C36" s="220">
        <f>'cirit V'!D33</f>
        <v>0</v>
      </c>
      <c r="D36" s="32">
        <f>'cirit V'!E33</f>
        <v>0</v>
      </c>
      <c r="E36" s="32" t="str">
        <f>'cirit V'!F33</f>
        <v/>
      </c>
      <c r="F36" s="33">
        <f>'cirit V'!O33</f>
        <v>0</v>
      </c>
      <c r="G36" s="34" t="str">
        <f>IFERROR('cirit V'!P33,"")</f>
        <v/>
      </c>
      <c r="H36" s="35">
        <f>'yarışmaya katılan okullar'!B39</f>
        <v>0</v>
      </c>
    </row>
    <row r="37" spans="1:8" s="24" customFormat="1" ht="24.95" customHeight="1">
      <c r="A37" s="30">
        <v>29</v>
      </c>
      <c r="B37" s="31" t="str">
        <f>IF(G37="","",RANK(G37,$G$9:$G$40)+COUNTIF(G$9:G37,G37)-1)</f>
        <v/>
      </c>
      <c r="C37" s="220">
        <f>'cirit V'!D34</f>
        <v>0</v>
      </c>
      <c r="D37" s="32">
        <f>'cirit V'!E34</f>
        <v>0</v>
      </c>
      <c r="E37" s="32" t="str">
        <f>'cirit V'!F34</f>
        <v/>
      </c>
      <c r="F37" s="33">
        <f>'cirit V'!O34</f>
        <v>0</v>
      </c>
      <c r="G37" s="34" t="str">
        <f>IFERROR('cirit V'!P34,"")</f>
        <v/>
      </c>
      <c r="H37" s="35">
        <f>'yarışmaya katılan okullar'!B40</f>
        <v>0</v>
      </c>
    </row>
    <row r="38" spans="1:8" s="24" customFormat="1" ht="24.95" customHeight="1">
      <c r="A38" s="30">
        <v>30</v>
      </c>
      <c r="B38" s="31" t="str">
        <f>IF(G38="","",RANK(G38,$G$9:$G$40)+COUNTIF(G$9:G38,G38)-1)</f>
        <v/>
      </c>
      <c r="C38" s="220">
        <f>'cirit V'!D35</f>
        <v>0</v>
      </c>
      <c r="D38" s="32">
        <f>'cirit V'!E35</f>
        <v>0</v>
      </c>
      <c r="E38" s="32" t="str">
        <f>'cirit V'!F35</f>
        <v/>
      </c>
      <c r="F38" s="33">
        <f>'cirit V'!O35</f>
        <v>0</v>
      </c>
      <c r="G38" s="34" t="str">
        <f>IFERROR('cirit V'!P35,"")</f>
        <v/>
      </c>
      <c r="H38" s="35">
        <f>'yarışmaya katılan okullar'!B41</f>
        <v>0</v>
      </c>
    </row>
    <row r="39" spans="1:8" s="24" customFormat="1" ht="24.95" customHeight="1">
      <c r="A39" s="30">
        <v>31</v>
      </c>
      <c r="B39" s="31" t="str">
        <f>IF(G39="","",RANK(G39,$G$9:$G$40)+COUNTIF(G$9:G39,G39)-1)</f>
        <v/>
      </c>
      <c r="C39" s="220">
        <f>'cirit V'!D36</f>
        <v>0</v>
      </c>
      <c r="D39" s="32">
        <f>'cirit V'!E36</f>
        <v>0</v>
      </c>
      <c r="E39" s="32" t="str">
        <f>'cirit V'!F36</f>
        <v/>
      </c>
      <c r="F39" s="33">
        <f>'cirit V'!O36</f>
        <v>0</v>
      </c>
      <c r="G39" s="34" t="str">
        <f>IFERROR('cirit V'!P36,"")</f>
        <v/>
      </c>
      <c r="H39" s="35">
        <f>'yarışmaya katılan okullar'!B42</f>
        <v>0</v>
      </c>
    </row>
    <row r="40" spans="1:8" s="24" customFormat="1" ht="24.95" customHeight="1">
      <c r="A40" s="30">
        <v>32</v>
      </c>
      <c r="B40" s="31" t="str">
        <f>IF(G40="","",RANK(G40,$G$9:$G$40)+COUNTIF(G$9:G40,G40)-1)</f>
        <v/>
      </c>
      <c r="C40" s="220">
        <f>'cirit V'!D37</f>
        <v>0</v>
      </c>
      <c r="D40" s="32">
        <f>'cirit V'!E37</f>
        <v>0</v>
      </c>
      <c r="E40" s="32" t="str">
        <f>'cirit V'!F37</f>
        <v/>
      </c>
      <c r="F40" s="33">
        <f>'cirit V'!O37</f>
        <v>0</v>
      </c>
      <c r="G40" s="34" t="str">
        <f>IFERROR('cirit V'!P37,"")</f>
        <v/>
      </c>
      <c r="H40" s="35">
        <f>'yarışmaya katılan okullar'!B43</f>
        <v>0</v>
      </c>
    </row>
    <row r="41" spans="1:8" s="24" customFormat="1" ht="24.95" customHeight="1">
      <c r="C41" s="220" t="e">
        <f>'cirit V'!#REF!</f>
        <v>#REF!</v>
      </c>
    </row>
    <row r="42" spans="1:8" s="24" customFormat="1" ht="24.95" customHeight="1"/>
    <row r="43" spans="1:8" s="24" customFormat="1" ht="24.95" customHeight="1"/>
    <row r="44" spans="1:8" s="24" customFormat="1" ht="24.95" customHeight="1"/>
    <row r="45" spans="1:8" s="24" customFormat="1" ht="24.95" customHeight="1"/>
    <row r="46" spans="1:8" s="24" customFormat="1" ht="24.95" customHeight="1"/>
    <row r="47" spans="1:8" s="24" customFormat="1" ht="24.95" customHeight="1"/>
    <row r="48" spans="1:8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="24" customFormat="1" ht="24.95" customHeight="1"/>
    <row r="66" s="24" customFormat="1" ht="24.95" customHeight="1"/>
    <row r="67" s="24" customFormat="1" ht="24.95" customHeight="1"/>
    <row r="68" s="24" customFormat="1" ht="24.95" customHeight="1"/>
    <row r="69" s="24" customFormat="1" ht="24.95" customHeight="1"/>
    <row r="70" s="24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F40 H9:H40">
    <cfRule type="cellIs" dxfId="50" priority="2" stopIfTrue="1" operator="equal">
      <formula>0</formula>
    </cfRule>
  </conditionalFormatting>
  <conditionalFormatting sqref="C9:C41">
    <cfRule type="cellIs" dxfId="49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>
    <tabColor rgb="FFFF0000"/>
  </sheetPr>
  <dimension ref="A1:J71"/>
  <sheetViews>
    <sheetView view="pageBreakPreview" topLeftCell="A16" zoomScale="60" zoomScaleNormal="80" workbookViewId="0">
      <selection activeCell="E6" sqref="E6:F6"/>
    </sheetView>
  </sheetViews>
  <sheetFormatPr defaultColWidth="9.140625" defaultRowHeight="24.95" customHeight="1"/>
  <cols>
    <col min="1" max="1" width="5.7109375" style="40" customWidth="1"/>
    <col min="2" max="2" width="9.7109375" style="40" customWidth="1"/>
    <col min="3" max="3" width="13.42578125" style="40" customWidth="1"/>
    <col min="4" max="4" width="36.7109375" style="40" customWidth="1"/>
    <col min="5" max="5" width="40.7109375" style="40" customWidth="1"/>
    <col min="6" max="6" width="11" style="40" customWidth="1"/>
    <col min="7" max="7" width="8.85546875" style="40" customWidth="1"/>
    <col min="8" max="8" width="11.7109375" style="40" customWidth="1"/>
    <col min="9" max="9" width="12.28515625" style="40" customWidth="1"/>
    <col min="10" max="16384" width="9.140625" style="40"/>
  </cols>
  <sheetData>
    <row r="1" spans="1:10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  <c r="I1" s="354" t="s">
        <v>302</v>
      </c>
    </row>
    <row r="2" spans="1:10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  <c r="I2" s="354"/>
    </row>
    <row r="3" spans="1:10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  <c r="I3" s="354"/>
    </row>
    <row r="4" spans="1:10" s="24" customFormat="1" ht="24.95" customHeight="1">
      <c r="C4" s="38"/>
      <c r="I4" s="354"/>
    </row>
    <row r="5" spans="1:10" s="24" customFormat="1" ht="24.95" customHeight="1">
      <c r="C5" s="25" t="s">
        <v>16</v>
      </c>
      <c r="D5" s="26" t="s">
        <v>10</v>
      </c>
      <c r="E5" s="25" t="s">
        <v>17</v>
      </c>
      <c r="F5" s="92" t="str">
        <f>'genel bilgi girişi'!B5</f>
        <v>ATATÜRK STADYUMU</v>
      </c>
      <c r="G5" s="92"/>
      <c r="H5" s="38"/>
      <c r="I5" s="354"/>
    </row>
    <row r="6" spans="1:10" s="24" customFormat="1" ht="24.95" customHeight="1">
      <c r="C6" s="25" t="s">
        <v>19</v>
      </c>
      <c r="D6" s="27" t="str">
        <f>cirit!$D$6</f>
        <v>CİRİT ATMA(700gr)</v>
      </c>
      <c r="E6" s="25" t="s">
        <v>18</v>
      </c>
      <c r="F6" s="227" t="str">
        <f>'genel bilgi girişi'!B6</f>
        <v>11-12 MART 2019</v>
      </c>
      <c r="G6" s="228"/>
      <c r="H6" s="219"/>
      <c r="I6" s="354"/>
    </row>
    <row r="7" spans="1:10" s="24" customFormat="1" ht="24.95" customHeight="1">
      <c r="I7" s="354"/>
    </row>
    <row r="8" spans="1:10" s="218" customFormat="1" ht="38.450000000000003" customHeight="1">
      <c r="A8" s="216" t="s">
        <v>32</v>
      </c>
      <c r="B8" s="216" t="s">
        <v>20</v>
      </c>
      <c r="C8" s="216" t="s">
        <v>62</v>
      </c>
      <c r="D8" s="217" t="s">
        <v>55</v>
      </c>
      <c r="E8" s="216" t="s">
        <v>21</v>
      </c>
      <c r="F8" s="216" t="s">
        <v>22</v>
      </c>
      <c r="G8" s="216" t="s">
        <v>23</v>
      </c>
      <c r="H8" s="217" t="s">
        <v>304</v>
      </c>
      <c r="I8" s="216" t="s">
        <v>303</v>
      </c>
    </row>
    <row r="9" spans="1:10" s="24" customFormat="1" ht="24.95" customHeight="1">
      <c r="A9" s="28">
        <v>1</v>
      </c>
      <c r="B9" s="42">
        <f>IF(ISERROR(VLOOKUP(I9,cirit!$B$9:$H$40,7,FALSE)),0,(VLOOKUP(I9,cirit!$B$9:$H$40,7,FALSE)))</f>
        <v>0</v>
      </c>
      <c r="C9" s="220">
        <f>IF(ISERROR(VLOOKUP(I9,cirit!$B$9:$H$40,2,FALSE)),0,(VLOOKUP(I9,cirit!$B$9:$H$40,2,FALSE)))</f>
        <v>0</v>
      </c>
      <c r="D9" s="229">
        <f>IF(ISERROR(VLOOKUP(I9,cirit!$B$9:$H$40,3,FALSE)),0,(VLOOKUP(I9,cirit!$B$9:$H$40,3,FALSE)))</f>
        <v>0</v>
      </c>
      <c r="E9" s="229">
        <f>IF(ISERROR(VLOOKUP(I9,cirit!$B$9:$H$40,4,FALSE)),0,(VLOOKUP(I9,cirit!$B$9:$H$40,4,FALSE)))</f>
        <v>0</v>
      </c>
      <c r="F9" s="33">
        <f>IF(ISERROR(VLOOKUP(I9,cirit!$B$9:$H$40,5,FALSE)),0,(VLOOKUP(I9,cirit!$B$9:$H$40,5,FALSE)))</f>
        <v>0</v>
      </c>
      <c r="G9" s="43">
        <f>IF(ISERROR(VLOOKUP(I9,cirit!$B$9:$H$40,6,FALSE)),0,(VLOOKUP(I9,cirit!$B$9:$H$40,6,FALSE)))</f>
        <v>0</v>
      </c>
      <c r="H9" s="222"/>
      <c r="I9" s="30">
        <v>1</v>
      </c>
      <c r="J9" s="44"/>
    </row>
    <row r="10" spans="1:10" s="24" customFormat="1" ht="24.95" customHeight="1">
      <c r="A10" s="28">
        <v>2</v>
      </c>
      <c r="B10" s="42">
        <f>IF(ISERROR(VLOOKUP(I10,cirit!$B$9:$H$40,7,FALSE)),0,(VLOOKUP(I10,cirit!$B$9:$H$40,7,FALSE)))</f>
        <v>0</v>
      </c>
      <c r="C10" s="220">
        <f>IF(ISERROR(VLOOKUP(I10,cirit!$B$9:$H$40,2,FALSE)),0,(VLOOKUP(I10,cirit!$B$9:$H$40,2,FALSE)))</f>
        <v>0</v>
      </c>
      <c r="D10" s="229">
        <f>IF(ISERROR(VLOOKUP(I10,cirit!$B$9:$H$40,3,FALSE)),0,(VLOOKUP(I10,cirit!$B$9:$H$40,3,FALSE)))</f>
        <v>0</v>
      </c>
      <c r="E10" s="229">
        <f>IF(ISERROR(VLOOKUP(I10,cirit!$B$9:$H$40,4,FALSE)),0,(VLOOKUP(I10,cirit!$B$9:$H$40,4,FALSE)))</f>
        <v>0</v>
      </c>
      <c r="F10" s="33">
        <f>IF(ISERROR(VLOOKUP(I10,cirit!$B$9:$H$40,5,FALSE)),0,(VLOOKUP(I10,cirit!$B$9:$H$40,5,FALSE)))</f>
        <v>0</v>
      </c>
      <c r="G10" s="43">
        <f>IF(ISERROR(VLOOKUP(I10,cirit!$B$9:$H$40,6,FALSE)),0,(VLOOKUP(I10,cirit!$B$9:$H$40,6,FALSE)))</f>
        <v>0</v>
      </c>
      <c r="H10" s="222"/>
      <c r="I10" s="30">
        <v>2</v>
      </c>
      <c r="J10" s="44"/>
    </row>
    <row r="11" spans="1:10" s="24" customFormat="1" ht="24.95" customHeight="1">
      <c r="A11" s="28">
        <v>3</v>
      </c>
      <c r="B11" s="42">
        <f>IF(ISERROR(VLOOKUP(I11,cirit!$B$9:$H$40,7,FALSE)),0,(VLOOKUP(I11,cirit!$B$9:$H$40,7,FALSE)))</f>
        <v>0</v>
      </c>
      <c r="C11" s="220">
        <f>IF(ISERROR(VLOOKUP(I11,cirit!$B$9:$H$40,2,FALSE)),0,(VLOOKUP(I11,cirit!$B$9:$H$40,2,FALSE)))</f>
        <v>0</v>
      </c>
      <c r="D11" s="229">
        <f>IF(ISERROR(VLOOKUP(I11,cirit!$B$9:$H$40,3,FALSE)),0,(VLOOKUP(I11,cirit!$B$9:$H$40,3,FALSE)))</f>
        <v>0</v>
      </c>
      <c r="E11" s="229">
        <f>IF(ISERROR(VLOOKUP(I11,cirit!$B$9:$H$40,4,FALSE)),0,(VLOOKUP(I11,cirit!$B$9:$H$40,4,FALSE)))</f>
        <v>0</v>
      </c>
      <c r="F11" s="33">
        <f>IF(ISERROR(VLOOKUP(I11,cirit!$B$9:$H$40,5,FALSE)),0,(VLOOKUP(I11,cirit!$B$9:$H$40,5,FALSE)))</f>
        <v>0</v>
      </c>
      <c r="G11" s="43">
        <f>IF(ISERROR(VLOOKUP(I11,cirit!$B$9:$H$40,6,FALSE)),0,(VLOOKUP(I11,cirit!$B$9:$H$40,6,FALSE)))</f>
        <v>0</v>
      </c>
      <c r="H11" s="222"/>
      <c r="I11" s="30">
        <v>3</v>
      </c>
      <c r="J11" s="44"/>
    </row>
    <row r="12" spans="1:10" s="24" customFormat="1" ht="24.95" customHeight="1">
      <c r="A12" s="28">
        <v>4</v>
      </c>
      <c r="B12" s="42">
        <f>IF(ISERROR(VLOOKUP(I12,cirit!$B$9:$H$40,7,FALSE)),0,(VLOOKUP(I12,cirit!$B$9:$H$40,7,FALSE)))</f>
        <v>0</v>
      </c>
      <c r="C12" s="220">
        <f>IF(ISERROR(VLOOKUP(I12,cirit!$B$9:$H$40,2,FALSE)),0,(VLOOKUP(I12,cirit!$B$9:$H$40,2,FALSE)))</f>
        <v>0</v>
      </c>
      <c r="D12" s="229">
        <f>IF(ISERROR(VLOOKUP(I12,cirit!$B$9:$H$40,3,FALSE)),0,(VLOOKUP(I12,cirit!$B$9:$H$40,3,FALSE)))</f>
        <v>0</v>
      </c>
      <c r="E12" s="229">
        <f>IF(ISERROR(VLOOKUP(I12,cirit!$B$9:$H$40,4,FALSE)),0,(VLOOKUP(I12,cirit!$B$9:$H$40,4,FALSE)))</f>
        <v>0</v>
      </c>
      <c r="F12" s="33">
        <f>IF(ISERROR(VLOOKUP(I12,cirit!$B$9:$H$40,5,FALSE)),0,(VLOOKUP(I12,cirit!$B$9:$H$40,5,FALSE)))</f>
        <v>0</v>
      </c>
      <c r="G12" s="43">
        <f>IF(ISERROR(VLOOKUP(I12,cirit!$B$9:$H$40,6,FALSE)),0,(VLOOKUP(I12,cirit!$B$9:$H$40,6,FALSE)))</f>
        <v>0</v>
      </c>
      <c r="H12" s="222"/>
      <c r="I12" s="30">
        <v>4</v>
      </c>
      <c r="J12" s="44"/>
    </row>
    <row r="13" spans="1:10" s="24" customFormat="1" ht="24.95" customHeight="1">
      <c r="A13" s="28">
        <v>5</v>
      </c>
      <c r="B13" s="42">
        <f>IF(ISERROR(VLOOKUP(I13,cirit!$B$9:$H$40,7,FALSE)),0,(VLOOKUP(I13,cirit!$B$9:$H$40,7,FALSE)))</f>
        <v>0</v>
      </c>
      <c r="C13" s="220">
        <f>IF(ISERROR(VLOOKUP(I13,cirit!$B$9:$H$40,2,FALSE)),0,(VLOOKUP(I13,cirit!$B$9:$H$40,2,FALSE)))</f>
        <v>0</v>
      </c>
      <c r="D13" s="229">
        <f>IF(ISERROR(VLOOKUP(I13,cirit!$B$9:$H$40,3,FALSE)),0,(VLOOKUP(I13,cirit!$B$9:$H$40,3,FALSE)))</f>
        <v>0</v>
      </c>
      <c r="E13" s="229">
        <f>IF(ISERROR(VLOOKUP(I13,cirit!$B$9:$H$40,4,FALSE)),0,(VLOOKUP(I13,cirit!$B$9:$H$40,4,FALSE)))</f>
        <v>0</v>
      </c>
      <c r="F13" s="33">
        <f>IF(ISERROR(VLOOKUP(I13,cirit!$B$9:$H$40,5,FALSE)),0,(VLOOKUP(I13,cirit!$B$9:$H$40,5,FALSE)))</f>
        <v>0</v>
      </c>
      <c r="G13" s="43">
        <f>IF(ISERROR(VLOOKUP(I13,cirit!$B$9:$H$40,6,FALSE)),0,(VLOOKUP(I13,cirit!$B$9:$H$40,6,FALSE)))</f>
        <v>0</v>
      </c>
      <c r="H13" s="222"/>
      <c r="I13" s="30">
        <v>5</v>
      </c>
      <c r="J13" s="44"/>
    </row>
    <row r="14" spans="1:10" s="24" customFormat="1" ht="24.95" customHeight="1">
      <c r="A14" s="28">
        <v>6</v>
      </c>
      <c r="B14" s="42">
        <f>IF(ISERROR(VLOOKUP(I14,cirit!$B$9:$H$40,7,FALSE)),0,(VLOOKUP(I14,cirit!$B$9:$H$40,7,FALSE)))</f>
        <v>0</v>
      </c>
      <c r="C14" s="220">
        <f>IF(ISERROR(VLOOKUP(I14,cirit!$B$9:$H$40,2,FALSE)),0,(VLOOKUP(I14,cirit!$B$9:$H$40,2,FALSE)))</f>
        <v>0</v>
      </c>
      <c r="D14" s="229">
        <f>IF(ISERROR(VLOOKUP(I14,cirit!$B$9:$H$40,3,FALSE)),0,(VLOOKUP(I14,cirit!$B$9:$H$40,3,FALSE)))</f>
        <v>0</v>
      </c>
      <c r="E14" s="229">
        <f>IF(ISERROR(VLOOKUP(I14,cirit!$B$9:$H$40,4,FALSE)),0,(VLOOKUP(I14,cirit!$B$9:$H$40,4,FALSE)))</f>
        <v>0</v>
      </c>
      <c r="F14" s="33">
        <f>IF(ISERROR(VLOOKUP(I14,cirit!$B$9:$H$40,5,FALSE)),0,(VLOOKUP(I14,cirit!$B$9:$H$40,5,FALSE)))</f>
        <v>0</v>
      </c>
      <c r="G14" s="43">
        <f>IF(ISERROR(VLOOKUP(I14,cirit!$B$9:$H$40,6,FALSE)),0,(VLOOKUP(I14,cirit!$B$9:$H$40,6,FALSE)))</f>
        <v>0</v>
      </c>
      <c r="H14" s="222"/>
      <c r="I14" s="30">
        <v>6</v>
      </c>
      <c r="J14" s="44"/>
    </row>
    <row r="15" spans="1:10" s="24" customFormat="1" ht="24.95" customHeight="1">
      <c r="A15" s="28">
        <v>7</v>
      </c>
      <c r="B15" s="42">
        <f>IF(ISERROR(VLOOKUP(I15,cirit!$B$9:$H$40,7,FALSE)),0,(VLOOKUP(I15,cirit!$B$9:$H$40,7,FALSE)))</f>
        <v>0</v>
      </c>
      <c r="C15" s="220">
        <f>IF(ISERROR(VLOOKUP(I15,cirit!$B$9:$H$40,2,FALSE)),0,(VLOOKUP(I15,cirit!$B$9:$H$40,2,FALSE)))</f>
        <v>0</v>
      </c>
      <c r="D15" s="229">
        <f>IF(ISERROR(VLOOKUP(I15,cirit!$B$9:$H$40,3,FALSE)),0,(VLOOKUP(I15,cirit!$B$9:$H$40,3,FALSE)))</f>
        <v>0</v>
      </c>
      <c r="E15" s="229">
        <f>IF(ISERROR(VLOOKUP(I15,cirit!$B$9:$H$40,4,FALSE)),0,(VLOOKUP(I15,cirit!$B$9:$H$40,4,FALSE)))</f>
        <v>0</v>
      </c>
      <c r="F15" s="33">
        <f>IF(ISERROR(VLOOKUP(I15,cirit!$B$9:$H$40,5,FALSE)),0,(VLOOKUP(I15,cirit!$B$9:$H$40,5,FALSE)))</f>
        <v>0</v>
      </c>
      <c r="G15" s="43">
        <f>IF(ISERROR(VLOOKUP(I15,cirit!$B$9:$H$40,6,FALSE)),0,(VLOOKUP(I15,cirit!$B$9:$H$40,6,FALSE)))</f>
        <v>0</v>
      </c>
      <c r="H15" s="222"/>
      <c r="I15" s="30">
        <v>7</v>
      </c>
      <c r="J15" s="44"/>
    </row>
    <row r="16" spans="1:10" s="24" customFormat="1" ht="24.95" customHeight="1">
      <c r="A16" s="28">
        <v>8</v>
      </c>
      <c r="B16" s="42">
        <f>IF(ISERROR(VLOOKUP(I16,cirit!$B$9:$H$40,7,FALSE)),0,(VLOOKUP(I16,cirit!$B$9:$H$40,7,FALSE)))</f>
        <v>0</v>
      </c>
      <c r="C16" s="220">
        <f>IF(ISERROR(VLOOKUP(I16,cirit!$B$9:$H$40,2,FALSE)),0,(VLOOKUP(I16,cirit!$B$9:$H$40,2,FALSE)))</f>
        <v>0</v>
      </c>
      <c r="D16" s="229">
        <f>IF(ISERROR(VLOOKUP(I16,cirit!$B$9:$H$40,3,FALSE)),0,(VLOOKUP(I16,cirit!$B$9:$H$40,3,FALSE)))</f>
        <v>0</v>
      </c>
      <c r="E16" s="229">
        <f>IF(ISERROR(VLOOKUP(I16,cirit!$B$9:$H$40,4,FALSE)),0,(VLOOKUP(I16,cirit!$B$9:$H$40,4,FALSE)))</f>
        <v>0</v>
      </c>
      <c r="F16" s="33">
        <f>IF(ISERROR(VLOOKUP(I16,cirit!$B$9:$H$40,5,FALSE)),0,(VLOOKUP(I16,cirit!$B$9:$H$40,5,FALSE)))</f>
        <v>0</v>
      </c>
      <c r="G16" s="43">
        <f>IF(ISERROR(VLOOKUP(I16,cirit!$B$9:$H$40,6,FALSE)),0,(VLOOKUP(I16,cirit!$B$9:$H$40,6,FALSE)))</f>
        <v>0</v>
      </c>
      <c r="H16" s="222"/>
      <c r="I16" s="30">
        <v>8</v>
      </c>
      <c r="J16" s="44"/>
    </row>
    <row r="17" spans="1:10" s="24" customFormat="1" ht="24.95" customHeight="1">
      <c r="A17" s="28">
        <v>9</v>
      </c>
      <c r="B17" s="42">
        <f>IF(ISERROR(VLOOKUP(I17,cirit!$B$9:$H$40,7,FALSE)),0,(VLOOKUP(I17,cirit!$B$9:$H$40,7,FALSE)))</f>
        <v>0</v>
      </c>
      <c r="C17" s="220">
        <f>IF(ISERROR(VLOOKUP(I17,cirit!$B$9:$H$40,2,FALSE)),0,(VLOOKUP(I17,cirit!$B$9:$H$40,2,FALSE)))</f>
        <v>0</v>
      </c>
      <c r="D17" s="229">
        <f>IF(ISERROR(VLOOKUP(I17,cirit!$B$9:$H$40,3,FALSE)),0,(VLOOKUP(I17,cirit!$B$9:$H$40,3,FALSE)))</f>
        <v>0</v>
      </c>
      <c r="E17" s="229">
        <f>IF(ISERROR(VLOOKUP(I17,cirit!$B$9:$H$40,4,FALSE)),0,(VLOOKUP(I17,cirit!$B$9:$H$40,4,FALSE)))</f>
        <v>0</v>
      </c>
      <c r="F17" s="33">
        <f>IF(ISERROR(VLOOKUP(I17,cirit!$B$9:$H$40,5,FALSE)),0,(VLOOKUP(I17,cirit!$B$9:$H$40,5,FALSE)))</f>
        <v>0</v>
      </c>
      <c r="G17" s="43">
        <f>IF(ISERROR(VLOOKUP(I17,cirit!$B$9:$H$40,6,FALSE)),0,(VLOOKUP(I17,cirit!$B$9:$H$40,6,FALSE)))</f>
        <v>0</v>
      </c>
      <c r="H17" s="222"/>
      <c r="I17" s="30">
        <v>9</v>
      </c>
      <c r="J17" s="44"/>
    </row>
    <row r="18" spans="1:10" s="24" customFormat="1" ht="24.95" customHeight="1">
      <c r="A18" s="28">
        <v>10</v>
      </c>
      <c r="B18" s="42">
        <f>IF(ISERROR(VLOOKUP(I18,cirit!$B$9:$H$40,7,FALSE)),0,(VLOOKUP(I18,cirit!$B$9:$H$40,7,FALSE)))</f>
        <v>0</v>
      </c>
      <c r="C18" s="220">
        <f>IF(ISERROR(VLOOKUP(I18,cirit!$B$9:$H$40,2,FALSE)),0,(VLOOKUP(I18,cirit!$B$9:$H$40,2,FALSE)))</f>
        <v>0</v>
      </c>
      <c r="D18" s="229">
        <f>IF(ISERROR(VLOOKUP(I18,cirit!$B$9:$H$40,3,FALSE)),0,(VLOOKUP(I18,cirit!$B$9:$H$40,3,FALSE)))</f>
        <v>0</v>
      </c>
      <c r="E18" s="229">
        <f>IF(ISERROR(VLOOKUP(I18,cirit!$B$9:$H$40,4,FALSE)),0,(VLOOKUP(I18,cirit!$B$9:$H$40,4,FALSE)))</f>
        <v>0</v>
      </c>
      <c r="F18" s="33">
        <f>IF(ISERROR(VLOOKUP(I18,cirit!$B$9:$H$40,5,FALSE)),0,(VLOOKUP(I18,cirit!$B$9:$H$40,5,FALSE)))</f>
        <v>0</v>
      </c>
      <c r="G18" s="43">
        <f>IF(ISERROR(VLOOKUP(I18,cirit!$B$9:$H$40,6,FALSE)),0,(VLOOKUP(I18,cirit!$B$9:$H$40,6,FALSE)))</f>
        <v>0</v>
      </c>
      <c r="H18" s="222"/>
      <c r="I18" s="30">
        <v>10</v>
      </c>
      <c r="J18" s="44"/>
    </row>
    <row r="19" spans="1:10" s="24" customFormat="1" ht="24.95" customHeight="1">
      <c r="A19" s="28">
        <v>11</v>
      </c>
      <c r="B19" s="42">
        <f>IF(ISERROR(VLOOKUP(I19,cirit!$B$9:$H$40,7,FALSE)),0,(VLOOKUP(I19,cirit!$B$9:$H$40,7,FALSE)))</f>
        <v>0</v>
      </c>
      <c r="C19" s="220">
        <f>IF(ISERROR(VLOOKUP(I19,cirit!$B$9:$H$40,2,FALSE)),0,(VLOOKUP(I19,cirit!$B$9:$H$40,2,FALSE)))</f>
        <v>0</v>
      </c>
      <c r="D19" s="229">
        <f>IF(ISERROR(VLOOKUP(I19,cirit!$B$9:$H$40,3,FALSE)),0,(VLOOKUP(I19,cirit!$B$9:$H$40,3,FALSE)))</f>
        <v>0</v>
      </c>
      <c r="E19" s="229">
        <f>IF(ISERROR(VLOOKUP(I19,cirit!$B$9:$H$40,4,FALSE)),0,(VLOOKUP(I19,cirit!$B$9:$H$40,4,FALSE)))</f>
        <v>0</v>
      </c>
      <c r="F19" s="33">
        <f>IF(ISERROR(VLOOKUP(I19,cirit!$B$9:$H$40,5,FALSE)),0,(VLOOKUP(I19,cirit!$B$9:$H$40,5,FALSE)))</f>
        <v>0</v>
      </c>
      <c r="G19" s="43">
        <f>IF(ISERROR(VLOOKUP(I19,cirit!$B$9:$H$40,6,FALSE)),0,(VLOOKUP(I19,cirit!$B$9:$H$40,6,FALSE)))</f>
        <v>0</v>
      </c>
      <c r="H19" s="222"/>
      <c r="I19" s="30">
        <v>11</v>
      </c>
      <c r="J19" s="44"/>
    </row>
    <row r="20" spans="1:10" s="24" customFormat="1" ht="24.95" customHeight="1">
      <c r="A20" s="28">
        <v>12</v>
      </c>
      <c r="B20" s="42">
        <f>IF(ISERROR(VLOOKUP(I20,cirit!$B$9:$H$40,7,FALSE)),0,(VLOOKUP(I20,cirit!$B$9:$H$40,7,FALSE)))</f>
        <v>0</v>
      </c>
      <c r="C20" s="220">
        <f>IF(ISERROR(VLOOKUP(I20,cirit!$B$9:$H$40,2,FALSE)),0,(VLOOKUP(I20,cirit!$B$9:$H$40,2,FALSE)))</f>
        <v>0</v>
      </c>
      <c r="D20" s="229">
        <f>IF(ISERROR(VLOOKUP(I20,cirit!$B$9:$H$40,3,FALSE)),0,(VLOOKUP(I20,cirit!$B$9:$H$40,3,FALSE)))</f>
        <v>0</v>
      </c>
      <c r="E20" s="229">
        <f>IF(ISERROR(VLOOKUP(I20,cirit!$B$9:$H$40,4,FALSE)),0,(VLOOKUP(I20,cirit!$B$9:$H$40,4,FALSE)))</f>
        <v>0</v>
      </c>
      <c r="F20" s="33">
        <f>IF(ISERROR(VLOOKUP(I20,cirit!$B$9:$H$40,5,FALSE)),0,(VLOOKUP(I20,cirit!$B$9:$H$40,5,FALSE)))</f>
        <v>0</v>
      </c>
      <c r="G20" s="43">
        <f>IF(ISERROR(VLOOKUP(I20,cirit!$B$9:$H$40,6,FALSE)),0,(VLOOKUP(I20,cirit!$B$9:$H$40,6,FALSE)))</f>
        <v>0</v>
      </c>
      <c r="H20" s="222"/>
      <c r="I20" s="30">
        <v>12</v>
      </c>
      <c r="J20" s="44"/>
    </row>
    <row r="21" spans="1:10" s="24" customFormat="1" ht="24.95" customHeight="1">
      <c r="A21" s="28">
        <v>13</v>
      </c>
      <c r="B21" s="42">
        <f>IF(ISERROR(VLOOKUP(I21,cirit!$B$9:$H$40,7,FALSE)),0,(VLOOKUP(I21,cirit!$B$9:$H$40,7,FALSE)))</f>
        <v>0</v>
      </c>
      <c r="C21" s="220">
        <f>IF(ISERROR(VLOOKUP(I21,cirit!$B$9:$H$40,2,FALSE)),0,(VLOOKUP(I21,cirit!$B$9:$H$40,2,FALSE)))</f>
        <v>0</v>
      </c>
      <c r="D21" s="229">
        <f>IF(ISERROR(VLOOKUP(I21,cirit!$B$9:$H$40,3,FALSE)),0,(VLOOKUP(I21,cirit!$B$9:$H$40,3,FALSE)))</f>
        <v>0</v>
      </c>
      <c r="E21" s="229">
        <f>IF(ISERROR(VLOOKUP(I21,cirit!$B$9:$H$40,4,FALSE)),0,(VLOOKUP(I21,cirit!$B$9:$H$40,4,FALSE)))</f>
        <v>0</v>
      </c>
      <c r="F21" s="33">
        <f>IF(ISERROR(VLOOKUP(I21,cirit!$B$9:$H$40,5,FALSE)),0,(VLOOKUP(I21,cirit!$B$9:$H$40,5,FALSE)))</f>
        <v>0</v>
      </c>
      <c r="G21" s="43">
        <f>IF(ISERROR(VLOOKUP(I21,cirit!$B$9:$H$40,6,FALSE)),0,(VLOOKUP(I21,cirit!$B$9:$H$40,6,FALSE)))</f>
        <v>0</v>
      </c>
      <c r="H21" s="222"/>
      <c r="I21" s="30">
        <v>13</v>
      </c>
      <c r="J21" s="44"/>
    </row>
    <row r="22" spans="1:10" s="24" customFormat="1" ht="24.95" customHeight="1">
      <c r="A22" s="28">
        <v>14</v>
      </c>
      <c r="B22" s="42">
        <f>IF(ISERROR(VLOOKUP(I22,cirit!$B$9:$H$40,7,FALSE)),0,(VLOOKUP(I22,cirit!$B$9:$H$40,7,FALSE)))</f>
        <v>0</v>
      </c>
      <c r="C22" s="220">
        <f>IF(ISERROR(VLOOKUP(I22,cirit!$B$9:$H$40,2,FALSE)),0,(VLOOKUP(I22,cirit!$B$9:$H$40,2,FALSE)))</f>
        <v>0</v>
      </c>
      <c r="D22" s="229">
        <f>IF(ISERROR(VLOOKUP(I22,cirit!$B$9:$H$40,3,FALSE)),0,(VLOOKUP(I22,cirit!$B$9:$H$40,3,FALSE)))</f>
        <v>0</v>
      </c>
      <c r="E22" s="229">
        <f>IF(ISERROR(VLOOKUP(I22,cirit!$B$9:$H$40,4,FALSE)),0,(VLOOKUP(I22,cirit!$B$9:$H$40,4,FALSE)))</f>
        <v>0</v>
      </c>
      <c r="F22" s="33">
        <f>IF(ISERROR(VLOOKUP(I22,cirit!$B$9:$H$40,5,FALSE)),0,(VLOOKUP(I22,cirit!$B$9:$H$40,5,FALSE)))</f>
        <v>0</v>
      </c>
      <c r="G22" s="43">
        <f>IF(ISERROR(VLOOKUP(I22,cirit!$B$9:$H$40,6,FALSE)),0,(VLOOKUP(I22,cirit!$B$9:$H$40,6,FALSE)))</f>
        <v>0</v>
      </c>
      <c r="H22" s="222"/>
      <c r="I22" s="30">
        <v>14</v>
      </c>
      <c r="J22" s="44"/>
    </row>
    <row r="23" spans="1:10" s="24" customFormat="1" ht="24.95" customHeight="1">
      <c r="A23" s="28">
        <v>15</v>
      </c>
      <c r="B23" s="42">
        <f>IF(ISERROR(VLOOKUP(I23,cirit!$B$9:$H$40,7,FALSE)),0,(VLOOKUP(I23,cirit!$B$9:$H$40,7,FALSE)))</f>
        <v>0</v>
      </c>
      <c r="C23" s="220">
        <f>IF(ISERROR(VLOOKUP(I23,cirit!$B$9:$H$40,2,FALSE)),0,(VLOOKUP(I23,cirit!$B$9:$H$40,2,FALSE)))</f>
        <v>0</v>
      </c>
      <c r="D23" s="229">
        <f>IF(ISERROR(VLOOKUP(I23,cirit!$B$9:$H$40,3,FALSE)),0,(VLOOKUP(I23,cirit!$B$9:$H$40,3,FALSE)))</f>
        <v>0</v>
      </c>
      <c r="E23" s="229">
        <f>IF(ISERROR(VLOOKUP(I23,cirit!$B$9:$H$40,4,FALSE)),0,(VLOOKUP(I23,cirit!$B$9:$H$40,4,FALSE)))</f>
        <v>0</v>
      </c>
      <c r="F23" s="33">
        <f>IF(ISERROR(VLOOKUP(I23,cirit!$B$9:$H$40,5,FALSE)),0,(VLOOKUP(I23,cirit!$B$9:$H$40,5,FALSE)))</f>
        <v>0</v>
      </c>
      <c r="G23" s="43">
        <f>IF(ISERROR(VLOOKUP(I23,cirit!$B$9:$H$40,6,FALSE)),0,(VLOOKUP(I23,cirit!$B$9:$H$40,6,FALSE)))</f>
        <v>0</v>
      </c>
      <c r="H23" s="222"/>
      <c r="I23" s="30">
        <v>15</v>
      </c>
      <c r="J23" s="44"/>
    </row>
    <row r="24" spans="1:10" s="24" customFormat="1" ht="24.95" customHeight="1">
      <c r="A24" s="28">
        <v>16</v>
      </c>
      <c r="B24" s="42">
        <f>IF(ISERROR(VLOOKUP(I24,cirit!$B$9:$H$40,7,FALSE)),0,(VLOOKUP(I24,cirit!$B$9:$H$40,7,FALSE)))</f>
        <v>0</v>
      </c>
      <c r="C24" s="220">
        <f>IF(ISERROR(VLOOKUP(I24,cirit!$B$9:$H$40,2,FALSE)),0,(VLOOKUP(I24,cirit!$B$9:$H$40,2,FALSE)))</f>
        <v>0</v>
      </c>
      <c r="D24" s="229">
        <f>IF(ISERROR(VLOOKUP(I24,cirit!$B$9:$H$40,3,FALSE)),0,(VLOOKUP(I24,cirit!$B$9:$H$40,3,FALSE)))</f>
        <v>0</v>
      </c>
      <c r="E24" s="229">
        <f>IF(ISERROR(VLOOKUP(I24,cirit!$B$9:$H$40,4,FALSE)),0,(VLOOKUP(I24,cirit!$B$9:$H$40,4,FALSE)))</f>
        <v>0</v>
      </c>
      <c r="F24" s="33">
        <f>IF(ISERROR(VLOOKUP(I24,cirit!$B$9:$H$40,5,FALSE)),0,(VLOOKUP(I24,cirit!$B$9:$H$40,5,FALSE)))</f>
        <v>0</v>
      </c>
      <c r="G24" s="43">
        <f>IF(ISERROR(VLOOKUP(I24,cirit!$B$9:$H$40,6,FALSE)),0,(VLOOKUP(I24,cirit!$B$9:$H$40,6,FALSE)))</f>
        <v>0</v>
      </c>
      <c r="H24" s="222"/>
      <c r="I24" s="30">
        <v>16</v>
      </c>
      <c r="J24" s="44"/>
    </row>
    <row r="25" spans="1:10" s="24" customFormat="1" ht="24.95" customHeight="1">
      <c r="A25" s="28">
        <v>17</v>
      </c>
      <c r="B25" s="42">
        <f>IF(ISERROR(VLOOKUP(I25,cirit!$B$9:$H$40,7,FALSE)),0,(VLOOKUP(I25,cirit!$B$9:$H$40,7,FALSE)))</f>
        <v>0</v>
      </c>
      <c r="C25" s="220">
        <f>IF(ISERROR(VLOOKUP(I25,cirit!$B$9:$H$40,2,FALSE)),0,(VLOOKUP(I25,cirit!$B$9:$H$40,2,FALSE)))</f>
        <v>0</v>
      </c>
      <c r="D25" s="229">
        <f>IF(ISERROR(VLOOKUP(I25,cirit!$B$9:$H$40,3,FALSE)),0,(VLOOKUP(I25,cirit!$B$9:$H$40,3,FALSE)))</f>
        <v>0</v>
      </c>
      <c r="E25" s="229">
        <f>IF(ISERROR(VLOOKUP(I25,cirit!$B$9:$H$40,4,FALSE)),0,(VLOOKUP(I25,cirit!$B$9:$H$40,4,FALSE)))</f>
        <v>0</v>
      </c>
      <c r="F25" s="33">
        <f>IF(ISERROR(VLOOKUP(I25,cirit!$B$9:$H$40,5,FALSE)),0,(VLOOKUP(I25,cirit!$B$9:$H$40,5,FALSE)))</f>
        <v>0</v>
      </c>
      <c r="G25" s="43">
        <f>IF(ISERROR(VLOOKUP(I25,cirit!$B$9:$H$40,6,FALSE)),0,(VLOOKUP(I25,cirit!$B$9:$H$40,6,FALSE)))</f>
        <v>0</v>
      </c>
      <c r="H25" s="222"/>
      <c r="I25" s="30">
        <v>17</v>
      </c>
      <c r="J25" s="44"/>
    </row>
    <row r="26" spans="1:10" s="24" customFormat="1" ht="24.95" customHeight="1">
      <c r="A26" s="28">
        <v>18</v>
      </c>
      <c r="B26" s="42">
        <f>IF(ISERROR(VLOOKUP(I26,cirit!$B$9:$H$40,7,FALSE)),0,(VLOOKUP(I26,cirit!$B$9:$H$40,7,FALSE)))</f>
        <v>0</v>
      </c>
      <c r="C26" s="220">
        <f>IF(ISERROR(VLOOKUP(I26,cirit!$B$9:$H$40,2,FALSE)),0,(VLOOKUP(I26,cirit!$B$9:$H$40,2,FALSE)))</f>
        <v>0</v>
      </c>
      <c r="D26" s="229">
        <f>IF(ISERROR(VLOOKUP(I26,cirit!$B$9:$H$40,3,FALSE)),0,(VLOOKUP(I26,cirit!$B$9:$H$40,3,FALSE)))</f>
        <v>0</v>
      </c>
      <c r="E26" s="229">
        <f>IF(ISERROR(VLOOKUP(I26,cirit!$B$9:$H$40,4,FALSE)),0,(VLOOKUP(I26,cirit!$B$9:$H$40,4,FALSE)))</f>
        <v>0</v>
      </c>
      <c r="F26" s="33">
        <f>IF(ISERROR(VLOOKUP(I26,cirit!$B$9:$H$40,5,FALSE)),0,(VLOOKUP(I26,cirit!$B$9:$H$40,5,FALSE)))</f>
        <v>0</v>
      </c>
      <c r="G26" s="43">
        <f>IF(ISERROR(VLOOKUP(I26,cirit!$B$9:$H$40,6,FALSE)),0,(VLOOKUP(I26,cirit!$B$9:$H$40,6,FALSE)))</f>
        <v>0</v>
      </c>
      <c r="H26" s="222"/>
      <c r="I26" s="30">
        <v>18</v>
      </c>
      <c r="J26" s="44"/>
    </row>
    <row r="27" spans="1:10" s="24" customFormat="1" ht="24.95" customHeight="1">
      <c r="A27" s="28">
        <v>19</v>
      </c>
      <c r="B27" s="42">
        <f>IF(ISERROR(VLOOKUP(I27,cirit!$B$9:$H$40,7,FALSE)),0,(VLOOKUP(I27,cirit!$B$9:$H$40,7,FALSE)))</f>
        <v>0</v>
      </c>
      <c r="C27" s="220">
        <f>IF(ISERROR(VLOOKUP(I27,cirit!$B$9:$H$40,2,FALSE)),0,(VLOOKUP(I27,cirit!$B$9:$H$40,2,FALSE)))</f>
        <v>0</v>
      </c>
      <c r="D27" s="229">
        <f>IF(ISERROR(VLOOKUP(I27,cirit!$B$9:$H$40,3,FALSE)),0,(VLOOKUP(I27,cirit!$B$9:$H$40,3,FALSE)))</f>
        <v>0</v>
      </c>
      <c r="E27" s="229">
        <f>IF(ISERROR(VLOOKUP(I27,cirit!$B$9:$H$40,4,FALSE)),0,(VLOOKUP(I27,cirit!$B$9:$H$40,4,FALSE)))</f>
        <v>0</v>
      </c>
      <c r="F27" s="33">
        <f>IF(ISERROR(VLOOKUP(I27,cirit!$B$9:$H$40,5,FALSE)),0,(VLOOKUP(I27,cirit!$B$9:$H$40,5,FALSE)))</f>
        <v>0</v>
      </c>
      <c r="G27" s="43">
        <f>IF(ISERROR(VLOOKUP(I27,cirit!$B$9:$H$40,6,FALSE)),0,(VLOOKUP(I27,cirit!$B$9:$H$40,6,FALSE)))</f>
        <v>0</v>
      </c>
      <c r="H27" s="222"/>
      <c r="I27" s="30">
        <v>19</v>
      </c>
      <c r="J27" s="44"/>
    </row>
    <row r="28" spans="1:10" s="24" customFormat="1" ht="24.95" customHeight="1">
      <c r="A28" s="28">
        <v>20</v>
      </c>
      <c r="B28" s="42">
        <f>IF(ISERROR(VLOOKUP(I28,cirit!$B$9:$H$40,7,FALSE)),0,(VLOOKUP(I28,cirit!$B$9:$H$40,7,FALSE)))</f>
        <v>0</v>
      </c>
      <c r="C28" s="220">
        <f>IF(ISERROR(VLOOKUP(I28,cirit!$B$9:$H$40,2,FALSE)),0,(VLOOKUP(I28,cirit!$B$9:$H$40,2,FALSE)))</f>
        <v>0</v>
      </c>
      <c r="D28" s="229">
        <f>IF(ISERROR(VLOOKUP(I28,cirit!$B$9:$H$40,3,FALSE)),0,(VLOOKUP(I28,cirit!$B$9:$H$40,3,FALSE)))</f>
        <v>0</v>
      </c>
      <c r="E28" s="229">
        <f>IF(ISERROR(VLOOKUP(I28,cirit!$B$9:$H$40,4,FALSE)),0,(VLOOKUP(I28,cirit!$B$9:$H$40,4,FALSE)))</f>
        <v>0</v>
      </c>
      <c r="F28" s="33">
        <f>IF(ISERROR(VLOOKUP(I28,cirit!$B$9:$H$40,5,FALSE)),0,(VLOOKUP(I28,cirit!$B$9:$H$40,5,FALSE)))</f>
        <v>0</v>
      </c>
      <c r="G28" s="43">
        <f>IF(ISERROR(VLOOKUP(I28,cirit!$B$9:$H$40,6,FALSE)),0,(VLOOKUP(I28,cirit!$B$9:$H$40,6,FALSE)))</f>
        <v>0</v>
      </c>
      <c r="H28" s="222"/>
      <c r="I28" s="30">
        <v>20</v>
      </c>
      <c r="J28" s="44"/>
    </row>
    <row r="29" spans="1:10" s="24" customFormat="1" ht="24.95" customHeight="1">
      <c r="A29" s="28">
        <v>21</v>
      </c>
      <c r="B29" s="42">
        <f>IF(ISERROR(VLOOKUP(I29,cirit!$B$9:$H$40,7,FALSE)),0,(VLOOKUP(I29,cirit!$B$9:$H$40,7,FALSE)))</f>
        <v>0</v>
      </c>
      <c r="C29" s="220">
        <f>IF(ISERROR(VLOOKUP(I29,cirit!$B$9:$H$40,2,FALSE)),0,(VLOOKUP(I29,cirit!$B$9:$H$40,2,FALSE)))</f>
        <v>0</v>
      </c>
      <c r="D29" s="229">
        <f>IF(ISERROR(VLOOKUP(I29,cirit!$B$9:$H$40,3,FALSE)),0,(VLOOKUP(I29,cirit!$B$9:$H$40,3,FALSE)))</f>
        <v>0</v>
      </c>
      <c r="E29" s="229">
        <f>IF(ISERROR(VLOOKUP(I29,cirit!$B$9:$H$40,4,FALSE)),0,(VLOOKUP(I29,cirit!$B$9:$H$40,4,FALSE)))</f>
        <v>0</v>
      </c>
      <c r="F29" s="33">
        <f>IF(ISERROR(VLOOKUP(I29,cirit!$B$9:$H$40,5,FALSE)),0,(VLOOKUP(I29,cirit!$B$9:$H$40,5,FALSE)))</f>
        <v>0</v>
      </c>
      <c r="G29" s="43">
        <f>IF(ISERROR(VLOOKUP(I29,cirit!$B$9:$H$40,6,FALSE)),0,(VLOOKUP(I29,cirit!$B$9:$H$40,6,FALSE)))</f>
        <v>0</v>
      </c>
      <c r="H29" s="222"/>
      <c r="I29" s="30">
        <v>21</v>
      </c>
      <c r="J29" s="44"/>
    </row>
    <row r="30" spans="1:10" s="24" customFormat="1" ht="24.95" customHeight="1">
      <c r="A30" s="28">
        <v>22</v>
      </c>
      <c r="B30" s="42">
        <f>IF(ISERROR(VLOOKUP(I30,cirit!$B$9:$H$40,7,FALSE)),0,(VLOOKUP(I30,cirit!$B$9:$H$40,7,FALSE)))</f>
        <v>0</v>
      </c>
      <c r="C30" s="220">
        <f>IF(ISERROR(VLOOKUP(I30,cirit!$B$9:$H$40,2,FALSE)),0,(VLOOKUP(I30,cirit!$B$9:$H$40,2,FALSE)))</f>
        <v>0</v>
      </c>
      <c r="D30" s="229">
        <f>IF(ISERROR(VLOOKUP(I30,cirit!$B$9:$H$40,3,FALSE)),0,(VLOOKUP(I30,cirit!$B$9:$H$40,3,FALSE)))</f>
        <v>0</v>
      </c>
      <c r="E30" s="229">
        <f>IF(ISERROR(VLOOKUP(I30,cirit!$B$9:$H$40,4,FALSE)),0,(VLOOKUP(I30,cirit!$B$9:$H$40,4,FALSE)))</f>
        <v>0</v>
      </c>
      <c r="F30" s="33">
        <f>IF(ISERROR(VLOOKUP(I30,cirit!$B$9:$H$40,5,FALSE)),0,(VLOOKUP(I30,cirit!$B$9:$H$40,5,FALSE)))</f>
        <v>0</v>
      </c>
      <c r="G30" s="43">
        <f>IF(ISERROR(VLOOKUP(I30,cirit!$B$9:$H$40,6,FALSE)),0,(VLOOKUP(I30,cirit!$B$9:$H$40,6,FALSE)))</f>
        <v>0</v>
      </c>
      <c r="H30" s="222"/>
      <c r="I30" s="30">
        <v>22</v>
      </c>
      <c r="J30" s="44"/>
    </row>
    <row r="31" spans="1:10" s="24" customFormat="1" ht="24.95" customHeight="1">
      <c r="A31" s="28">
        <v>23</v>
      </c>
      <c r="B31" s="42">
        <f>IF(ISERROR(VLOOKUP(I31,cirit!$B$9:$H$40,7,FALSE)),0,(VLOOKUP(I31,cirit!$B$9:$H$40,7,FALSE)))</f>
        <v>0</v>
      </c>
      <c r="C31" s="220">
        <f>IF(ISERROR(VLOOKUP(I31,cirit!$B$9:$H$40,2,FALSE)),0,(VLOOKUP(I31,cirit!$B$9:$H$40,2,FALSE)))</f>
        <v>0</v>
      </c>
      <c r="D31" s="229">
        <f>IF(ISERROR(VLOOKUP(I31,cirit!$B$9:$H$40,3,FALSE)),0,(VLOOKUP(I31,cirit!$B$9:$H$40,3,FALSE)))</f>
        <v>0</v>
      </c>
      <c r="E31" s="229">
        <f>IF(ISERROR(VLOOKUP(I31,cirit!$B$9:$H$40,4,FALSE)),0,(VLOOKUP(I31,cirit!$B$9:$H$40,4,FALSE)))</f>
        <v>0</v>
      </c>
      <c r="F31" s="33">
        <f>IF(ISERROR(VLOOKUP(I31,cirit!$B$9:$H$40,5,FALSE)),0,(VLOOKUP(I31,cirit!$B$9:$H$40,5,FALSE)))</f>
        <v>0</v>
      </c>
      <c r="G31" s="43">
        <f>IF(ISERROR(VLOOKUP(I31,cirit!$B$9:$H$40,6,FALSE)),0,(VLOOKUP(I31,cirit!$B$9:$H$40,6,FALSE)))</f>
        <v>0</v>
      </c>
      <c r="H31" s="222"/>
      <c r="I31" s="30">
        <v>23</v>
      </c>
      <c r="J31" s="44"/>
    </row>
    <row r="32" spans="1:10" s="24" customFormat="1" ht="24.95" customHeight="1">
      <c r="A32" s="28">
        <v>24</v>
      </c>
      <c r="B32" s="42">
        <f>IF(ISERROR(VLOOKUP(I32,cirit!$B$9:$H$40,7,FALSE)),0,(VLOOKUP(I32,cirit!$B$9:$H$40,7,FALSE)))</f>
        <v>0</v>
      </c>
      <c r="C32" s="220">
        <f>IF(ISERROR(VLOOKUP(I32,cirit!$B$9:$H$40,2,FALSE)),0,(VLOOKUP(I32,cirit!$B$9:$H$40,2,FALSE)))</f>
        <v>0</v>
      </c>
      <c r="D32" s="229">
        <f>IF(ISERROR(VLOOKUP(I32,cirit!$B$9:$H$40,3,FALSE)),0,(VLOOKUP(I32,cirit!$B$9:$H$40,3,FALSE)))</f>
        <v>0</v>
      </c>
      <c r="E32" s="229">
        <f>IF(ISERROR(VLOOKUP(I32,cirit!$B$9:$H$40,4,FALSE)),0,(VLOOKUP(I32,cirit!$B$9:$H$40,4,FALSE)))</f>
        <v>0</v>
      </c>
      <c r="F32" s="33">
        <f>IF(ISERROR(VLOOKUP(I32,cirit!$B$9:$H$40,5,FALSE)),0,(VLOOKUP(I32,cirit!$B$9:$H$40,5,FALSE)))</f>
        <v>0</v>
      </c>
      <c r="G32" s="43">
        <f>IF(ISERROR(VLOOKUP(I32,cirit!$B$9:$H$40,6,FALSE)),0,(VLOOKUP(I32,cirit!$B$9:$H$40,6,FALSE)))</f>
        <v>0</v>
      </c>
      <c r="H32" s="222"/>
      <c r="I32" s="30">
        <v>24</v>
      </c>
      <c r="J32" s="44"/>
    </row>
    <row r="33" spans="1:10" s="24" customFormat="1" ht="24.95" customHeight="1">
      <c r="A33" s="28">
        <v>25</v>
      </c>
      <c r="B33" s="42">
        <f>IF(ISERROR(VLOOKUP(I33,cirit!$B$9:$H$40,7,FALSE)),0,(VLOOKUP(I33,cirit!$B$9:$H$40,7,FALSE)))</f>
        <v>0</v>
      </c>
      <c r="C33" s="220">
        <f>IF(ISERROR(VLOOKUP(I33,cirit!$B$9:$H$40,2,FALSE)),0,(VLOOKUP(I33,cirit!$B$9:$H$40,2,FALSE)))</f>
        <v>0</v>
      </c>
      <c r="D33" s="229">
        <f>IF(ISERROR(VLOOKUP(I33,cirit!$B$9:$H$40,3,FALSE)),0,(VLOOKUP(I33,cirit!$B$9:$H$40,3,FALSE)))</f>
        <v>0</v>
      </c>
      <c r="E33" s="229">
        <f>IF(ISERROR(VLOOKUP(I33,cirit!$B$9:$H$40,4,FALSE)),0,(VLOOKUP(I33,cirit!$B$9:$H$40,4,FALSE)))</f>
        <v>0</v>
      </c>
      <c r="F33" s="33">
        <f>IF(ISERROR(VLOOKUP(I33,cirit!$B$9:$H$40,5,FALSE)),0,(VLOOKUP(I33,cirit!$B$9:$H$40,5,FALSE)))</f>
        <v>0</v>
      </c>
      <c r="G33" s="43">
        <f>IF(ISERROR(VLOOKUP(I33,cirit!$B$9:$H$40,6,FALSE)),0,(VLOOKUP(I33,cirit!$B$9:$H$40,6,FALSE)))</f>
        <v>0</v>
      </c>
      <c r="H33" s="222"/>
      <c r="I33" s="30">
        <v>25</v>
      </c>
      <c r="J33" s="44"/>
    </row>
    <row r="34" spans="1:10" s="24" customFormat="1" ht="24.95" customHeight="1">
      <c r="A34" s="28">
        <v>26</v>
      </c>
      <c r="B34" s="42">
        <f>IF(ISERROR(VLOOKUP(I34,cirit!$B$9:$H$40,7,FALSE)),0,(VLOOKUP(I34,cirit!$B$9:$H$40,7,FALSE)))</f>
        <v>0</v>
      </c>
      <c r="C34" s="220">
        <f>IF(ISERROR(VLOOKUP(I34,cirit!$B$9:$H$40,2,FALSE)),0,(VLOOKUP(I34,cirit!$B$9:$H$40,2,FALSE)))</f>
        <v>0</v>
      </c>
      <c r="D34" s="229">
        <f>IF(ISERROR(VLOOKUP(I34,cirit!$B$9:$H$40,3,FALSE)),0,(VLOOKUP(I34,cirit!$B$9:$H$40,3,FALSE)))</f>
        <v>0</v>
      </c>
      <c r="E34" s="229">
        <f>IF(ISERROR(VLOOKUP(I34,cirit!$B$9:$H$40,4,FALSE)),0,(VLOOKUP(I34,cirit!$B$9:$H$40,4,FALSE)))</f>
        <v>0</v>
      </c>
      <c r="F34" s="33">
        <f>IF(ISERROR(VLOOKUP(I34,cirit!$B$9:$H$40,5,FALSE)),0,(VLOOKUP(I34,cirit!$B$9:$H$40,5,FALSE)))</f>
        <v>0</v>
      </c>
      <c r="G34" s="43">
        <f>IF(ISERROR(VLOOKUP(I34,cirit!$B$9:$H$40,6,FALSE)),0,(VLOOKUP(I34,cirit!$B$9:$H$40,6,FALSE)))</f>
        <v>0</v>
      </c>
      <c r="H34" s="222"/>
      <c r="I34" s="30">
        <v>26</v>
      </c>
      <c r="J34" s="44"/>
    </row>
    <row r="35" spans="1:10" s="24" customFormat="1" ht="24.95" customHeight="1">
      <c r="A35" s="28">
        <v>27</v>
      </c>
      <c r="B35" s="42">
        <f>IF(ISERROR(VLOOKUP(I35,cirit!$B$9:$H$40,7,FALSE)),0,(VLOOKUP(I35,cirit!$B$9:$H$40,7,FALSE)))</f>
        <v>0</v>
      </c>
      <c r="C35" s="220">
        <f>IF(ISERROR(VLOOKUP(I35,cirit!$B$9:$H$40,2,FALSE)),0,(VLOOKUP(I35,cirit!$B$9:$H$40,2,FALSE)))</f>
        <v>0</v>
      </c>
      <c r="D35" s="229">
        <f>IF(ISERROR(VLOOKUP(I35,cirit!$B$9:$H$40,3,FALSE)),0,(VLOOKUP(I35,cirit!$B$9:$H$40,3,FALSE)))</f>
        <v>0</v>
      </c>
      <c r="E35" s="229">
        <f>IF(ISERROR(VLOOKUP(I35,cirit!$B$9:$H$40,4,FALSE)),0,(VLOOKUP(I35,cirit!$B$9:$H$40,4,FALSE)))</f>
        <v>0</v>
      </c>
      <c r="F35" s="33">
        <f>IF(ISERROR(VLOOKUP(I35,cirit!$B$9:$H$40,5,FALSE)),0,(VLOOKUP(I35,cirit!$B$9:$H$40,5,FALSE)))</f>
        <v>0</v>
      </c>
      <c r="G35" s="43">
        <f>IF(ISERROR(VLOOKUP(I35,cirit!$B$9:$H$40,6,FALSE)),0,(VLOOKUP(I35,cirit!$B$9:$H$40,6,FALSE)))</f>
        <v>0</v>
      </c>
      <c r="H35" s="222"/>
      <c r="I35" s="30">
        <v>27</v>
      </c>
      <c r="J35" s="44"/>
    </row>
    <row r="36" spans="1:10" s="24" customFormat="1" ht="24.95" customHeight="1">
      <c r="A36" s="28">
        <v>28</v>
      </c>
      <c r="B36" s="42">
        <f>IF(ISERROR(VLOOKUP(I36,cirit!$B$9:$H$40,7,FALSE)),0,(VLOOKUP(I36,cirit!$B$9:$H$40,7,FALSE)))</f>
        <v>0</v>
      </c>
      <c r="C36" s="220">
        <f>IF(ISERROR(VLOOKUP(I36,cirit!$B$9:$H$40,2,FALSE)),0,(VLOOKUP(I36,cirit!$B$9:$H$40,2,FALSE)))</f>
        <v>0</v>
      </c>
      <c r="D36" s="229">
        <f>IF(ISERROR(VLOOKUP(I36,cirit!$B$9:$H$40,3,FALSE)),0,(VLOOKUP(I36,cirit!$B$9:$H$40,3,FALSE)))</f>
        <v>0</v>
      </c>
      <c r="E36" s="229">
        <f>IF(ISERROR(VLOOKUP(I36,cirit!$B$9:$H$40,4,FALSE)),0,(VLOOKUP(I36,cirit!$B$9:$H$40,4,FALSE)))</f>
        <v>0</v>
      </c>
      <c r="F36" s="33">
        <f>IF(ISERROR(VLOOKUP(I36,cirit!$B$9:$H$40,5,FALSE)),0,(VLOOKUP(I36,cirit!$B$9:$H$40,5,FALSE)))</f>
        <v>0</v>
      </c>
      <c r="G36" s="43">
        <f>IF(ISERROR(VLOOKUP(I36,cirit!$B$9:$H$40,6,FALSE)),0,(VLOOKUP(I36,cirit!$B$9:$H$40,6,FALSE)))</f>
        <v>0</v>
      </c>
      <c r="H36" s="222"/>
      <c r="I36" s="30">
        <v>28</v>
      </c>
      <c r="J36" s="44"/>
    </row>
    <row r="37" spans="1:10" s="24" customFormat="1" ht="24.95" customHeight="1">
      <c r="A37" s="28">
        <v>29</v>
      </c>
      <c r="B37" s="42">
        <f>IF(ISERROR(VLOOKUP(I37,cirit!$B$9:$H$40,7,FALSE)),0,(VLOOKUP(I37,cirit!$B$9:$H$40,7,FALSE)))</f>
        <v>0</v>
      </c>
      <c r="C37" s="220">
        <f>IF(ISERROR(VLOOKUP(I37,cirit!$B$9:$H$40,2,FALSE)),0,(VLOOKUP(I37,cirit!$B$9:$H$40,2,FALSE)))</f>
        <v>0</v>
      </c>
      <c r="D37" s="229">
        <f>IF(ISERROR(VLOOKUP(I37,cirit!$B$9:$H$40,3,FALSE)),0,(VLOOKUP(I37,cirit!$B$9:$H$40,3,FALSE)))</f>
        <v>0</v>
      </c>
      <c r="E37" s="229">
        <f>IF(ISERROR(VLOOKUP(I37,cirit!$B$9:$H$40,4,FALSE)),0,(VLOOKUP(I37,cirit!$B$9:$H$40,4,FALSE)))</f>
        <v>0</v>
      </c>
      <c r="F37" s="33">
        <f>IF(ISERROR(VLOOKUP(I37,cirit!$B$9:$H$40,5,FALSE)),0,(VLOOKUP(I37,cirit!$B$9:$H$40,5,FALSE)))</f>
        <v>0</v>
      </c>
      <c r="G37" s="43">
        <f>IF(ISERROR(VLOOKUP(I37,cirit!$B$9:$H$40,6,FALSE)),0,(VLOOKUP(I37,cirit!$B$9:$H$40,6,FALSE)))</f>
        <v>0</v>
      </c>
      <c r="H37" s="222"/>
      <c r="I37" s="30">
        <v>29</v>
      </c>
      <c r="J37" s="44"/>
    </row>
    <row r="38" spans="1:10" s="24" customFormat="1" ht="24.95" customHeight="1">
      <c r="A38" s="28">
        <v>30</v>
      </c>
      <c r="B38" s="42">
        <f>IF(ISERROR(VLOOKUP(I38,cirit!$B$9:$H$40,7,FALSE)),0,(VLOOKUP(I38,cirit!$B$9:$H$40,7,FALSE)))</f>
        <v>0</v>
      </c>
      <c r="C38" s="220">
        <f>IF(ISERROR(VLOOKUP(I38,cirit!$B$9:$H$40,2,FALSE)),0,(VLOOKUP(I38,cirit!$B$9:$H$40,2,FALSE)))</f>
        <v>0</v>
      </c>
      <c r="D38" s="229">
        <f>IF(ISERROR(VLOOKUP(I38,cirit!$B$9:$H$40,3,FALSE)),0,(VLOOKUP(I38,cirit!$B$9:$H$40,3,FALSE)))</f>
        <v>0</v>
      </c>
      <c r="E38" s="229">
        <f>IF(ISERROR(VLOOKUP(I38,cirit!$B$9:$H$40,4,FALSE)),0,(VLOOKUP(I38,cirit!$B$9:$H$40,4,FALSE)))</f>
        <v>0</v>
      </c>
      <c r="F38" s="33">
        <f>IF(ISERROR(VLOOKUP(I38,cirit!$B$9:$H$40,5,FALSE)),0,(VLOOKUP(I38,cirit!$B$9:$H$40,5,FALSE)))</f>
        <v>0</v>
      </c>
      <c r="G38" s="43">
        <f>IF(ISERROR(VLOOKUP(I38,cirit!$B$9:$H$40,6,FALSE)),0,(VLOOKUP(I38,cirit!$B$9:$H$40,6,FALSE)))</f>
        <v>0</v>
      </c>
      <c r="H38" s="222"/>
      <c r="I38" s="30">
        <v>30</v>
      </c>
      <c r="J38" s="44"/>
    </row>
    <row r="39" spans="1:10" s="24" customFormat="1" ht="24.95" customHeight="1">
      <c r="A39" s="28">
        <v>31</v>
      </c>
      <c r="B39" s="42">
        <f>IF(ISERROR(VLOOKUP(I39,cirit!$B$9:$H$40,7,FALSE)),0,(VLOOKUP(I39,cirit!$B$9:$H$40,7,FALSE)))</f>
        <v>0</v>
      </c>
      <c r="C39" s="220">
        <f>IF(ISERROR(VLOOKUP(I39,cirit!$B$9:$H$40,2,FALSE)),0,(VLOOKUP(I39,cirit!$B$9:$H$40,2,FALSE)))</f>
        <v>0</v>
      </c>
      <c r="D39" s="229">
        <f>IF(ISERROR(VLOOKUP(I39,cirit!$B$9:$H$40,3,FALSE)),0,(VLOOKUP(I39,cirit!$B$9:$H$40,3,FALSE)))</f>
        <v>0</v>
      </c>
      <c r="E39" s="229">
        <f>IF(ISERROR(VLOOKUP(I39,cirit!$B$9:$H$40,4,FALSE)),0,(VLOOKUP(I39,cirit!$B$9:$H$40,4,FALSE)))</f>
        <v>0</v>
      </c>
      <c r="F39" s="33">
        <f>IF(ISERROR(VLOOKUP(I39,cirit!$B$9:$H$40,5,FALSE)),0,(VLOOKUP(I39,cirit!$B$9:$H$40,5,FALSE)))</f>
        <v>0</v>
      </c>
      <c r="G39" s="43">
        <f>IF(ISERROR(VLOOKUP(I39,cirit!$B$9:$H$40,6,FALSE)),0,(VLOOKUP(I39,cirit!$B$9:$H$40,6,FALSE)))</f>
        <v>0</v>
      </c>
      <c r="H39" s="222"/>
      <c r="I39" s="30">
        <v>31</v>
      </c>
      <c r="J39" s="44"/>
    </row>
    <row r="40" spans="1:10" s="24" customFormat="1" ht="24.95" customHeight="1">
      <c r="A40" s="28">
        <v>32</v>
      </c>
      <c r="B40" s="42">
        <f>IF(ISERROR(VLOOKUP(I40,cirit!$B$9:$H$40,7,FALSE)),0,(VLOOKUP(I40,cirit!$B$9:$H$40,7,FALSE)))</f>
        <v>0</v>
      </c>
      <c r="C40" s="220">
        <f>IF(ISERROR(VLOOKUP(I40,cirit!$B$9:$H$40,2,FALSE)),0,(VLOOKUP(I40,cirit!$B$9:$H$40,2,FALSE)))</f>
        <v>0</v>
      </c>
      <c r="D40" s="229">
        <f>IF(ISERROR(VLOOKUP(I40,cirit!$B$9:$H$40,3,FALSE)),0,(VLOOKUP(I40,cirit!$B$9:$H$40,3,FALSE)))</f>
        <v>0</v>
      </c>
      <c r="E40" s="229">
        <f>IF(ISERROR(VLOOKUP(I40,cirit!$B$9:$H$40,4,FALSE)),0,(VLOOKUP(I40,cirit!$B$9:$H$40,4,FALSE)))</f>
        <v>0</v>
      </c>
      <c r="F40" s="33">
        <f>IF(ISERROR(VLOOKUP(I40,cirit!$B$9:$H$40,5,FALSE)),0,(VLOOKUP(I40,cirit!$B$9:$H$40,5,FALSE)))</f>
        <v>0</v>
      </c>
      <c r="G40" s="43">
        <f>IF(ISERROR(VLOOKUP(I40,cirit!$B$9:$H$40,6,FALSE)),0,(VLOOKUP(I40,cirit!$B$9:$H$40,6,FALSE)))</f>
        <v>0</v>
      </c>
      <c r="H40" s="222"/>
      <c r="I40" s="30">
        <v>32</v>
      </c>
      <c r="J40" s="44"/>
    </row>
    <row r="41" spans="1:10" s="38" customFormat="1" ht="24.95" customHeight="1">
      <c r="A41" s="324" t="s">
        <v>24</v>
      </c>
      <c r="B41" s="324"/>
      <c r="C41" s="38" t="s">
        <v>33</v>
      </c>
      <c r="D41" s="38" t="s">
        <v>34</v>
      </c>
      <c r="E41" s="39" t="s">
        <v>25</v>
      </c>
      <c r="F41" s="25" t="s">
        <v>25</v>
      </c>
    </row>
    <row r="42" spans="1:10" s="24" customFormat="1" ht="24.95" customHeight="1"/>
    <row r="43" spans="1:10" s="24" customFormat="1" ht="24.95" customHeight="1"/>
    <row r="44" spans="1:10" s="24" customFormat="1" ht="24.95" customHeight="1"/>
    <row r="45" spans="1:10" s="24" customFormat="1" ht="24.95" customHeight="1"/>
    <row r="46" spans="1:10" s="24" customFormat="1" ht="24.95" customHeight="1"/>
    <row r="47" spans="1:10" s="24" customFormat="1" ht="24.95" customHeight="1"/>
    <row r="48" spans="1:10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pans="9:9" s="24" customFormat="1" ht="24.95" customHeight="1"/>
    <row r="66" spans="9:9" s="24" customFormat="1" ht="24.95" customHeight="1"/>
    <row r="67" spans="9:9" s="24" customFormat="1" ht="24.95" customHeight="1"/>
    <row r="68" spans="9:9" s="24" customFormat="1" ht="24.95" customHeight="1"/>
    <row r="69" spans="9:9" s="24" customFormat="1" ht="24.95" customHeight="1"/>
    <row r="70" spans="9:9" s="24" customFormat="1" ht="24.95" customHeight="1"/>
    <row r="71" spans="9:9" s="24" customFormat="1" ht="24.95" customHeight="1">
      <c r="I71" s="40"/>
    </row>
  </sheetData>
  <mergeCells count="5">
    <mergeCell ref="I1:I7"/>
    <mergeCell ref="A41:B41"/>
    <mergeCell ref="A1:H1"/>
    <mergeCell ref="A2:H2"/>
    <mergeCell ref="A3:H3"/>
  </mergeCells>
  <conditionalFormatting sqref="B9:H40">
    <cfRule type="cellIs" dxfId="48" priority="1" stopIfTrue="1" operator="equal">
      <formula>0</formula>
    </cfRule>
  </conditionalFormatting>
  <conditionalFormatting sqref="A7">
    <cfRule type="cellIs" dxfId="47" priority="2" stopIfTrue="1" operator="equal">
      <formula>1</formula>
    </cfRule>
  </conditionalFormatting>
  <pageMargins left="0.7" right="0.7" top="0.75" bottom="0.75" header="0.3" footer="0.3"/>
  <pageSetup paperSize="9" scale="64" orientation="portrait" verticalDpi="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sheetPr>
    <tabColor indexed="13"/>
  </sheetPr>
  <dimension ref="A1:AJ50"/>
  <sheetViews>
    <sheetView zoomScale="75" zoomScaleNormal="75" workbookViewId="0">
      <pane xSplit="6" ySplit="5" topLeftCell="G6" activePane="bottomRight" state="frozen"/>
      <selection activeCell="A38" sqref="A38:G38"/>
      <selection pane="topRight" activeCell="A38" sqref="A38:G38"/>
      <selection pane="bottomLeft" activeCell="A38" sqref="A38:G38"/>
      <selection pane="bottomRight" activeCell="E3" sqref="E3"/>
    </sheetView>
  </sheetViews>
  <sheetFormatPr defaultColWidth="9.140625" defaultRowHeight="35.1" customHeight="1"/>
  <cols>
    <col min="1" max="1" width="8.140625" style="91" bestFit="1" customWidth="1"/>
    <col min="2" max="2" width="4.42578125" style="40" bestFit="1" customWidth="1"/>
    <col min="3" max="3" width="6.7109375" style="40" customWidth="1"/>
    <col min="4" max="4" width="11.85546875" style="40" customWidth="1"/>
    <col min="5" max="5" width="25.7109375" style="91" customWidth="1"/>
    <col min="6" max="6" width="23.7109375" style="91" customWidth="1"/>
    <col min="7" max="7" width="10.7109375" style="91" customWidth="1"/>
    <col min="8" max="9" width="8.7109375" style="40" customWidth="1"/>
    <col min="10" max="15" width="8.7109375" style="91" customWidth="1"/>
    <col min="16" max="16" width="8.7109375" style="40" customWidth="1"/>
    <col min="17" max="17" width="9.7109375" style="40" customWidth="1"/>
    <col min="18" max="16384" width="9.140625" style="40"/>
  </cols>
  <sheetData>
    <row r="1" spans="1:35" ht="35.1" customHeight="1">
      <c r="B1" s="348" t="s">
        <v>16</v>
      </c>
      <c r="C1" s="348"/>
      <c r="D1" s="348"/>
      <c r="E1" s="124" t="str">
        <f>'genel bilgi girişi'!$B$4</f>
        <v>GENÇ ERKEK</v>
      </c>
      <c r="J1" s="40"/>
      <c r="K1" s="40"/>
      <c r="N1" s="123" t="s">
        <v>17</v>
      </c>
      <c r="O1" s="355" t="str">
        <f>'genel bilgi girişi'!B5</f>
        <v>ATATÜRK STADYUMU</v>
      </c>
      <c r="P1" s="355"/>
      <c r="Q1" s="355"/>
    </row>
    <row r="2" spans="1:35" ht="35.1" customHeight="1">
      <c r="B2" s="348" t="s">
        <v>19</v>
      </c>
      <c r="C2" s="348"/>
      <c r="D2" s="348"/>
      <c r="E2" s="125" t="s">
        <v>218</v>
      </c>
      <c r="J2" s="126"/>
      <c r="K2" s="126"/>
      <c r="L2" s="126"/>
      <c r="M2" s="126"/>
      <c r="N2" s="123" t="s">
        <v>18</v>
      </c>
      <c r="O2" s="341" t="str">
        <f>'genel bilgi girişi'!B6</f>
        <v>11-12 MART 2019</v>
      </c>
      <c r="P2" s="341"/>
      <c r="Q2" s="341"/>
    </row>
    <row r="3" spans="1:35" ht="35.1" customHeight="1">
      <c r="B3" s="123" t="s">
        <v>60</v>
      </c>
      <c r="C3" s="123"/>
      <c r="D3" s="126"/>
      <c r="E3" s="273" t="str">
        <f>rekorlar!$H$35</f>
        <v>MİHAİ MUSTAFA 45.52 m</v>
      </c>
      <c r="K3" s="128"/>
      <c r="L3" s="128"/>
      <c r="M3" s="129"/>
      <c r="N3" s="123" t="s">
        <v>61</v>
      </c>
      <c r="O3" s="360" t="str">
        <f>'yarışma programı'!$E$21</f>
        <v>2. Gün-10:40</v>
      </c>
      <c r="P3" s="360"/>
      <c r="Q3" s="360"/>
    </row>
    <row r="4" spans="1:35" ht="35.1" customHeight="1">
      <c r="B4" s="350" t="str">
        <f>'genel bilgi girişi'!$B$8</f>
        <v>MİLLİ EĞİTİM ve KÜLTÜR BAKANLIĞI 2018-2019 ÖĞRETİM YILI GENÇLER ATLETİZM  ELEME YARIŞMALARI</v>
      </c>
      <c r="C4" s="350"/>
      <c r="D4" s="350"/>
      <c r="E4" s="350"/>
      <c r="F4" s="350"/>
      <c r="G4" s="153"/>
      <c r="H4" s="369" t="s">
        <v>50</v>
      </c>
      <c r="I4" s="369"/>
      <c r="J4" s="369"/>
      <c r="K4" s="369"/>
      <c r="L4" s="369"/>
      <c r="M4" s="369"/>
      <c r="N4" s="369"/>
      <c r="O4" s="131"/>
    </row>
    <row r="5" spans="1:35" s="126" customFormat="1" ht="35.1" customHeight="1">
      <c r="A5" s="42" t="s">
        <v>238</v>
      </c>
      <c r="B5" s="42" t="s">
        <v>32</v>
      </c>
      <c r="C5" s="42" t="s">
        <v>20</v>
      </c>
      <c r="D5" s="132" t="s">
        <v>62</v>
      </c>
      <c r="E5" s="132" t="s">
        <v>55</v>
      </c>
      <c r="F5" s="132" t="s">
        <v>21</v>
      </c>
      <c r="G5" s="132" t="s">
        <v>301</v>
      </c>
      <c r="H5" s="94">
        <v>1</v>
      </c>
      <c r="I5" s="94">
        <v>2</v>
      </c>
      <c r="J5" s="94">
        <v>3</v>
      </c>
      <c r="K5" s="133" t="s">
        <v>237</v>
      </c>
      <c r="L5" s="133">
        <v>4</v>
      </c>
      <c r="M5" s="94">
        <v>5</v>
      </c>
      <c r="N5" s="94">
        <v>6</v>
      </c>
      <c r="O5" s="90" t="s">
        <v>45</v>
      </c>
      <c r="P5" s="42" t="s">
        <v>23</v>
      </c>
      <c r="Q5" s="42" t="s">
        <v>46</v>
      </c>
    </row>
    <row r="6" spans="1:35" ht="35.1" customHeight="1">
      <c r="A6" s="133">
        <v>2</v>
      </c>
      <c r="B6" s="130">
        <v>1</v>
      </c>
      <c r="C6" s="134">
        <f>'yarışmaya katılan okullar'!B12</f>
        <v>41</v>
      </c>
      <c r="D6" s="135">
        <v>37292</v>
      </c>
      <c r="E6" s="136" t="s">
        <v>518</v>
      </c>
      <c r="F6" s="137" t="str">
        <f>'yarışmaya katılan okullar'!C12</f>
        <v>Dr. FAZIL KÜÇÜK E.M.L</v>
      </c>
      <c r="G6" s="136"/>
      <c r="H6" s="56"/>
      <c r="I6" s="56"/>
      <c r="J6" s="56"/>
      <c r="K6" s="154">
        <f t="shared" ref="K6:K12" si="0">IF(G6="",MAX(H6:J6),"")</f>
        <v>0</v>
      </c>
      <c r="L6" s="56"/>
      <c r="M6" s="139"/>
      <c r="N6" s="139"/>
      <c r="O6" s="154">
        <f>IF(G6="",MAX(H6:N6),G6)</f>
        <v>0</v>
      </c>
      <c r="P6" s="236" t="e">
        <f>IF(LEN(O6)&gt;0,VLOOKUP(O6,puan!$AC$4:$AD$112,2)-IF(COUNTIF(puan!$AC$4:$AD$112,O6)=0,0,0)," ")</f>
        <v>#N/A</v>
      </c>
      <c r="Q6" s="141"/>
      <c r="AI6" s="142"/>
    </row>
    <row r="7" spans="1:35" ht="35.1" customHeight="1">
      <c r="A7" s="133">
        <v>4</v>
      </c>
      <c r="B7" s="130">
        <v>2</v>
      </c>
      <c r="C7" s="134">
        <f>'yarışmaya katılan okullar'!B13</f>
        <v>44</v>
      </c>
      <c r="D7" s="135">
        <v>37094</v>
      </c>
      <c r="E7" s="136" t="s">
        <v>482</v>
      </c>
      <c r="F7" s="137" t="str">
        <f>'yarışmaya katılan okullar'!C13</f>
        <v>LEFKE GAZİ LİSESİ</v>
      </c>
      <c r="G7" s="136"/>
      <c r="H7" s="56"/>
      <c r="I7" s="56"/>
      <c r="J7" s="56"/>
      <c r="K7" s="154">
        <f t="shared" si="0"/>
        <v>0</v>
      </c>
      <c r="L7" s="56"/>
      <c r="M7" s="139"/>
      <c r="N7" s="139"/>
      <c r="O7" s="154">
        <f t="shared" ref="O7:O37" si="1">IF(G7="",MAX(H7:N7),G7)</f>
        <v>0</v>
      </c>
      <c r="P7" s="236" t="e">
        <f>IF(LEN(O7)&gt;0,VLOOKUP(O7,puan!$AC$4:$AD$112,2)-IF(COUNTIF(puan!$AC$4:$AD$112,O7)=0,0,0)," ")</f>
        <v>#N/A</v>
      </c>
      <c r="Q7" s="141"/>
      <c r="AI7" s="142"/>
    </row>
    <row r="8" spans="1:35" ht="35.1" customHeight="1">
      <c r="A8" s="133">
        <v>6</v>
      </c>
      <c r="B8" s="130">
        <v>3</v>
      </c>
      <c r="C8" s="134">
        <f>'yarışmaya katılan okullar'!B14</f>
        <v>50</v>
      </c>
      <c r="D8" s="135">
        <v>37084</v>
      </c>
      <c r="E8" s="136" t="s">
        <v>483</v>
      </c>
      <c r="F8" s="137" t="str">
        <f>'yarışmaya katılan okullar'!C14</f>
        <v>SEDAT SİMAVİ E.M.LİSESİ</v>
      </c>
      <c r="G8" s="136"/>
      <c r="H8" s="56"/>
      <c r="I8" s="56"/>
      <c r="J8" s="56"/>
      <c r="K8" s="154">
        <f t="shared" si="0"/>
        <v>0</v>
      </c>
      <c r="L8" s="56"/>
      <c r="M8" s="139"/>
      <c r="N8" s="139"/>
      <c r="O8" s="154">
        <f t="shared" si="1"/>
        <v>0</v>
      </c>
      <c r="P8" s="236" t="e">
        <f>IF(LEN(O8)&gt;0,VLOOKUP(O8,puan!$AC$4:$AD$112,2)-IF(COUNTIF(puan!$AC$4:$AD$112,O8)=0,0,0)," ")</f>
        <v>#N/A</v>
      </c>
      <c r="Q8" s="141"/>
      <c r="AI8" s="142"/>
    </row>
    <row r="9" spans="1:35" ht="35.1" customHeight="1">
      <c r="A9" s="133">
        <v>8</v>
      </c>
      <c r="B9" s="130">
        <v>4</v>
      </c>
      <c r="C9" s="134">
        <f>'yarışmaya katılan okullar'!B15</f>
        <v>52</v>
      </c>
      <c r="D9" s="135">
        <v>37452</v>
      </c>
      <c r="E9" s="136" t="s">
        <v>519</v>
      </c>
      <c r="F9" s="137" t="str">
        <f>'yarışmaya katılan okullar'!C15</f>
        <v>LAPTA YAVUZLAR LİSESİ</v>
      </c>
      <c r="G9" s="136"/>
      <c r="H9" s="56"/>
      <c r="I9" s="56"/>
      <c r="J9" s="56"/>
      <c r="K9" s="154">
        <f t="shared" si="0"/>
        <v>0</v>
      </c>
      <c r="L9" s="56"/>
      <c r="M9" s="139"/>
      <c r="N9" s="139"/>
      <c r="O9" s="154">
        <f t="shared" si="1"/>
        <v>0</v>
      </c>
      <c r="P9" s="236" t="e">
        <f>IF(LEN(O9)&gt;0,VLOOKUP(O9,puan!$AC$4:$AD$112,2)-IF(COUNTIF(puan!$AC$4:$AD$112,O9)=0,0,0)," ")</f>
        <v>#N/A</v>
      </c>
      <c r="Q9" s="141"/>
      <c r="AI9" s="142"/>
    </row>
    <row r="10" spans="1:35" ht="35.1" customHeight="1">
      <c r="A10" s="133">
        <v>7</v>
      </c>
      <c r="B10" s="130">
        <v>5</v>
      </c>
      <c r="C10" s="134">
        <f>'yarışmaya katılan okullar'!B16</f>
        <v>16</v>
      </c>
      <c r="D10" s="135">
        <v>37051</v>
      </c>
      <c r="E10" s="136" t="s">
        <v>485</v>
      </c>
      <c r="F10" s="137" t="str">
        <f>'yarışmaya katılan okullar'!C16</f>
        <v>CUMHURİYET LİSESİ</v>
      </c>
      <c r="G10" s="136"/>
      <c r="H10" s="56"/>
      <c r="I10" s="56"/>
      <c r="J10" s="56"/>
      <c r="K10" s="154">
        <f t="shared" si="0"/>
        <v>0</v>
      </c>
      <c r="L10" s="56"/>
      <c r="M10" s="139"/>
      <c r="N10" s="139"/>
      <c r="O10" s="154">
        <f t="shared" si="1"/>
        <v>0</v>
      </c>
      <c r="P10" s="236" t="e">
        <f>IF(LEN(O10)&gt;0,VLOOKUP(O10,puan!$AC$4:$AD$112,2)-IF(COUNTIF(puan!$AC$4:$AD$112,O10)=0,0,0)," ")</f>
        <v>#N/A</v>
      </c>
      <c r="Q10" s="141"/>
      <c r="AI10" s="142"/>
    </row>
    <row r="11" spans="1:35" ht="35.1" customHeight="1">
      <c r="A11" s="133">
        <v>5</v>
      </c>
      <c r="B11" s="130">
        <v>6</v>
      </c>
      <c r="C11" s="134">
        <f>'yarışmaya katılan okullar'!B17</f>
        <v>60</v>
      </c>
      <c r="D11" s="135">
        <v>37287</v>
      </c>
      <c r="E11" s="136" t="s">
        <v>318</v>
      </c>
      <c r="F11" s="137" t="str">
        <f>'yarışmaya katılan okullar'!C17</f>
        <v>KARPAZ MESLEK LİSESİ</v>
      </c>
      <c r="G11" s="136"/>
      <c r="H11" s="56"/>
      <c r="I11" s="56"/>
      <c r="J11" s="56"/>
      <c r="K11" s="154">
        <f t="shared" si="0"/>
        <v>0</v>
      </c>
      <c r="L11" s="56"/>
      <c r="M11" s="139"/>
      <c r="N11" s="139"/>
      <c r="O11" s="154">
        <f t="shared" si="1"/>
        <v>0</v>
      </c>
      <c r="P11" s="236" t="e">
        <f>IF(LEN(O11)&gt;0,VLOOKUP(O11,puan!$AC$4:$AD$112,2)-IF(COUNTIF(puan!$AC$4:$AD$112,O11)=0,0,0)," ")</f>
        <v>#N/A</v>
      </c>
      <c r="Q11" s="141"/>
      <c r="AI11" s="142"/>
    </row>
    <row r="12" spans="1:35" ht="35.1" customHeight="1">
      <c r="A12" s="133">
        <v>3</v>
      </c>
      <c r="B12" s="130">
        <v>7</v>
      </c>
      <c r="C12" s="134">
        <f>'yarışmaya katılan okullar'!B18</f>
        <v>30</v>
      </c>
      <c r="D12" s="135">
        <v>37073</v>
      </c>
      <c r="E12" s="136" t="s">
        <v>520</v>
      </c>
      <c r="F12" s="137" t="str">
        <f>'yarışmaya katılan okullar'!C18</f>
        <v>HALA SULTAN İLAHİYAT KOLEJİ</v>
      </c>
      <c r="G12" s="136"/>
      <c r="H12" s="56"/>
      <c r="I12" s="56"/>
      <c r="J12" s="56"/>
      <c r="K12" s="154">
        <f t="shared" si="0"/>
        <v>0</v>
      </c>
      <c r="L12" s="56"/>
      <c r="M12" s="139"/>
      <c r="N12" s="139"/>
      <c r="O12" s="154">
        <f t="shared" si="1"/>
        <v>0</v>
      </c>
      <c r="P12" s="236" t="e">
        <f>IF(LEN(O12)&gt;0,VLOOKUP(O12,puan!$AC$4:$AD$112,2)-IF(COUNTIF(puan!$AC$4:$AD$112,O12)=0,0,0)," ")</f>
        <v>#N/A</v>
      </c>
      <c r="Q12" s="141"/>
      <c r="AI12" s="142"/>
    </row>
    <row r="13" spans="1:35" ht="35.1" customHeight="1">
      <c r="A13" s="133">
        <v>1</v>
      </c>
      <c r="B13" s="130">
        <v>8</v>
      </c>
      <c r="C13" s="134">
        <f>'yarışmaya katılan okullar'!B19</f>
        <v>59</v>
      </c>
      <c r="D13" s="135" t="s">
        <v>237</v>
      </c>
      <c r="E13" s="136" t="s">
        <v>237</v>
      </c>
      <c r="F13" s="137" t="str">
        <f>'yarışmaya katılan okullar'!C19</f>
        <v>POLATPAŞA LİSESİ</v>
      </c>
      <c r="G13" s="136"/>
      <c r="H13" s="56"/>
      <c r="I13" s="56"/>
      <c r="J13" s="56"/>
      <c r="K13" s="154">
        <f t="shared" ref="K13:K37" si="2">IF(G13="",MAX(H13:J13),"")</f>
        <v>0</v>
      </c>
      <c r="L13" s="56"/>
      <c r="M13" s="139"/>
      <c r="N13" s="139"/>
      <c r="O13" s="154">
        <f t="shared" si="1"/>
        <v>0</v>
      </c>
      <c r="P13" s="236" t="e">
        <f>IF(LEN(O13)&gt;0,VLOOKUP(O13,puan!$AC$4:$AD$112,2)-IF(COUNTIF(puan!$AC$4:$AD$112,O13)=0,0,0)," ")</f>
        <v>#N/A</v>
      </c>
      <c r="Q13" s="141"/>
      <c r="AI13" s="142"/>
    </row>
    <row r="14" spans="1:35" ht="35.1" customHeight="1">
      <c r="A14" s="133" t="s">
        <v>239</v>
      </c>
      <c r="B14" s="130">
        <v>9</v>
      </c>
      <c r="C14" s="134">
        <f>'yarışmaya katılan okullar'!B20</f>
        <v>45</v>
      </c>
      <c r="D14" s="135" t="s">
        <v>237</v>
      </c>
      <c r="E14" s="136" t="s">
        <v>237</v>
      </c>
      <c r="F14" s="137" t="str">
        <f>'yarışmaya katılan okullar'!C20</f>
        <v>GÜZELYURT MESLEK LİSESİ</v>
      </c>
      <c r="G14" s="136"/>
      <c r="H14" s="56"/>
      <c r="I14" s="56"/>
      <c r="J14" s="56"/>
      <c r="K14" s="154">
        <f t="shared" si="2"/>
        <v>0</v>
      </c>
      <c r="L14" s="56"/>
      <c r="M14" s="139"/>
      <c r="N14" s="139"/>
      <c r="O14" s="154">
        <f t="shared" si="1"/>
        <v>0</v>
      </c>
      <c r="P14" s="236" t="e">
        <f>IF(LEN(O14)&gt;0,VLOOKUP(O14,puan!$AC$4:$AD$112,2)-IF(COUNTIF(puan!$AC$4:$AD$112,O14)=0,0,0)," ")</f>
        <v>#N/A</v>
      </c>
      <c r="Q14" s="141"/>
      <c r="AI14" s="142"/>
    </row>
    <row r="15" spans="1:35" ht="35.1" customHeight="1">
      <c r="A15" s="133"/>
      <c r="B15" s="130">
        <v>10</v>
      </c>
      <c r="C15" s="134">
        <f>'yarışmaya katılan okullar'!B21</f>
        <v>35</v>
      </c>
      <c r="D15" s="135">
        <v>37146</v>
      </c>
      <c r="E15" s="136" t="s">
        <v>521</v>
      </c>
      <c r="F15" s="137" t="str">
        <f>'yarışmaya katılan okullar'!C21</f>
        <v>ANAFARTALAR LİSESİ</v>
      </c>
      <c r="G15" s="136"/>
      <c r="H15" s="56"/>
      <c r="I15" s="56"/>
      <c r="J15" s="56"/>
      <c r="K15" s="154">
        <f t="shared" si="2"/>
        <v>0</v>
      </c>
      <c r="L15" s="56"/>
      <c r="M15" s="139"/>
      <c r="N15" s="139"/>
      <c r="O15" s="154">
        <f t="shared" si="1"/>
        <v>0</v>
      </c>
      <c r="P15" s="236" t="e">
        <f>IF(LEN(O15)&gt;0,VLOOKUP(O15,puan!$AC$4:$AD$112,2)-IF(COUNTIF(puan!$AC$4:$AD$112,O15)=0,0,0)," ")</f>
        <v>#N/A</v>
      </c>
      <c r="Q15" s="141"/>
      <c r="AI15" s="142"/>
    </row>
    <row r="16" spans="1:35" ht="35.1" customHeight="1">
      <c r="A16" s="133"/>
      <c r="B16" s="130">
        <v>11</v>
      </c>
      <c r="C16" s="134">
        <f>'yarışmaya katılan okullar'!B22</f>
        <v>71</v>
      </c>
      <c r="D16" s="135" t="s">
        <v>489</v>
      </c>
      <c r="E16" s="136" t="s">
        <v>490</v>
      </c>
      <c r="F16" s="137" t="str">
        <f>'yarışmaya katılan okullar'!C22</f>
        <v>THE AMERİCAN COLLEGE</v>
      </c>
      <c r="G16" s="136"/>
      <c r="H16" s="56"/>
      <c r="I16" s="56"/>
      <c r="J16" s="56"/>
      <c r="K16" s="154">
        <f t="shared" si="2"/>
        <v>0</v>
      </c>
      <c r="L16" s="56"/>
      <c r="M16" s="139"/>
      <c r="N16" s="139"/>
      <c r="O16" s="154">
        <f t="shared" si="1"/>
        <v>0</v>
      </c>
      <c r="P16" s="236" t="e">
        <f>IF(LEN(O16)&gt;0,VLOOKUP(O16,puan!$AC$4:$AD$112,2)-IF(COUNTIF(puan!$AC$4:$AD$112,O16)=0,0,0)," ")</f>
        <v>#N/A</v>
      </c>
      <c r="Q16" s="141"/>
      <c r="AI16" s="142"/>
    </row>
    <row r="17" spans="1:35" ht="35.1" customHeight="1">
      <c r="A17" s="133"/>
      <c r="B17" s="130">
        <v>12</v>
      </c>
      <c r="C17" s="134">
        <f>'yarışmaya katılan okullar'!B23</f>
        <v>57</v>
      </c>
      <c r="D17" s="135" t="s">
        <v>465</v>
      </c>
      <c r="E17" s="136" t="s">
        <v>522</v>
      </c>
      <c r="F17" s="137" t="str">
        <f>'yarışmaya katılan okullar'!C23</f>
        <v>19 MAYIS TMK</v>
      </c>
      <c r="G17" s="136"/>
      <c r="H17" s="56"/>
      <c r="I17" s="56"/>
      <c r="J17" s="56"/>
      <c r="K17" s="154">
        <f t="shared" si="2"/>
        <v>0</v>
      </c>
      <c r="L17" s="56"/>
      <c r="M17" s="139"/>
      <c r="N17" s="139"/>
      <c r="O17" s="154">
        <f t="shared" si="1"/>
        <v>0</v>
      </c>
      <c r="P17" s="236" t="e">
        <f>IF(LEN(O17)&gt;0,VLOOKUP(O17,puan!$AC$4:$AD$112,2)-IF(COUNTIF(puan!$AC$4:$AD$112,O17)=0,0,0)," ")</f>
        <v>#N/A</v>
      </c>
      <c r="Q17" s="141"/>
      <c r="AI17" s="142"/>
    </row>
    <row r="18" spans="1:35" ht="35.1" customHeight="1">
      <c r="A18" s="133"/>
      <c r="B18" s="130">
        <v>13</v>
      </c>
      <c r="C18" s="134">
        <f>'yarışmaya katılan okullar'!B24</f>
        <v>77</v>
      </c>
      <c r="D18" s="135">
        <v>37158</v>
      </c>
      <c r="E18" s="136" t="s">
        <v>523</v>
      </c>
      <c r="F18" s="137" t="str">
        <f>'yarışmaya katılan okullar'!C24</f>
        <v>BÜLENT ECEVİT ANADOLU LİSESİ</v>
      </c>
      <c r="G18" s="136"/>
      <c r="H18" s="56"/>
      <c r="I18" s="56"/>
      <c r="J18" s="56"/>
      <c r="K18" s="154">
        <f t="shared" si="2"/>
        <v>0</v>
      </c>
      <c r="L18" s="56"/>
      <c r="M18" s="139"/>
      <c r="N18" s="139"/>
      <c r="O18" s="154">
        <f t="shared" si="1"/>
        <v>0</v>
      </c>
      <c r="P18" s="236" t="e">
        <f>IF(LEN(O18)&gt;0,VLOOKUP(O18,puan!$AC$4:$AD$112,2)-IF(COUNTIF(puan!$AC$4:$AD$112,O18)=0,0,0)," ")</f>
        <v>#N/A</v>
      </c>
      <c r="Q18" s="141"/>
      <c r="AI18" s="142"/>
    </row>
    <row r="19" spans="1:35" ht="35.1" customHeight="1">
      <c r="A19" s="133"/>
      <c r="B19" s="130">
        <v>14</v>
      </c>
      <c r="C19" s="134">
        <f>'yarışmaya katılan okullar'!B25</f>
        <v>48</v>
      </c>
      <c r="D19" s="135">
        <v>37101</v>
      </c>
      <c r="E19" s="136" t="s">
        <v>524</v>
      </c>
      <c r="F19" s="137" t="str">
        <f>'yarışmaya katılan okullar'!C25</f>
        <v>LEFKOŞA TÜRK LİSESİ</v>
      </c>
      <c r="G19" s="136"/>
      <c r="H19" s="56"/>
      <c r="I19" s="56"/>
      <c r="J19" s="56"/>
      <c r="K19" s="154">
        <f t="shared" si="2"/>
        <v>0</v>
      </c>
      <c r="L19" s="56"/>
      <c r="M19" s="139"/>
      <c r="N19" s="139"/>
      <c r="O19" s="154">
        <f t="shared" si="1"/>
        <v>0</v>
      </c>
      <c r="P19" s="236" t="e">
        <f>IF(LEN(O19)&gt;0,VLOOKUP(O19,puan!$AC$4:$AD$112,2)-IF(COUNTIF(puan!$AC$4:$AD$112,O19)=0,0,0)," ")</f>
        <v>#N/A</v>
      </c>
      <c r="Q19" s="141"/>
      <c r="AI19" s="142"/>
    </row>
    <row r="20" spans="1:35" ht="35.1" customHeight="1">
      <c r="A20" s="133"/>
      <c r="B20" s="130">
        <v>15</v>
      </c>
      <c r="C20" s="134">
        <f>'yarışmaya katılan okullar'!B26</f>
        <v>40</v>
      </c>
      <c r="D20" s="135">
        <v>36908</v>
      </c>
      <c r="E20" s="136" t="s">
        <v>525</v>
      </c>
      <c r="F20" s="137" t="str">
        <f>'yarışmaya katılan okullar'!C26</f>
        <v>ERENKÖY LİSESİ</v>
      </c>
      <c r="G20" s="136"/>
      <c r="H20" s="56"/>
      <c r="I20" s="56"/>
      <c r="J20" s="56"/>
      <c r="K20" s="154">
        <f t="shared" si="2"/>
        <v>0</v>
      </c>
      <c r="L20" s="56"/>
      <c r="M20" s="139"/>
      <c r="N20" s="139"/>
      <c r="O20" s="154">
        <f t="shared" si="1"/>
        <v>0</v>
      </c>
      <c r="P20" s="236" t="e">
        <f>IF(LEN(O20)&gt;0,VLOOKUP(O20,puan!$AC$4:$AD$112,2)-IF(COUNTIF(puan!$AC$4:$AD$112,O20)=0,0,0)," ")</f>
        <v>#N/A</v>
      </c>
      <c r="Q20" s="141"/>
      <c r="AI20" s="142"/>
    </row>
    <row r="21" spans="1:35" ht="35.1" customHeight="1">
      <c r="A21" s="133"/>
      <c r="B21" s="130">
        <v>16</v>
      </c>
      <c r="C21" s="134">
        <f>'yarışmaya katılan okullar'!B27</f>
        <v>39</v>
      </c>
      <c r="D21" s="135" t="s">
        <v>237</v>
      </c>
      <c r="E21" s="136" t="s">
        <v>237</v>
      </c>
      <c r="F21" s="137" t="str">
        <f>'yarışmaya katılan okullar'!C27</f>
        <v>CENGİZ TOPEL E. M .LİSESİ</v>
      </c>
      <c r="G21" s="136"/>
      <c r="H21" s="56"/>
      <c r="I21" s="56"/>
      <c r="J21" s="139"/>
      <c r="K21" s="154">
        <f t="shared" si="2"/>
        <v>0</v>
      </c>
      <c r="L21" s="139"/>
      <c r="M21" s="143"/>
      <c r="N21" s="143"/>
      <c r="O21" s="154">
        <f t="shared" si="1"/>
        <v>0</v>
      </c>
      <c r="P21" s="236" t="e">
        <f>IF(LEN(O21)&gt;0,VLOOKUP(O21,puan!$AC$4:$AD$112,2)-IF(COUNTIF(puan!$AC$4:$AD$112,O21)=0,0,0)," ")</f>
        <v>#N/A</v>
      </c>
      <c r="Q21" s="141"/>
      <c r="AI21" s="142"/>
    </row>
    <row r="22" spans="1:35" ht="35.1" customHeight="1">
      <c r="A22" s="133"/>
      <c r="B22" s="130">
        <v>17</v>
      </c>
      <c r="C22" s="134">
        <f>'yarışmaya katılan okullar'!B28</f>
        <v>64</v>
      </c>
      <c r="D22" s="135" t="s">
        <v>237</v>
      </c>
      <c r="E22" s="136" t="s">
        <v>237</v>
      </c>
      <c r="F22" s="137" t="str">
        <f>'yarışmaya katılan okullar'!C28</f>
        <v>GÜZELYURT TMK</v>
      </c>
      <c r="G22" s="136"/>
      <c r="H22" s="56"/>
      <c r="I22" s="56"/>
      <c r="J22" s="139"/>
      <c r="K22" s="154">
        <f t="shared" si="2"/>
        <v>0</v>
      </c>
      <c r="L22" s="139"/>
      <c r="M22" s="139"/>
      <c r="N22" s="139"/>
      <c r="O22" s="154">
        <f t="shared" si="1"/>
        <v>0</v>
      </c>
      <c r="P22" s="236" t="e">
        <f>IF(LEN(O22)&gt;0,VLOOKUP(O22,puan!$AC$4:$AD$112,2)-IF(COUNTIF(puan!$AC$4:$AD$112,O22)=0,0,0)," ")</f>
        <v>#N/A</v>
      </c>
      <c r="Q22" s="141"/>
      <c r="AI22" s="142"/>
    </row>
    <row r="23" spans="1:35" ht="35.1" customHeight="1">
      <c r="A23" s="133"/>
      <c r="B23" s="130">
        <v>18</v>
      </c>
      <c r="C23" s="134">
        <f>'yarışmaya katılan okullar'!B29</f>
        <v>51</v>
      </c>
      <c r="D23" s="135">
        <v>38148</v>
      </c>
      <c r="E23" s="136" t="s">
        <v>330</v>
      </c>
      <c r="F23" s="137" t="str">
        <f>'yarışmaya katılan okullar'!C29</f>
        <v>TÜRK MAARİF KOLEJİ</v>
      </c>
      <c r="G23" s="136"/>
      <c r="H23" s="56"/>
      <c r="I23" s="56"/>
      <c r="J23" s="56"/>
      <c r="K23" s="154">
        <f t="shared" si="2"/>
        <v>0</v>
      </c>
      <c r="L23" s="56"/>
      <c r="M23" s="139"/>
      <c r="N23" s="139"/>
      <c r="O23" s="154">
        <f t="shared" si="1"/>
        <v>0</v>
      </c>
      <c r="P23" s="236" t="e">
        <f>IF(LEN(O23)&gt;0,VLOOKUP(O23,puan!$AC$4:$AD$112,2)-IF(COUNTIF(puan!$AC$4:$AD$112,O23)=0,0,0)," ")</f>
        <v>#N/A</v>
      </c>
      <c r="Q23" s="141"/>
      <c r="AI23" s="142"/>
    </row>
    <row r="24" spans="1:35" ht="35.1" customHeight="1">
      <c r="A24" s="133"/>
      <c r="B24" s="130">
        <v>19</v>
      </c>
      <c r="C24" s="134">
        <f>'yarışmaya katılan okullar'!B30</f>
        <v>47</v>
      </c>
      <c r="D24" s="135">
        <v>38117</v>
      </c>
      <c r="E24" s="136" t="s">
        <v>453</v>
      </c>
      <c r="F24" s="137" t="str">
        <f>'yarışmaya katılan okullar'!C30</f>
        <v>KURTULUŞ LİSESİ</v>
      </c>
      <c r="G24" s="136"/>
      <c r="H24" s="56"/>
      <c r="I24" s="56"/>
      <c r="J24" s="139"/>
      <c r="K24" s="154">
        <f t="shared" si="2"/>
        <v>0</v>
      </c>
      <c r="L24" s="56"/>
      <c r="M24" s="139"/>
      <c r="N24" s="139"/>
      <c r="O24" s="154">
        <f t="shared" si="1"/>
        <v>0</v>
      </c>
      <c r="P24" s="236" t="e">
        <f>IF(LEN(O24)&gt;0,VLOOKUP(O24,puan!$AC$4:$AD$112,2)-IF(COUNTIF(puan!$AC$4:$AD$112,O24)=0,0,0)," ")</f>
        <v>#N/A</v>
      </c>
      <c r="Q24" s="141"/>
      <c r="AI24" s="142"/>
    </row>
    <row r="25" spans="1:35" ht="35.1" customHeight="1">
      <c r="A25" s="133"/>
      <c r="B25" s="130">
        <v>20</v>
      </c>
      <c r="C25" s="134">
        <f>'yarışmaya katılan okullar'!B31</f>
        <v>33</v>
      </c>
      <c r="D25" s="135" t="s">
        <v>237</v>
      </c>
      <c r="E25" s="136" t="s">
        <v>237</v>
      </c>
      <c r="F25" s="137" t="str">
        <f>'yarışmaya katılan okullar'!C31</f>
        <v>DEĞİRMENLİK LİSESİ</v>
      </c>
      <c r="G25" s="136"/>
      <c r="H25" s="56"/>
      <c r="I25" s="56"/>
      <c r="J25" s="56"/>
      <c r="K25" s="154">
        <f t="shared" si="2"/>
        <v>0</v>
      </c>
      <c r="L25" s="56"/>
      <c r="M25" s="139"/>
      <c r="N25" s="139"/>
      <c r="O25" s="154">
        <f t="shared" si="1"/>
        <v>0</v>
      </c>
      <c r="P25" s="236" t="e">
        <f>IF(LEN(O25)&gt;0,VLOOKUP(O25,puan!$AC$4:$AD$112,2)-IF(COUNTIF(puan!$AC$4:$AD$112,O25)=0,0,0)," ")</f>
        <v>#N/A</v>
      </c>
      <c r="Q25" s="141"/>
      <c r="AI25" s="142"/>
    </row>
    <row r="26" spans="1:35" ht="35.1" customHeight="1">
      <c r="A26" s="133"/>
      <c r="B26" s="130">
        <v>21</v>
      </c>
      <c r="C26" s="134">
        <f>'yarışmaya katılan okullar'!B32</f>
        <v>37</v>
      </c>
      <c r="D26" s="135">
        <v>37123</v>
      </c>
      <c r="E26" s="136" t="s">
        <v>500</v>
      </c>
      <c r="F26" s="137" t="str">
        <f>'yarışmaya katılan okullar'!C32</f>
        <v>BEKİRPAŞA LİSESİ</v>
      </c>
      <c r="G26" s="136"/>
      <c r="H26" s="56"/>
      <c r="I26" s="56"/>
      <c r="J26" s="139"/>
      <c r="K26" s="154">
        <f t="shared" si="2"/>
        <v>0</v>
      </c>
      <c r="L26" s="56"/>
      <c r="M26" s="139"/>
      <c r="N26" s="139"/>
      <c r="O26" s="154">
        <f t="shared" si="1"/>
        <v>0</v>
      </c>
      <c r="P26" s="236" t="e">
        <f>IF(LEN(O26)&gt;0,VLOOKUP(O26,puan!$AC$4:$AD$112,2)-IF(COUNTIF(puan!$AC$4:$AD$112,O26)=0,0,0)," ")</f>
        <v>#N/A</v>
      </c>
      <c r="Q26" s="141"/>
      <c r="AI26" s="142"/>
    </row>
    <row r="27" spans="1:35" ht="35.1" customHeight="1">
      <c r="A27" s="133"/>
      <c r="B27" s="130">
        <v>22</v>
      </c>
      <c r="C27" s="134">
        <f>'yarışmaya katılan okullar'!B33</f>
        <v>27</v>
      </c>
      <c r="D27" s="135">
        <v>37483</v>
      </c>
      <c r="E27" s="136" t="s">
        <v>461</v>
      </c>
      <c r="F27" s="137" t="str">
        <f>'yarışmaya katılan okullar'!C33</f>
        <v>YAKIN DOĞU KOLEJİ</v>
      </c>
      <c r="G27" s="136"/>
      <c r="H27" s="56"/>
      <c r="I27" s="56"/>
      <c r="J27" s="56"/>
      <c r="K27" s="154">
        <f t="shared" si="2"/>
        <v>0</v>
      </c>
      <c r="L27" s="56"/>
      <c r="M27" s="139"/>
      <c r="N27" s="139"/>
      <c r="O27" s="154">
        <f t="shared" si="1"/>
        <v>0</v>
      </c>
      <c r="P27" s="236" t="e">
        <f>IF(LEN(O27)&gt;0,VLOOKUP(O27,puan!$AC$4:$AD$112,2)-IF(COUNTIF(puan!$AC$4:$AD$112,O27)=0,0,0)," ")</f>
        <v>#N/A</v>
      </c>
      <c r="Q27" s="141"/>
      <c r="AI27" s="142"/>
    </row>
    <row r="28" spans="1:35" ht="35.1" customHeight="1">
      <c r="A28" s="133"/>
      <c r="B28" s="130">
        <v>23</v>
      </c>
      <c r="C28" s="134">
        <f>'yarışmaya katılan okullar'!B34</f>
        <v>81</v>
      </c>
      <c r="D28" s="135" t="s">
        <v>237</v>
      </c>
      <c r="E28" s="136" t="s">
        <v>237</v>
      </c>
      <c r="F28" s="137" t="str">
        <f>'yarışmaya katılan okullar'!C34</f>
        <v>THE ENGLISH SCHOOL OF KYRENIA</v>
      </c>
      <c r="G28" s="136"/>
      <c r="H28" s="56"/>
      <c r="I28" s="56"/>
      <c r="J28" s="139"/>
      <c r="K28" s="154">
        <f t="shared" si="2"/>
        <v>0</v>
      </c>
      <c r="L28" s="56"/>
      <c r="M28" s="139"/>
      <c r="N28" s="139"/>
      <c r="O28" s="154">
        <f t="shared" si="1"/>
        <v>0</v>
      </c>
      <c r="P28" s="236" t="e">
        <f>IF(LEN(O28)&gt;0,VLOOKUP(O28,puan!$AC$4:$AD$112,2)-IF(COUNTIF(puan!$AC$4:$AD$112,O28)=0,0,0)," ")</f>
        <v>#N/A</v>
      </c>
      <c r="Q28" s="141"/>
      <c r="AI28" s="142"/>
    </row>
    <row r="29" spans="1:35" ht="35.1" customHeight="1">
      <c r="A29" s="133"/>
      <c r="B29" s="130">
        <v>24</v>
      </c>
      <c r="C29" s="134">
        <f>'yarışmaya katılan okullar'!B35</f>
        <v>36</v>
      </c>
      <c r="D29" s="135" t="s">
        <v>237</v>
      </c>
      <c r="E29" s="136" t="s">
        <v>237</v>
      </c>
      <c r="F29" s="137" t="str">
        <f>'yarışmaya katılan okullar'!C35</f>
        <v>ATATÜRK MESLEK LİSESİ</v>
      </c>
      <c r="G29" s="136"/>
      <c r="H29" s="56"/>
      <c r="I29" s="56"/>
      <c r="J29" s="56"/>
      <c r="K29" s="154">
        <f t="shared" si="2"/>
        <v>0</v>
      </c>
      <c r="L29" s="56"/>
      <c r="M29" s="139"/>
      <c r="N29" s="139"/>
      <c r="O29" s="154">
        <f t="shared" si="1"/>
        <v>0</v>
      </c>
      <c r="P29" s="236" t="e">
        <f>IF(LEN(O29)&gt;0,VLOOKUP(O29,puan!$AC$4:$AD$112,2)-IF(COUNTIF(puan!$AC$4:$AD$112,O29)=0,0,0)," ")</f>
        <v>#N/A</v>
      </c>
      <c r="Q29" s="141"/>
      <c r="AI29" s="142"/>
    </row>
    <row r="30" spans="1:35" ht="35.1" customHeight="1">
      <c r="A30" s="133"/>
      <c r="B30" s="130">
        <v>25</v>
      </c>
      <c r="C30" s="134">
        <f>'yarışmaya katılan okullar'!B36</f>
        <v>53</v>
      </c>
      <c r="D30" s="135" t="s">
        <v>237</v>
      </c>
      <c r="E30" s="136" t="s">
        <v>237</v>
      </c>
      <c r="F30" s="137" t="str">
        <f>'yarışmaya katılan okullar'!C36</f>
        <v>20 TEMMUZ FEN LİSESİ</v>
      </c>
      <c r="G30" s="136"/>
      <c r="H30" s="56"/>
      <c r="I30" s="56"/>
      <c r="J30" s="139"/>
      <c r="K30" s="154">
        <f t="shared" si="2"/>
        <v>0</v>
      </c>
      <c r="L30" s="56"/>
      <c r="M30" s="139"/>
      <c r="N30" s="139"/>
      <c r="O30" s="154">
        <f t="shared" si="1"/>
        <v>0</v>
      </c>
      <c r="P30" s="236" t="e">
        <f>IF(LEN(O30)&gt;0,VLOOKUP(O30,puan!$AC$4:$AD$112,2)-IF(COUNTIF(puan!$AC$4:$AD$112,O30)=0,0,0)," ")</f>
        <v>#N/A</v>
      </c>
      <c r="Q30" s="141"/>
      <c r="AI30" s="142"/>
    </row>
    <row r="31" spans="1:35" ht="35.1" customHeight="1">
      <c r="A31" s="133"/>
      <c r="B31" s="130">
        <v>26</v>
      </c>
      <c r="C31" s="134">
        <f>'yarışmaya katılan okullar'!B37</f>
        <v>0</v>
      </c>
      <c r="D31" s="144"/>
      <c r="E31" s="136"/>
      <c r="F31" s="137" t="str">
        <f>'yarışmaya katılan okullar'!C37</f>
        <v/>
      </c>
      <c r="G31" s="136"/>
      <c r="H31" s="56"/>
      <c r="I31" s="56"/>
      <c r="J31" s="56"/>
      <c r="K31" s="154">
        <f t="shared" si="2"/>
        <v>0</v>
      </c>
      <c r="L31" s="56"/>
      <c r="M31" s="139"/>
      <c r="N31" s="139"/>
      <c r="O31" s="154">
        <f t="shared" si="1"/>
        <v>0</v>
      </c>
      <c r="P31" s="236" t="e">
        <f>IF(LEN(O31)&gt;0,VLOOKUP(O31,puan!$AC$4:$AD$112,2)-IF(COUNTIF(puan!$AC$4:$AD$112,O31)=0,0,0)," ")</f>
        <v>#N/A</v>
      </c>
      <c r="Q31" s="141"/>
      <c r="AI31" s="142"/>
    </row>
    <row r="32" spans="1:35" ht="35.1" customHeight="1">
      <c r="A32" s="133"/>
      <c r="B32" s="130">
        <v>27</v>
      </c>
      <c r="C32" s="134">
        <f>'yarışmaya katılan okullar'!B38</f>
        <v>0</v>
      </c>
      <c r="D32" s="144"/>
      <c r="E32" s="136"/>
      <c r="F32" s="137" t="str">
        <f>'yarışmaya katılan okullar'!C38</f>
        <v/>
      </c>
      <c r="G32" s="136"/>
      <c r="H32" s="56"/>
      <c r="I32" s="56"/>
      <c r="J32" s="139"/>
      <c r="K32" s="154">
        <f t="shared" si="2"/>
        <v>0</v>
      </c>
      <c r="L32" s="139"/>
      <c r="M32" s="139"/>
      <c r="N32" s="139"/>
      <c r="O32" s="154">
        <f t="shared" si="1"/>
        <v>0</v>
      </c>
      <c r="P32" s="236" t="e">
        <f>IF(LEN(O32)&gt;0,VLOOKUP(O32,puan!$AC$4:$AD$112,2)-IF(COUNTIF(puan!$AC$4:$AD$112,O32)=0,0,0)," ")</f>
        <v>#N/A</v>
      </c>
      <c r="Q32" s="141"/>
      <c r="AI32" s="142"/>
    </row>
    <row r="33" spans="1:36" ht="35.1" customHeight="1">
      <c r="A33" s="133"/>
      <c r="B33" s="130">
        <v>28</v>
      </c>
      <c r="C33" s="134">
        <f>'yarışmaya katılan okullar'!B39</f>
        <v>0</v>
      </c>
      <c r="D33" s="144"/>
      <c r="E33" s="136"/>
      <c r="F33" s="137" t="str">
        <f>'yarışmaya katılan okullar'!C39</f>
        <v/>
      </c>
      <c r="G33" s="136"/>
      <c r="H33" s="56"/>
      <c r="I33" s="56"/>
      <c r="J33" s="56"/>
      <c r="K33" s="154">
        <f t="shared" si="2"/>
        <v>0</v>
      </c>
      <c r="L33" s="56"/>
      <c r="M33" s="139"/>
      <c r="N33" s="139"/>
      <c r="O33" s="154">
        <f t="shared" si="1"/>
        <v>0</v>
      </c>
      <c r="P33" s="236" t="e">
        <f>IF(LEN(O33)&gt;0,VLOOKUP(O33,puan!$AC$4:$AD$112,2)-IF(COUNTIF(puan!$AC$4:$AD$112,O33)=0,0,0)," ")</f>
        <v>#N/A</v>
      </c>
      <c r="Q33" s="141"/>
      <c r="AI33" s="142"/>
    </row>
    <row r="34" spans="1:36" ht="35.1" customHeight="1">
      <c r="A34" s="133"/>
      <c r="B34" s="130">
        <v>29</v>
      </c>
      <c r="C34" s="134">
        <f>'yarışmaya katılan okullar'!B40</f>
        <v>0</v>
      </c>
      <c r="D34" s="144"/>
      <c r="E34" s="136"/>
      <c r="F34" s="137" t="str">
        <f>'yarışmaya katılan okullar'!C40</f>
        <v/>
      </c>
      <c r="G34" s="136"/>
      <c r="H34" s="56"/>
      <c r="I34" s="56"/>
      <c r="J34" s="139"/>
      <c r="K34" s="154">
        <f t="shared" si="2"/>
        <v>0</v>
      </c>
      <c r="L34" s="56"/>
      <c r="M34" s="139"/>
      <c r="N34" s="139"/>
      <c r="O34" s="154">
        <f t="shared" si="1"/>
        <v>0</v>
      </c>
      <c r="P34" s="236" t="e">
        <f>IF(LEN(O34)&gt;0,VLOOKUP(O34,puan!$AC$4:$AD$112,2)-IF(COUNTIF(puan!$AC$4:$AD$112,O34)=0,0,0)," ")</f>
        <v>#N/A</v>
      </c>
      <c r="Q34" s="141"/>
      <c r="AI34" s="142"/>
    </row>
    <row r="35" spans="1:36" ht="35.1" customHeight="1">
      <c r="A35" s="133"/>
      <c r="B35" s="130">
        <v>30</v>
      </c>
      <c r="C35" s="134">
        <f>'yarışmaya katılan okullar'!B41</f>
        <v>0</v>
      </c>
      <c r="D35" s="144"/>
      <c r="E35" s="136"/>
      <c r="F35" s="137" t="str">
        <f>'yarışmaya katılan okullar'!C41</f>
        <v/>
      </c>
      <c r="G35" s="136"/>
      <c r="H35" s="56"/>
      <c r="I35" s="56"/>
      <c r="J35" s="56"/>
      <c r="K35" s="154">
        <f t="shared" si="2"/>
        <v>0</v>
      </c>
      <c r="L35" s="56"/>
      <c r="M35" s="139"/>
      <c r="N35" s="139"/>
      <c r="O35" s="154">
        <f t="shared" si="1"/>
        <v>0</v>
      </c>
      <c r="P35" s="236" t="e">
        <f>IF(LEN(O35)&gt;0,VLOOKUP(O35,puan!$AC$4:$AD$112,2)-IF(COUNTIF(puan!$AC$4:$AD$112,O35)=0,0,0)," ")</f>
        <v>#N/A</v>
      </c>
      <c r="Q35" s="141"/>
      <c r="AI35" s="142"/>
    </row>
    <row r="36" spans="1:36" ht="35.1" customHeight="1">
      <c r="A36" s="133"/>
      <c r="B36" s="130">
        <v>31</v>
      </c>
      <c r="C36" s="134">
        <f>'yarışmaya katılan okullar'!B42</f>
        <v>0</v>
      </c>
      <c r="D36" s="144"/>
      <c r="E36" s="136"/>
      <c r="F36" s="137" t="str">
        <f>'yarışmaya katılan okullar'!C42</f>
        <v/>
      </c>
      <c r="G36" s="136"/>
      <c r="H36" s="56"/>
      <c r="I36" s="56"/>
      <c r="J36" s="139"/>
      <c r="K36" s="154">
        <f t="shared" si="2"/>
        <v>0</v>
      </c>
      <c r="L36" s="56"/>
      <c r="M36" s="139"/>
      <c r="N36" s="139"/>
      <c r="O36" s="154">
        <f t="shared" si="1"/>
        <v>0</v>
      </c>
      <c r="P36" s="236" t="e">
        <f>IF(LEN(O36)&gt;0,VLOOKUP(O36,puan!$AC$4:$AD$112,2)-IF(COUNTIF(puan!$AC$4:$AD$112,O36)=0,0,0)," ")</f>
        <v>#N/A</v>
      </c>
      <c r="Q36" s="141"/>
      <c r="AI36" s="142"/>
    </row>
    <row r="37" spans="1:36" ht="35.1" customHeight="1">
      <c r="A37" s="133"/>
      <c r="B37" s="130">
        <v>32</v>
      </c>
      <c r="C37" s="134">
        <f>'yarışmaya katılan okullar'!B43</f>
        <v>0</v>
      </c>
      <c r="D37" s="144"/>
      <c r="E37" s="136"/>
      <c r="F37" s="137" t="str">
        <f>'yarışmaya katılan okullar'!C43</f>
        <v/>
      </c>
      <c r="G37" s="136"/>
      <c r="H37" s="56"/>
      <c r="I37" s="56"/>
      <c r="J37" s="56"/>
      <c r="K37" s="154">
        <f t="shared" si="2"/>
        <v>0</v>
      </c>
      <c r="L37" s="56"/>
      <c r="M37" s="139"/>
      <c r="N37" s="139"/>
      <c r="O37" s="154">
        <f t="shared" si="1"/>
        <v>0</v>
      </c>
      <c r="P37" s="236" t="e">
        <f>IF(LEN(O37)&gt;0,VLOOKUP(O37,puan!$AC$4:$AD$112,2)-IF(COUNTIF(puan!$AC$4:$AD$112,O37)=0,0,0)," ")</f>
        <v>#N/A</v>
      </c>
      <c r="Q37" s="141"/>
      <c r="AI37" s="142"/>
    </row>
    <row r="38" spans="1:36" ht="39.950000000000003" customHeight="1">
      <c r="B38" s="91"/>
      <c r="C38" s="128">
        <v>0</v>
      </c>
      <c r="D38" s="145"/>
      <c r="E38" s="146" t="s">
        <v>4</v>
      </c>
      <c r="F38" s="129" t="s">
        <v>5</v>
      </c>
      <c r="G38" s="129"/>
      <c r="H38" s="368" t="s">
        <v>6</v>
      </c>
      <c r="I38" s="368"/>
      <c r="J38" s="368"/>
      <c r="K38" s="368"/>
      <c r="L38" s="368" t="s">
        <v>7</v>
      </c>
      <c r="M38" s="368"/>
      <c r="N38" s="368"/>
      <c r="O38" s="368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48"/>
      <c r="AA38" s="149"/>
      <c r="AB38" s="91"/>
      <c r="AC38" s="91"/>
      <c r="AD38" s="91"/>
      <c r="AE38" s="128"/>
      <c r="AF38" s="128"/>
      <c r="AG38" s="129"/>
      <c r="AH38" s="129"/>
      <c r="AI38" s="150"/>
      <c r="AJ38" s="151" t="str">
        <f>IF(AI38="","",VLOOKUP(AI38,#REF!,2,FALSE))</f>
        <v/>
      </c>
    </row>
    <row r="39" spans="1:36" s="91" customFormat="1" ht="35.1" customHeight="1">
      <c r="B39" s="349" t="s">
        <v>24</v>
      </c>
      <c r="C39" s="349"/>
      <c r="E39" s="91" t="s">
        <v>33</v>
      </c>
      <c r="H39" s="349" t="s">
        <v>34</v>
      </c>
      <c r="I39" s="349"/>
      <c r="K39" s="128"/>
      <c r="L39" s="349" t="s">
        <v>25</v>
      </c>
      <c r="M39" s="349"/>
      <c r="N39" s="129"/>
      <c r="O39" s="131"/>
      <c r="P39" s="349" t="s">
        <v>8</v>
      </c>
      <c r="Q39" s="349"/>
    </row>
    <row r="40" spans="1:36" ht="35.1" customHeight="1">
      <c r="O40" s="52"/>
      <c r="P40" s="152"/>
      <c r="Q40" s="152"/>
    </row>
    <row r="41" spans="1:36" ht="35.1" customHeight="1">
      <c r="O41" s="52"/>
      <c r="P41" s="152"/>
      <c r="Q41" s="152"/>
    </row>
    <row r="42" spans="1:36" ht="35.1" customHeight="1">
      <c r="O42" s="52"/>
      <c r="P42" s="152"/>
      <c r="Q42" s="152"/>
    </row>
    <row r="43" spans="1:36" ht="35.1" customHeight="1">
      <c r="O43" s="52"/>
      <c r="P43" s="152"/>
      <c r="Q43" s="152"/>
    </row>
    <row r="44" spans="1:36" ht="35.1" customHeight="1">
      <c r="O44" s="52"/>
      <c r="P44" s="152"/>
      <c r="Q44" s="152"/>
    </row>
    <row r="45" spans="1:36" ht="35.1" customHeight="1">
      <c r="O45" s="52"/>
      <c r="P45" s="152"/>
      <c r="Q45" s="152"/>
    </row>
    <row r="46" spans="1:36" ht="35.1" customHeight="1">
      <c r="O46" s="52"/>
      <c r="P46" s="152"/>
      <c r="Q46" s="152"/>
    </row>
    <row r="47" spans="1:36" ht="35.1" customHeight="1">
      <c r="O47" s="52"/>
      <c r="P47" s="152"/>
      <c r="Q47" s="152"/>
    </row>
    <row r="48" spans="1:36" ht="35.1" customHeight="1">
      <c r="O48" s="52"/>
      <c r="P48" s="152"/>
      <c r="Q48" s="152"/>
    </row>
    <row r="49" spans="15:17" ht="35.1" customHeight="1">
      <c r="O49" s="52"/>
      <c r="P49" s="152"/>
      <c r="Q49" s="152"/>
    </row>
    <row r="50" spans="15:17" ht="35.1" customHeight="1">
      <c r="O50" s="52"/>
      <c r="P50" s="152"/>
      <c r="Q50" s="152"/>
    </row>
  </sheetData>
  <mergeCells count="13">
    <mergeCell ref="H39:I39"/>
    <mergeCell ref="H38:K38"/>
    <mergeCell ref="H4:N4"/>
    <mergeCell ref="B1:D1"/>
    <mergeCell ref="B2:D2"/>
    <mergeCell ref="B39:C39"/>
    <mergeCell ref="B4:F4"/>
    <mergeCell ref="O1:Q1"/>
    <mergeCell ref="O2:Q2"/>
    <mergeCell ref="O3:Q3"/>
    <mergeCell ref="L39:M39"/>
    <mergeCell ref="P39:Q39"/>
    <mergeCell ref="L38:O38"/>
  </mergeCells>
  <phoneticPr fontId="1" type="noConversion"/>
  <conditionalFormatting sqref="K3:M3 N39 K39 C38:AA38 AF38:AH38 AJ38 C30:G37 C29 F29:G29 C6:G28">
    <cfRule type="cellIs" dxfId="46" priority="27" stopIfTrue="1" operator="equal">
      <formula>0</formula>
    </cfRule>
  </conditionalFormatting>
  <conditionalFormatting sqref="P6:P37">
    <cfRule type="containsErrors" dxfId="45" priority="24">
      <formula>ISERROR(P6)</formula>
    </cfRule>
  </conditionalFormatting>
  <conditionalFormatting sqref="O3:Q3">
    <cfRule type="cellIs" dxfId="44" priority="21" stopIfTrue="1" operator="equal">
      <formula>0</formula>
    </cfRule>
  </conditionalFormatting>
  <conditionalFormatting sqref="D29:E29">
    <cfRule type="cellIs" dxfId="43" priority="19" stopIfTrue="1" operator="equal">
      <formula>0</formula>
    </cfRule>
  </conditionalFormatting>
  <conditionalFormatting sqref="K5:N5">
    <cfRule type="cellIs" dxfId="42" priority="14" stopIfTrue="1" operator="equal">
      <formula>0</formula>
    </cfRule>
  </conditionalFormatting>
  <conditionalFormatting sqref="K6:K37">
    <cfRule type="cellIs" dxfId="41" priority="4" operator="equal">
      <formula>0</formula>
    </cfRule>
  </conditionalFormatting>
  <conditionalFormatting sqref="K6:K37">
    <cfRule type="cellIs" dxfId="40" priority="3" operator="between">
      <formula>4552</formula>
      <formula>6000</formula>
    </cfRule>
  </conditionalFormatting>
  <conditionalFormatting sqref="O6:O37">
    <cfRule type="cellIs" dxfId="39" priority="2" operator="equal">
      <formula>0</formula>
    </cfRule>
  </conditionalFormatting>
  <conditionalFormatting sqref="O6:O37">
    <cfRule type="cellIs" dxfId="38" priority="1" operator="between">
      <formula>4552</formula>
      <formula>6000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100" workbookViewId="0">
      <selection activeCell="I1" sqref="I1:I7"/>
    </sheetView>
  </sheetViews>
  <sheetFormatPr defaultColWidth="9.140625" defaultRowHeight="24.95" customHeight="1"/>
  <cols>
    <col min="1" max="1" width="5.7109375" style="40" customWidth="1"/>
    <col min="2" max="2" width="10.7109375" style="40" customWidth="1"/>
    <col min="3" max="3" width="11.85546875" style="40" customWidth="1"/>
    <col min="4" max="4" width="30.7109375" style="40" customWidth="1"/>
    <col min="5" max="5" width="40.7109375" style="40" customWidth="1"/>
    <col min="6" max="8" width="11.7109375" style="40" customWidth="1"/>
    <col min="9" max="16384" width="9.140625" style="40"/>
  </cols>
  <sheetData>
    <row r="1" spans="1:8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</row>
    <row r="2" spans="1:8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</row>
    <row r="3" spans="1:8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</row>
    <row r="4" spans="1:8" s="24" customFormat="1" ht="24.95" customHeight="1"/>
    <row r="5" spans="1:8" s="24" customFormat="1" ht="24.95" customHeight="1">
      <c r="C5" s="25" t="s">
        <v>16</v>
      </c>
      <c r="D5" s="26" t="s">
        <v>10</v>
      </c>
      <c r="E5" s="25" t="s">
        <v>17</v>
      </c>
      <c r="F5" s="351" t="str">
        <f>'genel bilgi girişi'!B5</f>
        <v>ATATÜRK STADYUMU</v>
      </c>
      <c r="G5" s="351"/>
    </row>
    <row r="6" spans="1:8" s="24" customFormat="1" ht="24.95" customHeight="1">
      <c r="C6" s="25" t="s">
        <v>19</v>
      </c>
      <c r="D6" s="27" t="str">
        <f>'disk V'!$E$2</f>
        <v>DİSK ATMA(1.5kg)</v>
      </c>
      <c r="E6" s="25" t="s">
        <v>18</v>
      </c>
      <c r="F6" s="352" t="str">
        <f>'genel bilgi girişi'!B6</f>
        <v>11-12 MART 2019</v>
      </c>
      <c r="G6" s="353"/>
    </row>
    <row r="7" spans="1:8" s="24" customFormat="1" ht="24.95" customHeight="1"/>
    <row r="8" spans="1:8" s="38" customFormat="1" ht="37.9" customHeight="1">
      <c r="A8" s="28" t="s">
        <v>32</v>
      </c>
      <c r="B8" s="28" t="s">
        <v>46</v>
      </c>
      <c r="C8" s="216" t="s">
        <v>62</v>
      </c>
      <c r="D8" s="29" t="s">
        <v>55</v>
      </c>
      <c r="E8" s="28" t="s">
        <v>21</v>
      </c>
      <c r="F8" s="28" t="s">
        <v>22</v>
      </c>
      <c r="G8" s="28" t="s">
        <v>23</v>
      </c>
      <c r="H8" s="28" t="s">
        <v>20</v>
      </c>
    </row>
    <row r="9" spans="1:8" s="24" customFormat="1" ht="24.95" customHeight="1">
      <c r="A9" s="30">
        <v>1</v>
      </c>
      <c r="B9" s="31" t="str">
        <f>IF(G9="","",RANK(G9,$G$9:$G$40)+COUNTIF(G$9:G9,G9)-1)</f>
        <v/>
      </c>
      <c r="C9" s="220">
        <f>'disk V'!D6</f>
        <v>37292</v>
      </c>
      <c r="D9" s="32" t="str">
        <f>'disk V'!E6</f>
        <v>YUNUS EMRE KARADAŞ</v>
      </c>
      <c r="E9" s="32" t="str">
        <f>'disk V'!F6</f>
        <v>Dr. FAZIL KÜÇÜK E.M.L</v>
      </c>
      <c r="F9" s="33">
        <f>'disk V'!O6</f>
        <v>0</v>
      </c>
      <c r="G9" s="34" t="str">
        <f>IFERROR('disk V'!P6,"")</f>
        <v/>
      </c>
      <c r="H9" s="35">
        <f>'yarışmaya katılan okullar'!B12</f>
        <v>41</v>
      </c>
    </row>
    <row r="10" spans="1:8" s="24" customFormat="1" ht="24.95" customHeight="1">
      <c r="A10" s="30">
        <v>2</v>
      </c>
      <c r="B10" s="31" t="str">
        <f>IF(G10="","",RANK(G10,$G$9:$G$40)+COUNTIF(G$9:G10,G10)-1)</f>
        <v/>
      </c>
      <c r="C10" s="220">
        <f>'disk V'!D7</f>
        <v>37094</v>
      </c>
      <c r="D10" s="32" t="str">
        <f>'disk V'!E7</f>
        <v>HASAN KAVUZKOZ</v>
      </c>
      <c r="E10" s="32" t="str">
        <f>'disk V'!F7</f>
        <v>LEFKE GAZİ LİSESİ</v>
      </c>
      <c r="F10" s="33">
        <f>'disk V'!O7</f>
        <v>0</v>
      </c>
      <c r="G10" s="34" t="str">
        <f>IFERROR('disk V'!P7,"")</f>
        <v/>
      </c>
      <c r="H10" s="35">
        <f>'yarışmaya katılan okullar'!B13</f>
        <v>44</v>
      </c>
    </row>
    <row r="11" spans="1:8" s="24" customFormat="1" ht="24.95" customHeight="1">
      <c r="A11" s="30">
        <v>3</v>
      </c>
      <c r="B11" s="31" t="str">
        <f>IF(G11="","",RANK(G11,$G$9:$G$40)+COUNTIF(G$9:G11,G11)-1)</f>
        <v/>
      </c>
      <c r="C11" s="220">
        <f>'disk V'!D8</f>
        <v>37084</v>
      </c>
      <c r="D11" s="32" t="str">
        <f>'disk V'!E8</f>
        <v>ERİNÇ KURANER</v>
      </c>
      <c r="E11" s="32" t="str">
        <f>'disk V'!F8</f>
        <v>SEDAT SİMAVİ E.M.LİSESİ</v>
      </c>
      <c r="F11" s="33">
        <f>'disk V'!O8</f>
        <v>0</v>
      </c>
      <c r="G11" s="34" t="str">
        <f>IFERROR('disk V'!P8,"")</f>
        <v/>
      </c>
      <c r="H11" s="35">
        <f>'yarışmaya katılan okullar'!B14</f>
        <v>50</v>
      </c>
    </row>
    <row r="12" spans="1:8" s="24" customFormat="1" ht="24.95" customHeight="1">
      <c r="A12" s="30">
        <v>4</v>
      </c>
      <c r="B12" s="31" t="str">
        <f>IF(G12="","",RANK(G12,$G$9:$G$40)+COUNTIF(G$9:G12,G12)-1)</f>
        <v/>
      </c>
      <c r="C12" s="220">
        <f>'disk V'!D9</f>
        <v>37452</v>
      </c>
      <c r="D12" s="32" t="str">
        <f>'disk V'!E9</f>
        <v>EMRE GAZİ BOYBAY</v>
      </c>
      <c r="E12" s="32" t="str">
        <f>'disk V'!F9</f>
        <v>LAPTA YAVUZLAR LİSESİ</v>
      </c>
      <c r="F12" s="33">
        <f>'disk V'!O9</f>
        <v>0</v>
      </c>
      <c r="G12" s="34" t="str">
        <f>IFERROR('disk V'!P9,"")</f>
        <v/>
      </c>
      <c r="H12" s="35">
        <f>'yarışmaya katılan okullar'!B15</f>
        <v>52</v>
      </c>
    </row>
    <row r="13" spans="1:8" s="24" customFormat="1" ht="24.95" customHeight="1">
      <c r="A13" s="30">
        <v>5</v>
      </c>
      <c r="B13" s="31" t="str">
        <f>IF(G13="","",RANK(G13,$G$9:$G$40)+COUNTIF(G$9:G13,G13)-1)</f>
        <v/>
      </c>
      <c r="C13" s="220">
        <f>'disk V'!D10</f>
        <v>37051</v>
      </c>
      <c r="D13" s="32" t="str">
        <f>'disk V'!E10</f>
        <v>İSMAİL BEKTAŞ</v>
      </c>
      <c r="E13" s="32" t="str">
        <f>'disk V'!F10</f>
        <v>CUMHURİYET LİSESİ</v>
      </c>
      <c r="F13" s="33">
        <f>'disk V'!O10</f>
        <v>0</v>
      </c>
      <c r="G13" s="34" t="str">
        <f>IFERROR('disk V'!P10,"")</f>
        <v/>
      </c>
      <c r="H13" s="35">
        <f>'yarışmaya katılan okullar'!B16</f>
        <v>16</v>
      </c>
    </row>
    <row r="14" spans="1:8" s="24" customFormat="1" ht="24.95" customHeight="1">
      <c r="A14" s="30">
        <v>6</v>
      </c>
      <c r="B14" s="31" t="str">
        <f>IF(G14="","",RANK(G14,$G$9:$G$40)+COUNTIF(G$9:G14,G14)-1)</f>
        <v/>
      </c>
      <c r="C14" s="220">
        <f>'disk V'!D11</f>
        <v>37287</v>
      </c>
      <c r="D14" s="32" t="str">
        <f>'disk V'!E11</f>
        <v>BURAK TOPAL</v>
      </c>
      <c r="E14" s="32" t="str">
        <f>'disk V'!F11</f>
        <v>KARPAZ MESLEK LİSESİ</v>
      </c>
      <c r="F14" s="33">
        <f>'disk V'!O11</f>
        <v>0</v>
      </c>
      <c r="G14" s="34" t="str">
        <f>IFERROR('disk V'!P11,"")</f>
        <v/>
      </c>
      <c r="H14" s="35">
        <f>'yarışmaya katılan okullar'!B17</f>
        <v>60</v>
      </c>
    </row>
    <row r="15" spans="1:8" s="24" customFormat="1" ht="24.95" customHeight="1">
      <c r="A15" s="30">
        <v>7</v>
      </c>
      <c r="B15" s="31" t="str">
        <f>IF(G15="","",RANK(G15,$G$9:$G$40)+COUNTIF(G$9:G15,G15)-1)</f>
        <v/>
      </c>
      <c r="C15" s="220">
        <f>'disk V'!D12</f>
        <v>37073</v>
      </c>
      <c r="D15" s="32" t="str">
        <f>'disk V'!E12</f>
        <v>MEHHMET KALMA</v>
      </c>
      <c r="E15" s="32" t="str">
        <f>'disk V'!F12</f>
        <v>HALA SULTAN İLAHİYAT KOLEJİ</v>
      </c>
      <c r="F15" s="33">
        <f>'disk V'!O12</f>
        <v>0</v>
      </c>
      <c r="G15" s="34" t="str">
        <f>IFERROR('disk V'!P12,"")</f>
        <v/>
      </c>
      <c r="H15" s="35">
        <f>'yarışmaya katılan okullar'!B18</f>
        <v>30</v>
      </c>
    </row>
    <row r="16" spans="1:8" s="24" customFormat="1" ht="24.95" customHeight="1">
      <c r="A16" s="30">
        <v>8</v>
      </c>
      <c r="B16" s="31" t="str">
        <f>IF(G16="","",RANK(G16,$G$9:$G$40)+COUNTIF(G$9:G16,G16)-1)</f>
        <v/>
      </c>
      <c r="C16" s="220" t="str">
        <f>'disk V'!D13</f>
        <v>-</v>
      </c>
      <c r="D16" s="32" t="str">
        <f>'disk V'!E13</f>
        <v>-</v>
      </c>
      <c r="E16" s="32" t="str">
        <f>'disk V'!F13</f>
        <v>POLATPAŞA LİSESİ</v>
      </c>
      <c r="F16" s="33">
        <f>'disk V'!O13</f>
        <v>0</v>
      </c>
      <c r="G16" s="34" t="str">
        <f>IFERROR('disk V'!P13,"")</f>
        <v/>
      </c>
      <c r="H16" s="35">
        <f>'yarışmaya katılan okullar'!B19</f>
        <v>59</v>
      </c>
    </row>
    <row r="17" spans="1:8" s="24" customFormat="1" ht="24.95" customHeight="1">
      <c r="A17" s="30">
        <v>9</v>
      </c>
      <c r="B17" s="31" t="str">
        <f>IF(G17="","",RANK(G17,$G$9:$G$40)+COUNTIF(G$9:G17,G17)-1)</f>
        <v/>
      </c>
      <c r="C17" s="220" t="str">
        <f>'disk V'!D14</f>
        <v>-</v>
      </c>
      <c r="D17" s="32" t="str">
        <f>'disk V'!E14</f>
        <v>-</v>
      </c>
      <c r="E17" s="32" t="str">
        <f>'disk V'!F14</f>
        <v>GÜZELYURT MESLEK LİSESİ</v>
      </c>
      <c r="F17" s="33">
        <f>'disk V'!O14</f>
        <v>0</v>
      </c>
      <c r="G17" s="34" t="str">
        <f>IFERROR('disk V'!P14,"")</f>
        <v/>
      </c>
      <c r="H17" s="35">
        <f>'yarışmaya katılan okullar'!B20</f>
        <v>45</v>
      </c>
    </row>
    <row r="18" spans="1:8" s="24" customFormat="1" ht="24.95" customHeight="1">
      <c r="A18" s="30">
        <v>10</v>
      </c>
      <c r="B18" s="31" t="str">
        <f>IF(G18="","",RANK(G18,$G$9:$G$40)+COUNTIF(G$9:G18,G18)-1)</f>
        <v/>
      </c>
      <c r="C18" s="220">
        <f>'disk V'!D15</f>
        <v>37146</v>
      </c>
      <c r="D18" s="32" t="str">
        <f>'disk V'!E15</f>
        <v>EGE CAN AÇIKPORTALI</v>
      </c>
      <c r="E18" s="32" t="str">
        <f>'disk V'!F15</f>
        <v>ANAFARTALAR LİSESİ</v>
      </c>
      <c r="F18" s="33">
        <f>'disk V'!O15</f>
        <v>0</v>
      </c>
      <c r="G18" s="34" t="str">
        <f>IFERROR('disk V'!P15,"")</f>
        <v/>
      </c>
      <c r="H18" s="35">
        <f>'yarışmaya katılan okullar'!B21</f>
        <v>35</v>
      </c>
    </row>
    <row r="19" spans="1:8" s="24" customFormat="1" ht="24.95" customHeight="1">
      <c r="A19" s="30">
        <v>11</v>
      </c>
      <c r="B19" s="31" t="str">
        <f>IF(G19="","",RANK(G19,$G$9:$G$40)+COUNTIF(G$9:G19,G19)-1)</f>
        <v/>
      </c>
      <c r="C19" s="220" t="str">
        <f>'disk V'!D16</f>
        <v>06.09.2001</v>
      </c>
      <c r="D19" s="32" t="str">
        <f>'disk V'!E16</f>
        <v>ALİ KORKMAZ</v>
      </c>
      <c r="E19" s="32" t="str">
        <f>'disk V'!F16</f>
        <v>THE AMERİCAN COLLEGE</v>
      </c>
      <c r="F19" s="33">
        <f>'disk V'!O16</f>
        <v>0</v>
      </c>
      <c r="G19" s="34" t="str">
        <f>IFERROR('disk V'!P16,"")</f>
        <v/>
      </c>
      <c r="H19" s="35">
        <f>'yarışmaya katılan okullar'!B22</f>
        <v>71</v>
      </c>
    </row>
    <row r="20" spans="1:8" s="24" customFormat="1" ht="24.95" customHeight="1">
      <c r="A20" s="30">
        <v>12</v>
      </c>
      <c r="B20" s="31" t="str">
        <f>IF(G20="","",RANK(G20,$G$9:$G$40)+COUNTIF(G$9:G20,G20)-1)</f>
        <v/>
      </c>
      <c r="C20" s="220" t="str">
        <f>'disk V'!D17</f>
        <v>27.03.2002</v>
      </c>
      <c r="D20" s="32" t="str">
        <f>'disk V'!E17</f>
        <v>AHMET SEZER ARTAN</v>
      </c>
      <c r="E20" s="32" t="str">
        <f>'disk V'!F17</f>
        <v>19 MAYIS TMK</v>
      </c>
      <c r="F20" s="33">
        <f>'disk V'!O17</f>
        <v>0</v>
      </c>
      <c r="G20" s="34" t="str">
        <f>IFERROR('disk V'!P17,"")</f>
        <v/>
      </c>
      <c r="H20" s="35">
        <f>'yarışmaya katılan okullar'!B23</f>
        <v>57</v>
      </c>
    </row>
    <row r="21" spans="1:8" s="24" customFormat="1" ht="24.95" customHeight="1">
      <c r="A21" s="30">
        <v>13</v>
      </c>
      <c r="B21" s="31" t="str">
        <f>IF(G21="","",RANK(G21,$G$9:$G$40)+COUNTIF(G$9:G21,G21)-1)</f>
        <v/>
      </c>
      <c r="C21" s="220">
        <f>'disk V'!D18</f>
        <v>37158</v>
      </c>
      <c r="D21" s="32" t="str">
        <f>'disk V'!E18</f>
        <v>ERALP DİNÇ</v>
      </c>
      <c r="E21" s="32" t="str">
        <f>'disk V'!F18</f>
        <v>BÜLENT ECEVİT ANADOLU LİSESİ</v>
      </c>
      <c r="F21" s="33">
        <f>'disk V'!O18</f>
        <v>0</v>
      </c>
      <c r="G21" s="34" t="str">
        <f>IFERROR('disk V'!P18,"")</f>
        <v/>
      </c>
      <c r="H21" s="35">
        <f>'yarışmaya katılan okullar'!B24</f>
        <v>77</v>
      </c>
    </row>
    <row r="22" spans="1:8" s="24" customFormat="1" ht="24.95" customHeight="1">
      <c r="A22" s="30">
        <v>14</v>
      </c>
      <c r="B22" s="31" t="str">
        <f>IF(G22="","",RANK(G22,$G$9:$G$40)+COUNTIF(G$9:G22,G22)-1)</f>
        <v/>
      </c>
      <c r="C22" s="220">
        <f>'disk V'!D19</f>
        <v>37101</v>
      </c>
      <c r="D22" s="32" t="str">
        <f>'disk V'!E19</f>
        <v>HASAN ADA AKSOY</v>
      </c>
      <c r="E22" s="32" t="str">
        <f>'disk V'!F19</f>
        <v>LEFKOŞA TÜRK LİSESİ</v>
      </c>
      <c r="F22" s="33">
        <f>'disk V'!O19</f>
        <v>0</v>
      </c>
      <c r="G22" s="34" t="str">
        <f>IFERROR('disk V'!P19,"")</f>
        <v/>
      </c>
      <c r="H22" s="35">
        <f>'yarışmaya katılan okullar'!B25</f>
        <v>48</v>
      </c>
    </row>
    <row r="23" spans="1:8" s="24" customFormat="1" ht="24.95" customHeight="1">
      <c r="A23" s="30">
        <v>15</v>
      </c>
      <c r="B23" s="31" t="str">
        <f>IF(G23="","",RANK(G23,$G$9:$G$40)+COUNTIF(G$9:G23,G23)-1)</f>
        <v/>
      </c>
      <c r="C23" s="220">
        <f>'disk V'!D20</f>
        <v>36908</v>
      </c>
      <c r="D23" s="32" t="str">
        <f>'disk V'!E20</f>
        <v>GÜKAY GÜLER</v>
      </c>
      <c r="E23" s="32" t="str">
        <f>'disk V'!F20</f>
        <v>ERENKÖY LİSESİ</v>
      </c>
      <c r="F23" s="33">
        <f>'disk V'!O20</f>
        <v>0</v>
      </c>
      <c r="G23" s="34" t="str">
        <f>IFERROR('disk V'!P20,"")</f>
        <v/>
      </c>
      <c r="H23" s="35">
        <f>'yarışmaya katılan okullar'!B26</f>
        <v>40</v>
      </c>
    </row>
    <row r="24" spans="1:8" s="24" customFormat="1" ht="24.95" customHeight="1">
      <c r="A24" s="30">
        <v>16</v>
      </c>
      <c r="B24" s="31" t="str">
        <f>IF(G24="","",RANK(G24,$G$9:$G$40)+COUNTIF(G$9:G24,G24)-1)</f>
        <v/>
      </c>
      <c r="C24" s="220" t="str">
        <f>'disk V'!D21</f>
        <v>-</v>
      </c>
      <c r="D24" s="32" t="str">
        <f>'disk V'!E21</f>
        <v>-</v>
      </c>
      <c r="E24" s="32" t="str">
        <f>'disk V'!F21</f>
        <v>CENGİZ TOPEL E. M .LİSESİ</v>
      </c>
      <c r="F24" s="33">
        <f>'disk V'!O21</f>
        <v>0</v>
      </c>
      <c r="G24" s="34" t="str">
        <f>IFERROR('disk V'!P21,"")</f>
        <v/>
      </c>
      <c r="H24" s="35">
        <f>'yarışmaya katılan okullar'!B27</f>
        <v>39</v>
      </c>
    </row>
    <row r="25" spans="1:8" s="24" customFormat="1" ht="24.95" customHeight="1">
      <c r="A25" s="30">
        <v>17</v>
      </c>
      <c r="B25" s="31" t="str">
        <f>IF(G25="","",RANK(G25,$G$9:$G$40)+COUNTIF(G$9:G25,G25)-1)</f>
        <v/>
      </c>
      <c r="C25" s="220" t="str">
        <f>'disk V'!D22</f>
        <v>-</v>
      </c>
      <c r="D25" s="32" t="str">
        <f>'disk V'!E22</f>
        <v>-</v>
      </c>
      <c r="E25" s="32" t="str">
        <f>'disk V'!F22</f>
        <v>GÜZELYURT TMK</v>
      </c>
      <c r="F25" s="33">
        <f>'disk V'!O22</f>
        <v>0</v>
      </c>
      <c r="G25" s="34" t="str">
        <f>IFERROR('disk V'!P22,"")</f>
        <v/>
      </c>
      <c r="H25" s="35">
        <f>'yarışmaya katılan okullar'!B28</f>
        <v>64</v>
      </c>
    </row>
    <row r="26" spans="1:8" s="24" customFormat="1" ht="24.95" customHeight="1">
      <c r="A26" s="30">
        <v>18</v>
      </c>
      <c r="B26" s="31" t="str">
        <f>IF(G26="","",RANK(G26,$G$9:$G$40)+COUNTIF(G$9:G26,G26)-1)</f>
        <v/>
      </c>
      <c r="C26" s="220">
        <f>'disk V'!D23</f>
        <v>38148</v>
      </c>
      <c r="D26" s="32" t="str">
        <f>'disk V'!E23</f>
        <v>BORAN ÖZKÖK</v>
      </c>
      <c r="E26" s="32" t="str">
        <f>'disk V'!F23</f>
        <v>TÜRK MAARİF KOLEJİ</v>
      </c>
      <c r="F26" s="33">
        <f>'disk V'!O23</f>
        <v>0</v>
      </c>
      <c r="G26" s="34" t="str">
        <f>IFERROR('disk V'!P23,"")</f>
        <v/>
      </c>
      <c r="H26" s="35">
        <f>'yarışmaya katılan okullar'!B29</f>
        <v>51</v>
      </c>
    </row>
    <row r="27" spans="1:8" s="24" customFormat="1" ht="24.95" customHeight="1">
      <c r="A27" s="30">
        <v>19</v>
      </c>
      <c r="B27" s="31" t="str">
        <f>IF(G27="","",RANK(G27,$G$9:$G$40)+COUNTIF(G$9:G27,G27)-1)</f>
        <v/>
      </c>
      <c r="C27" s="220">
        <f>'disk V'!D24</f>
        <v>38117</v>
      </c>
      <c r="D27" s="32" t="str">
        <f>'disk V'!E24</f>
        <v>TEZER TAYANÇ</v>
      </c>
      <c r="E27" s="32" t="str">
        <f>'disk V'!F24</f>
        <v>KURTULUŞ LİSESİ</v>
      </c>
      <c r="F27" s="33">
        <f>'disk V'!O24</f>
        <v>0</v>
      </c>
      <c r="G27" s="34" t="str">
        <f>IFERROR('disk V'!P24,"")</f>
        <v/>
      </c>
      <c r="H27" s="35">
        <f>'yarışmaya katılan okullar'!B30</f>
        <v>47</v>
      </c>
    </row>
    <row r="28" spans="1:8" s="24" customFormat="1" ht="24.95" customHeight="1">
      <c r="A28" s="30">
        <v>20</v>
      </c>
      <c r="B28" s="31" t="str">
        <f>IF(G28="","",RANK(G28,$G$9:$G$40)+COUNTIF(G$9:G28,G28)-1)</f>
        <v/>
      </c>
      <c r="C28" s="220" t="str">
        <f>'disk V'!D25</f>
        <v>-</v>
      </c>
      <c r="D28" s="32" t="str">
        <f>'disk V'!E25</f>
        <v>-</v>
      </c>
      <c r="E28" s="32" t="str">
        <f>'disk V'!F25</f>
        <v>DEĞİRMENLİK LİSESİ</v>
      </c>
      <c r="F28" s="33">
        <f>'disk V'!O25</f>
        <v>0</v>
      </c>
      <c r="G28" s="34" t="str">
        <f>IFERROR('disk V'!P25,"")</f>
        <v/>
      </c>
      <c r="H28" s="35">
        <f>'yarışmaya katılan okullar'!B31</f>
        <v>33</v>
      </c>
    </row>
    <row r="29" spans="1:8" s="24" customFormat="1" ht="24.95" customHeight="1">
      <c r="A29" s="30">
        <v>21</v>
      </c>
      <c r="B29" s="31" t="str">
        <f>IF(G29="","",RANK(G29,$G$9:$G$40)+COUNTIF(G$9:G29,G29)-1)</f>
        <v/>
      </c>
      <c r="C29" s="220">
        <f>'disk V'!D26</f>
        <v>37123</v>
      </c>
      <c r="D29" s="32" t="str">
        <f>'disk V'!E26</f>
        <v>İBRAHİM OKUR</v>
      </c>
      <c r="E29" s="32" t="str">
        <f>'disk V'!F26</f>
        <v>BEKİRPAŞA LİSESİ</v>
      </c>
      <c r="F29" s="33">
        <f>'disk V'!O26</f>
        <v>0</v>
      </c>
      <c r="G29" s="34" t="str">
        <f>IFERROR('disk V'!P26,"")</f>
        <v/>
      </c>
      <c r="H29" s="35">
        <f>'yarışmaya katılan okullar'!B32</f>
        <v>37</v>
      </c>
    </row>
    <row r="30" spans="1:8" s="24" customFormat="1" ht="24.95" customHeight="1">
      <c r="A30" s="30">
        <v>22</v>
      </c>
      <c r="B30" s="31" t="str">
        <f>IF(G30="","",RANK(G30,$G$9:$G$40)+COUNTIF(G$9:G30,G30)-1)</f>
        <v/>
      </c>
      <c r="C30" s="220">
        <f>'disk V'!D27</f>
        <v>37483</v>
      </c>
      <c r="D30" s="32" t="str">
        <f>'disk V'!E27</f>
        <v>HASAN SADRAZAM AVKAT</v>
      </c>
      <c r="E30" s="32" t="str">
        <f>'disk V'!F27</f>
        <v>YAKIN DOĞU KOLEJİ</v>
      </c>
      <c r="F30" s="33">
        <f>'disk V'!O27</f>
        <v>0</v>
      </c>
      <c r="G30" s="34" t="str">
        <f>IFERROR('disk V'!P27,"")</f>
        <v/>
      </c>
      <c r="H30" s="35">
        <f>'yarışmaya katılan okullar'!B33</f>
        <v>27</v>
      </c>
    </row>
    <row r="31" spans="1:8" s="24" customFormat="1" ht="24.95" customHeight="1">
      <c r="A31" s="30">
        <v>23</v>
      </c>
      <c r="B31" s="31" t="str">
        <f>IF(G31="","",RANK(G31,$G$9:$G$40)+COUNTIF(G$9:G31,G31)-1)</f>
        <v/>
      </c>
      <c r="C31" s="220" t="str">
        <f>'disk V'!D28</f>
        <v>-</v>
      </c>
      <c r="D31" s="32" t="str">
        <f>'disk V'!E28</f>
        <v>-</v>
      </c>
      <c r="E31" s="32" t="str">
        <f>'disk V'!F28</f>
        <v>THE ENGLISH SCHOOL OF KYRENIA</v>
      </c>
      <c r="F31" s="33">
        <f>'disk V'!O28</f>
        <v>0</v>
      </c>
      <c r="G31" s="34" t="str">
        <f>IFERROR('disk V'!P28,"")</f>
        <v/>
      </c>
      <c r="H31" s="35">
        <f>'yarışmaya katılan okullar'!B34</f>
        <v>81</v>
      </c>
    </row>
    <row r="32" spans="1:8" s="24" customFormat="1" ht="24.95" customHeight="1">
      <c r="A32" s="30">
        <v>24</v>
      </c>
      <c r="B32" s="31" t="str">
        <f>IF(G32="","",RANK(G32,$G$9:$G$40)+COUNTIF(G$9:G32,G32)-1)</f>
        <v/>
      </c>
      <c r="C32" s="220" t="str">
        <f>'disk V'!D29</f>
        <v>-</v>
      </c>
      <c r="D32" s="32" t="str">
        <f>'disk V'!E29</f>
        <v>-</v>
      </c>
      <c r="E32" s="32" t="str">
        <f>'disk V'!F29</f>
        <v>ATATÜRK MESLEK LİSESİ</v>
      </c>
      <c r="F32" s="33">
        <f>'disk V'!O29</f>
        <v>0</v>
      </c>
      <c r="G32" s="34" t="str">
        <f>IFERROR('disk V'!P29,"")</f>
        <v/>
      </c>
      <c r="H32" s="35">
        <f>'yarışmaya katılan okullar'!B35</f>
        <v>36</v>
      </c>
    </row>
    <row r="33" spans="1:8" s="24" customFormat="1" ht="24.95" customHeight="1">
      <c r="A33" s="30">
        <v>25</v>
      </c>
      <c r="B33" s="31" t="str">
        <f>IF(G33="","",RANK(G33,$G$9:$G$40)+COUNTIF(G$9:G33,G33)-1)</f>
        <v/>
      </c>
      <c r="C33" s="220" t="str">
        <f>'disk V'!D30</f>
        <v>-</v>
      </c>
      <c r="D33" s="32" t="str">
        <f>'disk V'!E30</f>
        <v>-</v>
      </c>
      <c r="E33" s="32" t="str">
        <f>'disk V'!F30</f>
        <v>20 TEMMUZ FEN LİSESİ</v>
      </c>
      <c r="F33" s="33">
        <f>'disk V'!O30</f>
        <v>0</v>
      </c>
      <c r="G33" s="34" t="str">
        <f>IFERROR('disk V'!P30,"")</f>
        <v/>
      </c>
      <c r="H33" s="35">
        <f>'yarışmaya katılan okullar'!B36</f>
        <v>53</v>
      </c>
    </row>
    <row r="34" spans="1:8" s="24" customFormat="1" ht="24.95" customHeight="1">
      <c r="A34" s="30">
        <v>26</v>
      </c>
      <c r="B34" s="31" t="str">
        <f>IF(G34="","",RANK(G34,$G$9:$G$40)+COUNTIF(G$9:G34,G34)-1)</f>
        <v/>
      </c>
      <c r="C34" s="220">
        <f>'disk V'!D31</f>
        <v>0</v>
      </c>
      <c r="D34" s="32">
        <f>'disk V'!E31</f>
        <v>0</v>
      </c>
      <c r="E34" s="32" t="str">
        <f>'disk V'!F31</f>
        <v/>
      </c>
      <c r="F34" s="33">
        <f>'disk V'!O31</f>
        <v>0</v>
      </c>
      <c r="G34" s="34" t="str">
        <f>IFERROR('disk V'!P31,"")</f>
        <v/>
      </c>
      <c r="H34" s="35">
        <f>'yarışmaya katılan okullar'!B37</f>
        <v>0</v>
      </c>
    </row>
    <row r="35" spans="1:8" s="24" customFormat="1" ht="24.95" customHeight="1">
      <c r="A35" s="30">
        <v>27</v>
      </c>
      <c r="B35" s="31" t="str">
        <f>IF(G35="","",RANK(G35,$G$9:$G$40)+COUNTIF(G$9:G35,G35)-1)</f>
        <v/>
      </c>
      <c r="C35" s="220">
        <f>'disk V'!D32</f>
        <v>0</v>
      </c>
      <c r="D35" s="32">
        <f>'disk V'!E32</f>
        <v>0</v>
      </c>
      <c r="E35" s="32" t="str">
        <f>'disk V'!F32</f>
        <v/>
      </c>
      <c r="F35" s="33">
        <f>'disk V'!O32</f>
        <v>0</v>
      </c>
      <c r="G35" s="34" t="str">
        <f>IFERROR('disk V'!P32,"")</f>
        <v/>
      </c>
      <c r="H35" s="35">
        <f>'yarışmaya katılan okullar'!B38</f>
        <v>0</v>
      </c>
    </row>
    <row r="36" spans="1:8" s="24" customFormat="1" ht="24.95" customHeight="1">
      <c r="A36" s="30">
        <v>28</v>
      </c>
      <c r="B36" s="31" t="str">
        <f>IF(G36="","",RANK(G36,$G$9:$G$40)+COUNTIF(G$9:G36,G36)-1)</f>
        <v/>
      </c>
      <c r="C36" s="220">
        <f>'disk V'!D33</f>
        <v>0</v>
      </c>
      <c r="D36" s="32">
        <f>'disk V'!E33</f>
        <v>0</v>
      </c>
      <c r="E36" s="32" t="str">
        <f>'disk V'!F33</f>
        <v/>
      </c>
      <c r="F36" s="33">
        <f>'disk V'!O33</f>
        <v>0</v>
      </c>
      <c r="G36" s="34" t="str">
        <f>IFERROR('disk V'!P33,"")</f>
        <v/>
      </c>
      <c r="H36" s="35">
        <f>'yarışmaya katılan okullar'!B39</f>
        <v>0</v>
      </c>
    </row>
    <row r="37" spans="1:8" s="24" customFormat="1" ht="24.95" customHeight="1">
      <c r="A37" s="30">
        <v>29</v>
      </c>
      <c r="B37" s="31" t="str">
        <f>IF(G37="","",RANK(G37,$G$9:$G$40)+COUNTIF(G$9:G37,G37)-1)</f>
        <v/>
      </c>
      <c r="C37" s="220">
        <f>'disk V'!D34</f>
        <v>0</v>
      </c>
      <c r="D37" s="32">
        <f>'disk V'!E34</f>
        <v>0</v>
      </c>
      <c r="E37" s="32" t="str">
        <f>'disk V'!F34</f>
        <v/>
      </c>
      <c r="F37" s="33">
        <f>'disk V'!O34</f>
        <v>0</v>
      </c>
      <c r="G37" s="34" t="str">
        <f>IFERROR('disk V'!P34,"")</f>
        <v/>
      </c>
      <c r="H37" s="35">
        <f>'yarışmaya katılan okullar'!B40</f>
        <v>0</v>
      </c>
    </row>
    <row r="38" spans="1:8" s="24" customFormat="1" ht="24.95" customHeight="1">
      <c r="A38" s="30">
        <v>30</v>
      </c>
      <c r="B38" s="31" t="str">
        <f>IF(G38="","",RANK(G38,$G$9:$G$40)+COUNTIF(G$9:G38,G38)-1)</f>
        <v/>
      </c>
      <c r="C38" s="220">
        <f>'disk V'!D35</f>
        <v>0</v>
      </c>
      <c r="D38" s="32">
        <f>'disk V'!E35</f>
        <v>0</v>
      </c>
      <c r="E38" s="32" t="str">
        <f>'disk V'!F35</f>
        <v/>
      </c>
      <c r="F38" s="33">
        <f>'disk V'!O35</f>
        <v>0</v>
      </c>
      <c r="G38" s="34" t="str">
        <f>IFERROR('disk V'!P35,"")</f>
        <v/>
      </c>
      <c r="H38" s="35">
        <f>'yarışmaya katılan okullar'!B41</f>
        <v>0</v>
      </c>
    </row>
    <row r="39" spans="1:8" s="24" customFormat="1" ht="24.95" customHeight="1">
      <c r="A39" s="30">
        <v>31</v>
      </c>
      <c r="B39" s="31" t="str">
        <f>IF(G39="","",RANK(G39,$G$9:$G$40)+COUNTIF(G$9:G39,G39)-1)</f>
        <v/>
      </c>
      <c r="C39" s="220">
        <f>'disk V'!D36</f>
        <v>0</v>
      </c>
      <c r="D39" s="32">
        <f>'disk V'!E36</f>
        <v>0</v>
      </c>
      <c r="E39" s="32" t="str">
        <f>'disk V'!F36</f>
        <v/>
      </c>
      <c r="F39" s="33">
        <f>'disk V'!O36</f>
        <v>0</v>
      </c>
      <c r="G39" s="34" t="str">
        <f>IFERROR('disk V'!P36,"")</f>
        <v/>
      </c>
      <c r="H39" s="35">
        <f>'yarışmaya katılan okullar'!B42</f>
        <v>0</v>
      </c>
    </row>
    <row r="40" spans="1:8" s="24" customFormat="1" ht="24.95" customHeight="1">
      <c r="A40" s="30">
        <v>32</v>
      </c>
      <c r="B40" s="31" t="str">
        <f>IF(G40="","",RANK(G40,$G$9:$G$40)+COUNTIF(G$9:G40,G40)-1)</f>
        <v/>
      </c>
      <c r="C40" s="220">
        <f>'disk V'!D37</f>
        <v>0</v>
      </c>
      <c r="D40" s="32">
        <f>'disk V'!E37</f>
        <v>0</v>
      </c>
      <c r="E40" s="32" t="str">
        <f>'disk V'!F37</f>
        <v/>
      </c>
      <c r="F40" s="33">
        <f>'disk V'!O37</f>
        <v>0</v>
      </c>
      <c r="G40" s="34" t="str">
        <f>IFERROR('disk V'!P37,"")</f>
        <v/>
      </c>
      <c r="H40" s="35">
        <f>'yarışmaya katılan okullar'!B43</f>
        <v>0</v>
      </c>
    </row>
    <row r="41" spans="1:8" s="24" customFormat="1" ht="24.95" customHeight="1">
      <c r="C41" s="220" t="e">
        <f>'disk V'!#REF!</f>
        <v>#REF!</v>
      </c>
    </row>
    <row r="42" spans="1:8" s="24" customFormat="1" ht="24.95" customHeight="1"/>
    <row r="43" spans="1:8" s="24" customFormat="1" ht="24.95" customHeight="1"/>
    <row r="44" spans="1:8" s="24" customFormat="1" ht="24.95" customHeight="1"/>
    <row r="45" spans="1:8" s="24" customFormat="1" ht="24.95" customHeight="1"/>
    <row r="46" spans="1:8" s="24" customFormat="1" ht="24.95" customHeight="1"/>
    <row r="47" spans="1:8" s="24" customFormat="1" ht="24.95" customHeight="1"/>
    <row r="48" spans="1:8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="24" customFormat="1" ht="24.95" customHeight="1"/>
    <row r="66" s="24" customFormat="1" ht="24.95" customHeight="1"/>
    <row r="67" s="24" customFormat="1" ht="24.95" customHeight="1"/>
    <row r="68" s="24" customFormat="1" ht="24.95" customHeight="1"/>
    <row r="69" s="24" customFormat="1" ht="24.95" customHeight="1"/>
    <row r="70" s="24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F40 H9:H40">
    <cfRule type="cellIs" dxfId="37" priority="2" stopIfTrue="1" operator="equal">
      <formula>0</formula>
    </cfRule>
  </conditionalFormatting>
  <conditionalFormatting sqref="C9:C41">
    <cfRule type="cellIs" dxfId="36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>
    <tabColor rgb="FFFF0000"/>
  </sheetPr>
  <dimension ref="A1:J71"/>
  <sheetViews>
    <sheetView view="pageBreakPreview" topLeftCell="A19" zoomScale="60" zoomScaleNormal="80" workbookViewId="0">
      <selection activeCell="E6" sqref="E6:F6"/>
    </sheetView>
  </sheetViews>
  <sheetFormatPr defaultColWidth="9.140625" defaultRowHeight="24.95" customHeight="1"/>
  <cols>
    <col min="1" max="1" width="5.7109375" style="40" customWidth="1"/>
    <col min="2" max="2" width="9.7109375" style="40" customWidth="1"/>
    <col min="3" max="3" width="13.42578125" style="40" customWidth="1"/>
    <col min="4" max="4" width="36.7109375" style="40" customWidth="1"/>
    <col min="5" max="5" width="40.7109375" style="40" customWidth="1"/>
    <col min="6" max="6" width="11" style="40" customWidth="1"/>
    <col min="7" max="7" width="8.85546875" style="40" customWidth="1"/>
    <col min="8" max="8" width="11.7109375" style="40" customWidth="1"/>
    <col min="9" max="9" width="12.28515625" style="40" customWidth="1"/>
    <col min="10" max="16384" width="9.140625" style="40"/>
  </cols>
  <sheetData>
    <row r="1" spans="1:10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  <c r="I1" s="354" t="s">
        <v>302</v>
      </c>
    </row>
    <row r="2" spans="1:10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  <c r="I2" s="354"/>
    </row>
    <row r="3" spans="1:10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  <c r="I3" s="354"/>
    </row>
    <row r="4" spans="1:10" s="24" customFormat="1" ht="24.95" customHeight="1">
      <c r="C4" s="38"/>
      <c r="I4" s="354"/>
    </row>
    <row r="5" spans="1:10" s="24" customFormat="1" ht="24.95" customHeight="1">
      <c r="C5" s="25" t="s">
        <v>16</v>
      </c>
      <c r="D5" s="26" t="s">
        <v>10</v>
      </c>
      <c r="E5" s="25" t="s">
        <v>17</v>
      </c>
      <c r="F5" s="92" t="str">
        <f>'genel bilgi girişi'!B5</f>
        <v>ATATÜRK STADYUMU</v>
      </c>
      <c r="G5" s="92"/>
      <c r="H5" s="38"/>
      <c r="I5" s="354"/>
    </row>
    <row r="6" spans="1:10" s="24" customFormat="1" ht="24.95" customHeight="1">
      <c r="C6" s="25" t="s">
        <v>19</v>
      </c>
      <c r="D6" s="27" t="str">
        <f>disk!$D$6</f>
        <v>DİSK ATMA(1.5kg)</v>
      </c>
      <c r="E6" s="25" t="s">
        <v>18</v>
      </c>
      <c r="F6" s="227" t="str">
        <f>'genel bilgi girişi'!B6</f>
        <v>11-12 MART 2019</v>
      </c>
      <c r="G6" s="228"/>
      <c r="H6" s="219"/>
      <c r="I6" s="354"/>
    </row>
    <row r="7" spans="1:10" s="24" customFormat="1" ht="24.95" customHeight="1">
      <c r="I7" s="354"/>
    </row>
    <row r="8" spans="1:10" s="218" customFormat="1" ht="38.450000000000003" customHeight="1">
      <c r="A8" s="216" t="s">
        <v>32</v>
      </c>
      <c r="B8" s="216" t="s">
        <v>20</v>
      </c>
      <c r="C8" s="216" t="s">
        <v>62</v>
      </c>
      <c r="D8" s="217" t="s">
        <v>55</v>
      </c>
      <c r="E8" s="216" t="s">
        <v>21</v>
      </c>
      <c r="F8" s="216" t="s">
        <v>22</v>
      </c>
      <c r="G8" s="216" t="s">
        <v>23</v>
      </c>
      <c r="H8" s="217" t="s">
        <v>304</v>
      </c>
      <c r="I8" s="216" t="s">
        <v>303</v>
      </c>
    </row>
    <row r="9" spans="1:10" s="24" customFormat="1" ht="24.95" customHeight="1">
      <c r="A9" s="28">
        <v>1</v>
      </c>
      <c r="B9" s="42">
        <f>IF(ISERROR(VLOOKUP(I9,disk!$B$9:$H$40,7,FALSE)),0,(VLOOKUP(I9,disk!$B$9:$H$40,7,FALSE)))</f>
        <v>0</v>
      </c>
      <c r="C9" s="220">
        <f>IF(ISERROR(VLOOKUP(I9,disk!$B$9:$H$40,2,FALSE)),0,(VLOOKUP(I9,disk!$B$9:$H$40,2,FALSE)))</f>
        <v>0</v>
      </c>
      <c r="D9" s="229">
        <f>IF(ISERROR(VLOOKUP(I9,disk!$B$9:$H$40,3,FALSE)),0,(VLOOKUP(I9,disk!$B$9:$H$40,3,FALSE)))</f>
        <v>0</v>
      </c>
      <c r="E9" s="229">
        <f>IF(ISERROR(VLOOKUP(I9,disk!$B$9:$H$40,4,FALSE)),0,(VLOOKUP(I9,disk!$B$9:$H$40,4,FALSE)))</f>
        <v>0</v>
      </c>
      <c r="F9" s="33">
        <f>IF(ISERROR(VLOOKUP(I9,disk!$B$9:$H$40,5,FALSE)),0,(VLOOKUP(I9,disk!$B$9:$H$40,5,FALSE)))</f>
        <v>0</v>
      </c>
      <c r="G9" s="43">
        <f>IF(ISERROR(VLOOKUP(I9,disk!$B$9:$H$40,6,FALSE)),0,(VLOOKUP(I9,disk!$B$9:$H$40,6,FALSE)))</f>
        <v>0</v>
      </c>
      <c r="H9" s="222"/>
      <c r="I9" s="30">
        <v>1</v>
      </c>
      <c r="J9" s="44"/>
    </row>
    <row r="10" spans="1:10" s="24" customFormat="1" ht="24.95" customHeight="1">
      <c r="A10" s="28">
        <v>2</v>
      </c>
      <c r="B10" s="42">
        <f>IF(ISERROR(VLOOKUP(I10,disk!$B$9:$H$40,7,FALSE)),0,(VLOOKUP(I10,disk!$B$9:$H$40,7,FALSE)))</f>
        <v>0</v>
      </c>
      <c r="C10" s="220">
        <f>IF(ISERROR(VLOOKUP(I10,disk!$B$9:$H$40,2,FALSE)),0,(VLOOKUP(I10,disk!$B$9:$H$40,2,FALSE)))</f>
        <v>0</v>
      </c>
      <c r="D10" s="229">
        <f>IF(ISERROR(VLOOKUP(I10,disk!$B$9:$H$40,3,FALSE)),0,(VLOOKUP(I10,disk!$B$9:$H$40,3,FALSE)))</f>
        <v>0</v>
      </c>
      <c r="E10" s="229">
        <f>IF(ISERROR(VLOOKUP(I10,disk!$B$9:$H$40,4,FALSE)),0,(VLOOKUP(I10,disk!$B$9:$H$40,4,FALSE)))</f>
        <v>0</v>
      </c>
      <c r="F10" s="33">
        <f>IF(ISERROR(VLOOKUP(I10,disk!$B$9:$H$40,5,FALSE)),0,(VLOOKUP(I10,disk!$B$9:$H$40,5,FALSE)))</f>
        <v>0</v>
      </c>
      <c r="G10" s="43">
        <f>IF(ISERROR(VLOOKUP(I10,disk!$B$9:$H$40,6,FALSE)),0,(VLOOKUP(I10,disk!$B$9:$H$40,6,FALSE)))</f>
        <v>0</v>
      </c>
      <c r="H10" s="222"/>
      <c r="I10" s="30">
        <v>2</v>
      </c>
      <c r="J10" s="44"/>
    </row>
    <row r="11" spans="1:10" s="24" customFormat="1" ht="24.95" customHeight="1">
      <c r="A11" s="28">
        <v>3</v>
      </c>
      <c r="B11" s="42">
        <f>IF(ISERROR(VLOOKUP(I11,disk!$B$9:$H$40,7,FALSE)),0,(VLOOKUP(I11,disk!$B$9:$H$40,7,FALSE)))</f>
        <v>0</v>
      </c>
      <c r="C11" s="220">
        <f>IF(ISERROR(VLOOKUP(I11,disk!$B$9:$H$40,2,FALSE)),0,(VLOOKUP(I11,disk!$B$9:$H$40,2,FALSE)))</f>
        <v>0</v>
      </c>
      <c r="D11" s="229">
        <f>IF(ISERROR(VLOOKUP(I11,disk!$B$9:$H$40,3,FALSE)),0,(VLOOKUP(I11,disk!$B$9:$H$40,3,FALSE)))</f>
        <v>0</v>
      </c>
      <c r="E11" s="229">
        <f>IF(ISERROR(VLOOKUP(I11,disk!$B$9:$H$40,4,FALSE)),0,(VLOOKUP(I11,disk!$B$9:$H$40,4,FALSE)))</f>
        <v>0</v>
      </c>
      <c r="F11" s="33">
        <f>IF(ISERROR(VLOOKUP(I11,disk!$B$9:$H$40,5,FALSE)),0,(VLOOKUP(I11,disk!$B$9:$H$40,5,FALSE)))</f>
        <v>0</v>
      </c>
      <c r="G11" s="43">
        <f>IF(ISERROR(VLOOKUP(I11,disk!$B$9:$H$40,6,FALSE)),0,(VLOOKUP(I11,disk!$B$9:$H$40,6,FALSE)))</f>
        <v>0</v>
      </c>
      <c r="H11" s="222"/>
      <c r="I11" s="30">
        <v>3</v>
      </c>
      <c r="J11" s="44"/>
    </row>
    <row r="12" spans="1:10" s="24" customFormat="1" ht="24.95" customHeight="1">
      <c r="A12" s="28">
        <v>4</v>
      </c>
      <c r="B12" s="42">
        <f>IF(ISERROR(VLOOKUP(I12,disk!$B$9:$H$40,7,FALSE)),0,(VLOOKUP(I12,disk!$B$9:$H$40,7,FALSE)))</f>
        <v>0</v>
      </c>
      <c r="C12" s="220">
        <f>IF(ISERROR(VLOOKUP(I12,disk!$B$9:$H$40,2,FALSE)),0,(VLOOKUP(I12,disk!$B$9:$H$40,2,FALSE)))</f>
        <v>0</v>
      </c>
      <c r="D12" s="229">
        <f>IF(ISERROR(VLOOKUP(I12,disk!$B$9:$H$40,3,FALSE)),0,(VLOOKUP(I12,disk!$B$9:$H$40,3,FALSE)))</f>
        <v>0</v>
      </c>
      <c r="E12" s="229">
        <f>IF(ISERROR(VLOOKUP(I12,disk!$B$9:$H$40,4,FALSE)),0,(VLOOKUP(I12,disk!$B$9:$H$40,4,FALSE)))</f>
        <v>0</v>
      </c>
      <c r="F12" s="33">
        <f>IF(ISERROR(VLOOKUP(I12,disk!$B$9:$H$40,5,FALSE)),0,(VLOOKUP(I12,disk!$B$9:$H$40,5,FALSE)))</f>
        <v>0</v>
      </c>
      <c r="G12" s="43">
        <f>IF(ISERROR(VLOOKUP(I12,disk!$B$9:$H$40,6,FALSE)),0,(VLOOKUP(I12,disk!$B$9:$H$40,6,FALSE)))</f>
        <v>0</v>
      </c>
      <c r="H12" s="222"/>
      <c r="I12" s="30">
        <v>4</v>
      </c>
      <c r="J12" s="44"/>
    </row>
    <row r="13" spans="1:10" s="24" customFormat="1" ht="24.95" customHeight="1">
      <c r="A13" s="28">
        <v>5</v>
      </c>
      <c r="B13" s="42">
        <f>IF(ISERROR(VLOOKUP(I13,disk!$B$9:$H$40,7,FALSE)),0,(VLOOKUP(I13,disk!$B$9:$H$40,7,FALSE)))</f>
        <v>0</v>
      </c>
      <c r="C13" s="220">
        <f>IF(ISERROR(VLOOKUP(I13,disk!$B$9:$H$40,2,FALSE)),0,(VLOOKUP(I13,disk!$B$9:$H$40,2,FALSE)))</f>
        <v>0</v>
      </c>
      <c r="D13" s="229">
        <f>IF(ISERROR(VLOOKUP(I13,disk!$B$9:$H$40,3,FALSE)),0,(VLOOKUP(I13,disk!$B$9:$H$40,3,FALSE)))</f>
        <v>0</v>
      </c>
      <c r="E13" s="229">
        <f>IF(ISERROR(VLOOKUP(I13,disk!$B$9:$H$40,4,FALSE)),0,(VLOOKUP(I13,disk!$B$9:$H$40,4,FALSE)))</f>
        <v>0</v>
      </c>
      <c r="F13" s="33">
        <f>IF(ISERROR(VLOOKUP(I13,disk!$B$9:$H$40,5,FALSE)),0,(VLOOKUP(I13,disk!$B$9:$H$40,5,FALSE)))</f>
        <v>0</v>
      </c>
      <c r="G13" s="43">
        <f>IF(ISERROR(VLOOKUP(I13,disk!$B$9:$H$40,6,FALSE)),0,(VLOOKUP(I13,disk!$B$9:$H$40,6,FALSE)))</f>
        <v>0</v>
      </c>
      <c r="H13" s="222"/>
      <c r="I13" s="30">
        <v>5</v>
      </c>
      <c r="J13" s="44"/>
    </row>
    <row r="14" spans="1:10" s="24" customFormat="1" ht="24.95" customHeight="1">
      <c r="A14" s="28">
        <v>6</v>
      </c>
      <c r="B14" s="42">
        <f>IF(ISERROR(VLOOKUP(I14,disk!$B$9:$H$40,7,FALSE)),0,(VLOOKUP(I14,disk!$B$9:$H$40,7,FALSE)))</f>
        <v>0</v>
      </c>
      <c r="C14" s="220">
        <f>IF(ISERROR(VLOOKUP(I14,disk!$B$9:$H$40,2,FALSE)),0,(VLOOKUP(I14,disk!$B$9:$H$40,2,FALSE)))</f>
        <v>0</v>
      </c>
      <c r="D14" s="229">
        <f>IF(ISERROR(VLOOKUP(I14,disk!$B$9:$H$40,3,FALSE)),0,(VLOOKUP(I14,disk!$B$9:$H$40,3,FALSE)))</f>
        <v>0</v>
      </c>
      <c r="E14" s="229">
        <f>IF(ISERROR(VLOOKUP(I14,disk!$B$9:$H$40,4,FALSE)),0,(VLOOKUP(I14,disk!$B$9:$H$40,4,FALSE)))</f>
        <v>0</v>
      </c>
      <c r="F14" s="33">
        <f>IF(ISERROR(VLOOKUP(I14,disk!$B$9:$H$40,5,FALSE)),0,(VLOOKUP(I14,disk!$B$9:$H$40,5,FALSE)))</f>
        <v>0</v>
      </c>
      <c r="G14" s="43">
        <f>IF(ISERROR(VLOOKUP(I14,disk!$B$9:$H$40,6,FALSE)),0,(VLOOKUP(I14,disk!$B$9:$H$40,6,FALSE)))</f>
        <v>0</v>
      </c>
      <c r="H14" s="222"/>
      <c r="I14" s="30">
        <v>6</v>
      </c>
      <c r="J14" s="44"/>
    </row>
    <row r="15" spans="1:10" s="24" customFormat="1" ht="24.95" customHeight="1">
      <c r="A15" s="28">
        <v>7</v>
      </c>
      <c r="B15" s="42">
        <f>IF(ISERROR(VLOOKUP(I15,disk!$B$9:$H$40,7,FALSE)),0,(VLOOKUP(I15,disk!$B$9:$H$40,7,FALSE)))</f>
        <v>0</v>
      </c>
      <c r="C15" s="220">
        <f>IF(ISERROR(VLOOKUP(I15,disk!$B$9:$H$40,2,FALSE)),0,(VLOOKUP(I15,disk!$B$9:$H$40,2,FALSE)))</f>
        <v>0</v>
      </c>
      <c r="D15" s="229">
        <f>IF(ISERROR(VLOOKUP(I15,disk!$B$9:$H$40,3,FALSE)),0,(VLOOKUP(I15,disk!$B$9:$H$40,3,FALSE)))</f>
        <v>0</v>
      </c>
      <c r="E15" s="229">
        <f>IF(ISERROR(VLOOKUP(I15,disk!$B$9:$H$40,4,FALSE)),0,(VLOOKUP(I15,disk!$B$9:$H$40,4,FALSE)))</f>
        <v>0</v>
      </c>
      <c r="F15" s="33">
        <f>IF(ISERROR(VLOOKUP(I15,disk!$B$9:$H$40,5,FALSE)),0,(VLOOKUP(I15,disk!$B$9:$H$40,5,FALSE)))</f>
        <v>0</v>
      </c>
      <c r="G15" s="43">
        <f>IF(ISERROR(VLOOKUP(I15,disk!$B$9:$H$40,6,FALSE)),0,(VLOOKUP(I15,disk!$B$9:$H$40,6,FALSE)))</f>
        <v>0</v>
      </c>
      <c r="H15" s="222"/>
      <c r="I15" s="30">
        <v>7</v>
      </c>
      <c r="J15" s="44"/>
    </row>
    <row r="16" spans="1:10" s="24" customFormat="1" ht="24.95" customHeight="1">
      <c r="A16" s="28">
        <v>8</v>
      </c>
      <c r="B16" s="42">
        <f>IF(ISERROR(VLOOKUP(I16,disk!$B$9:$H$40,7,FALSE)),0,(VLOOKUP(I16,disk!$B$9:$H$40,7,FALSE)))</f>
        <v>0</v>
      </c>
      <c r="C16" s="220">
        <f>IF(ISERROR(VLOOKUP(I16,disk!$B$9:$H$40,2,FALSE)),0,(VLOOKUP(I16,disk!$B$9:$H$40,2,FALSE)))</f>
        <v>0</v>
      </c>
      <c r="D16" s="229">
        <f>IF(ISERROR(VLOOKUP(I16,disk!$B$9:$H$40,3,FALSE)),0,(VLOOKUP(I16,disk!$B$9:$H$40,3,FALSE)))</f>
        <v>0</v>
      </c>
      <c r="E16" s="229">
        <f>IF(ISERROR(VLOOKUP(I16,disk!$B$9:$H$40,4,FALSE)),0,(VLOOKUP(I16,disk!$B$9:$H$40,4,FALSE)))</f>
        <v>0</v>
      </c>
      <c r="F16" s="33">
        <f>IF(ISERROR(VLOOKUP(I16,disk!$B$9:$H$40,5,FALSE)),0,(VLOOKUP(I16,disk!$B$9:$H$40,5,FALSE)))</f>
        <v>0</v>
      </c>
      <c r="G16" s="43">
        <f>IF(ISERROR(VLOOKUP(I16,disk!$B$9:$H$40,6,FALSE)),0,(VLOOKUP(I16,disk!$B$9:$H$40,6,FALSE)))</f>
        <v>0</v>
      </c>
      <c r="H16" s="222"/>
      <c r="I16" s="30">
        <v>8</v>
      </c>
      <c r="J16" s="44"/>
    </row>
    <row r="17" spans="1:10" s="24" customFormat="1" ht="24.95" customHeight="1">
      <c r="A17" s="28">
        <v>9</v>
      </c>
      <c r="B17" s="42">
        <f>IF(ISERROR(VLOOKUP(I17,disk!$B$9:$H$40,7,FALSE)),0,(VLOOKUP(I17,disk!$B$9:$H$40,7,FALSE)))</f>
        <v>0</v>
      </c>
      <c r="C17" s="220">
        <f>IF(ISERROR(VLOOKUP(I17,disk!$B$9:$H$40,2,FALSE)),0,(VLOOKUP(I17,disk!$B$9:$H$40,2,FALSE)))</f>
        <v>0</v>
      </c>
      <c r="D17" s="229">
        <f>IF(ISERROR(VLOOKUP(I17,disk!$B$9:$H$40,3,FALSE)),0,(VLOOKUP(I17,disk!$B$9:$H$40,3,FALSE)))</f>
        <v>0</v>
      </c>
      <c r="E17" s="229">
        <f>IF(ISERROR(VLOOKUP(I17,disk!$B$9:$H$40,4,FALSE)),0,(VLOOKUP(I17,disk!$B$9:$H$40,4,FALSE)))</f>
        <v>0</v>
      </c>
      <c r="F17" s="33">
        <f>IF(ISERROR(VLOOKUP(I17,disk!$B$9:$H$40,5,FALSE)),0,(VLOOKUP(I17,disk!$B$9:$H$40,5,FALSE)))</f>
        <v>0</v>
      </c>
      <c r="G17" s="43">
        <f>IF(ISERROR(VLOOKUP(I17,disk!$B$9:$H$40,6,FALSE)),0,(VLOOKUP(I17,disk!$B$9:$H$40,6,FALSE)))</f>
        <v>0</v>
      </c>
      <c r="H17" s="222"/>
      <c r="I17" s="30">
        <v>9</v>
      </c>
      <c r="J17" s="44"/>
    </row>
    <row r="18" spans="1:10" s="24" customFormat="1" ht="24.95" customHeight="1">
      <c r="A18" s="28">
        <v>10</v>
      </c>
      <c r="B18" s="42">
        <f>IF(ISERROR(VLOOKUP(I18,disk!$B$9:$H$40,7,FALSE)),0,(VLOOKUP(I18,disk!$B$9:$H$40,7,FALSE)))</f>
        <v>0</v>
      </c>
      <c r="C18" s="220">
        <f>IF(ISERROR(VLOOKUP(I18,disk!$B$9:$H$40,2,FALSE)),0,(VLOOKUP(I18,disk!$B$9:$H$40,2,FALSE)))</f>
        <v>0</v>
      </c>
      <c r="D18" s="229">
        <f>IF(ISERROR(VLOOKUP(I18,disk!$B$9:$H$40,3,FALSE)),0,(VLOOKUP(I18,disk!$B$9:$H$40,3,FALSE)))</f>
        <v>0</v>
      </c>
      <c r="E18" s="229">
        <f>IF(ISERROR(VLOOKUP(I18,disk!$B$9:$H$40,4,FALSE)),0,(VLOOKUP(I18,disk!$B$9:$H$40,4,FALSE)))</f>
        <v>0</v>
      </c>
      <c r="F18" s="33">
        <f>IF(ISERROR(VLOOKUP(I18,disk!$B$9:$H$40,5,FALSE)),0,(VLOOKUP(I18,disk!$B$9:$H$40,5,FALSE)))</f>
        <v>0</v>
      </c>
      <c r="G18" s="43">
        <f>IF(ISERROR(VLOOKUP(I18,disk!$B$9:$H$40,6,FALSE)),0,(VLOOKUP(I18,disk!$B$9:$H$40,6,FALSE)))</f>
        <v>0</v>
      </c>
      <c r="H18" s="222"/>
      <c r="I18" s="30">
        <v>10</v>
      </c>
      <c r="J18" s="44"/>
    </row>
    <row r="19" spans="1:10" s="24" customFormat="1" ht="24.95" customHeight="1">
      <c r="A19" s="28">
        <v>11</v>
      </c>
      <c r="B19" s="42">
        <f>IF(ISERROR(VLOOKUP(I19,disk!$B$9:$H$40,7,FALSE)),0,(VLOOKUP(I19,disk!$B$9:$H$40,7,FALSE)))</f>
        <v>0</v>
      </c>
      <c r="C19" s="220">
        <f>IF(ISERROR(VLOOKUP(I19,disk!$B$9:$H$40,2,FALSE)),0,(VLOOKUP(I19,disk!$B$9:$H$40,2,FALSE)))</f>
        <v>0</v>
      </c>
      <c r="D19" s="229">
        <f>IF(ISERROR(VLOOKUP(I19,disk!$B$9:$H$40,3,FALSE)),0,(VLOOKUP(I19,disk!$B$9:$H$40,3,FALSE)))</f>
        <v>0</v>
      </c>
      <c r="E19" s="229">
        <f>IF(ISERROR(VLOOKUP(I19,disk!$B$9:$H$40,4,FALSE)),0,(VLOOKUP(I19,disk!$B$9:$H$40,4,FALSE)))</f>
        <v>0</v>
      </c>
      <c r="F19" s="33">
        <f>IF(ISERROR(VLOOKUP(I19,disk!$B$9:$H$40,5,FALSE)),0,(VLOOKUP(I19,disk!$B$9:$H$40,5,FALSE)))</f>
        <v>0</v>
      </c>
      <c r="G19" s="43">
        <f>IF(ISERROR(VLOOKUP(I19,disk!$B$9:$H$40,6,FALSE)),0,(VLOOKUP(I19,disk!$B$9:$H$40,6,FALSE)))</f>
        <v>0</v>
      </c>
      <c r="H19" s="222"/>
      <c r="I19" s="30">
        <v>11</v>
      </c>
      <c r="J19" s="44"/>
    </row>
    <row r="20" spans="1:10" s="24" customFormat="1" ht="24.95" customHeight="1">
      <c r="A20" s="28">
        <v>12</v>
      </c>
      <c r="B20" s="42">
        <f>IF(ISERROR(VLOOKUP(I20,disk!$B$9:$H$40,7,FALSE)),0,(VLOOKUP(I20,disk!$B$9:$H$40,7,FALSE)))</f>
        <v>0</v>
      </c>
      <c r="C20" s="220">
        <f>IF(ISERROR(VLOOKUP(I20,disk!$B$9:$H$40,2,FALSE)),0,(VLOOKUP(I20,disk!$B$9:$H$40,2,FALSE)))</f>
        <v>0</v>
      </c>
      <c r="D20" s="229">
        <f>IF(ISERROR(VLOOKUP(I20,disk!$B$9:$H$40,3,FALSE)),0,(VLOOKUP(I20,disk!$B$9:$H$40,3,FALSE)))</f>
        <v>0</v>
      </c>
      <c r="E20" s="229">
        <f>IF(ISERROR(VLOOKUP(I20,disk!$B$9:$H$40,4,FALSE)),0,(VLOOKUP(I20,disk!$B$9:$H$40,4,FALSE)))</f>
        <v>0</v>
      </c>
      <c r="F20" s="33">
        <f>IF(ISERROR(VLOOKUP(I20,disk!$B$9:$H$40,5,FALSE)),0,(VLOOKUP(I20,disk!$B$9:$H$40,5,FALSE)))</f>
        <v>0</v>
      </c>
      <c r="G20" s="43">
        <f>IF(ISERROR(VLOOKUP(I20,disk!$B$9:$H$40,6,FALSE)),0,(VLOOKUP(I20,disk!$B$9:$H$40,6,FALSE)))</f>
        <v>0</v>
      </c>
      <c r="H20" s="222"/>
      <c r="I20" s="30">
        <v>12</v>
      </c>
      <c r="J20" s="44"/>
    </row>
    <row r="21" spans="1:10" s="24" customFormat="1" ht="24.95" customHeight="1">
      <c r="A21" s="28">
        <v>13</v>
      </c>
      <c r="B21" s="42">
        <f>IF(ISERROR(VLOOKUP(I21,disk!$B$9:$H$40,7,FALSE)),0,(VLOOKUP(I21,disk!$B$9:$H$40,7,FALSE)))</f>
        <v>0</v>
      </c>
      <c r="C21" s="220">
        <f>IF(ISERROR(VLOOKUP(I21,disk!$B$9:$H$40,2,FALSE)),0,(VLOOKUP(I21,disk!$B$9:$H$40,2,FALSE)))</f>
        <v>0</v>
      </c>
      <c r="D21" s="229">
        <f>IF(ISERROR(VLOOKUP(I21,disk!$B$9:$H$40,3,FALSE)),0,(VLOOKUP(I21,disk!$B$9:$H$40,3,FALSE)))</f>
        <v>0</v>
      </c>
      <c r="E21" s="229">
        <f>IF(ISERROR(VLOOKUP(I21,disk!$B$9:$H$40,4,FALSE)),0,(VLOOKUP(I21,disk!$B$9:$H$40,4,FALSE)))</f>
        <v>0</v>
      </c>
      <c r="F21" s="33">
        <f>IF(ISERROR(VLOOKUP(I21,disk!$B$9:$H$40,5,FALSE)),0,(VLOOKUP(I21,disk!$B$9:$H$40,5,FALSE)))</f>
        <v>0</v>
      </c>
      <c r="G21" s="43">
        <f>IF(ISERROR(VLOOKUP(I21,disk!$B$9:$H$40,6,FALSE)),0,(VLOOKUP(I21,disk!$B$9:$H$40,6,FALSE)))</f>
        <v>0</v>
      </c>
      <c r="H21" s="222"/>
      <c r="I21" s="30">
        <v>13</v>
      </c>
      <c r="J21" s="44"/>
    </row>
    <row r="22" spans="1:10" s="24" customFormat="1" ht="24.95" customHeight="1">
      <c r="A22" s="28">
        <v>14</v>
      </c>
      <c r="B22" s="42">
        <f>IF(ISERROR(VLOOKUP(I22,disk!$B$9:$H$40,7,FALSE)),0,(VLOOKUP(I22,disk!$B$9:$H$40,7,FALSE)))</f>
        <v>0</v>
      </c>
      <c r="C22" s="220">
        <f>IF(ISERROR(VLOOKUP(I22,disk!$B$9:$H$40,2,FALSE)),0,(VLOOKUP(I22,disk!$B$9:$H$40,2,FALSE)))</f>
        <v>0</v>
      </c>
      <c r="D22" s="229">
        <f>IF(ISERROR(VLOOKUP(I22,disk!$B$9:$H$40,3,FALSE)),0,(VLOOKUP(I22,disk!$B$9:$H$40,3,FALSE)))</f>
        <v>0</v>
      </c>
      <c r="E22" s="229">
        <f>IF(ISERROR(VLOOKUP(I22,disk!$B$9:$H$40,4,FALSE)),0,(VLOOKUP(I22,disk!$B$9:$H$40,4,FALSE)))</f>
        <v>0</v>
      </c>
      <c r="F22" s="33">
        <f>IF(ISERROR(VLOOKUP(I22,disk!$B$9:$H$40,5,FALSE)),0,(VLOOKUP(I22,disk!$B$9:$H$40,5,FALSE)))</f>
        <v>0</v>
      </c>
      <c r="G22" s="43">
        <f>IF(ISERROR(VLOOKUP(I22,disk!$B$9:$H$40,6,FALSE)),0,(VLOOKUP(I22,disk!$B$9:$H$40,6,FALSE)))</f>
        <v>0</v>
      </c>
      <c r="H22" s="222"/>
      <c r="I22" s="30">
        <v>14</v>
      </c>
      <c r="J22" s="44"/>
    </row>
    <row r="23" spans="1:10" s="24" customFormat="1" ht="24.95" customHeight="1">
      <c r="A23" s="28">
        <v>15</v>
      </c>
      <c r="B23" s="42">
        <f>IF(ISERROR(VLOOKUP(I23,disk!$B$9:$H$40,7,FALSE)),0,(VLOOKUP(I23,disk!$B$9:$H$40,7,FALSE)))</f>
        <v>0</v>
      </c>
      <c r="C23" s="220">
        <f>IF(ISERROR(VLOOKUP(I23,disk!$B$9:$H$40,2,FALSE)),0,(VLOOKUP(I23,disk!$B$9:$H$40,2,FALSE)))</f>
        <v>0</v>
      </c>
      <c r="D23" s="229">
        <f>IF(ISERROR(VLOOKUP(I23,disk!$B$9:$H$40,3,FALSE)),0,(VLOOKUP(I23,disk!$B$9:$H$40,3,FALSE)))</f>
        <v>0</v>
      </c>
      <c r="E23" s="229">
        <f>IF(ISERROR(VLOOKUP(I23,disk!$B$9:$H$40,4,FALSE)),0,(VLOOKUP(I23,disk!$B$9:$H$40,4,FALSE)))</f>
        <v>0</v>
      </c>
      <c r="F23" s="33">
        <f>IF(ISERROR(VLOOKUP(I23,disk!$B$9:$H$40,5,FALSE)),0,(VLOOKUP(I23,disk!$B$9:$H$40,5,FALSE)))</f>
        <v>0</v>
      </c>
      <c r="G23" s="43">
        <f>IF(ISERROR(VLOOKUP(I23,disk!$B$9:$H$40,6,FALSE)),0,(VLOOKUP(I23,disk!$B$9:$H$40,6,FALSE)))</f>
        <v>0</v>
      </c>
      <c r="H23" s="222"/>
      <c r="I23" s="30">
        <v>15</v>
      </c>
      <c r="J23" s="44"/>
    </row>
    <row r="24" spans="1:10" s="24" customFormat="1" ht="24.95" customHeight="1">
      <c r="A24" s="28">
        <v>16</v>
      </c>
      <c r="B24" s="42">
        <f>IF(ISERROR(VLOOKUP(I24,disk!$B$9:$H$40,7,FALSE)),0,(VLOOKUP(I24,disk!$B$9:$H$40,7,FALSE)))</f>
        <v>0</v>
      </c>
      <c r="C24" s="220">
        <f>IF(ISERROR(VLOOKUP(I24,disk!$B$9:$H$40,2,FALSE)),0,(VLOOKUP(I24,disk!$B$9:$H$40,2,FALSE)))</f>
        <v>0</v>
      </c>
      <c r="D24" s="229">
        <f>IF(ISERROR(VLOOKUP(I24,disk!$B$9:$H$40,3,FALSE)),0,(VLOOKUP(I24,disk!$B$9:$H$40,3,FALSE)))</f>
        <v>0</v>
      </c>
      <c r="E24" s="229">
        <f>IF(ISERROR(VLOOKUP(I24,disk!$B$9:$H$40,4,FALSE)),0,(VLOOKUP(I24,disk!$B$9:$H$40,4,FALSE)))</f>
        <v>0</v>
      </c>
      <c r="F24" s="33">
        <f>IF(ISERROR(VLOOKUP(I24,disk!$B$9:$H$40,5,FALSE)),0,(VLOOKUP(I24,disk!$B$9:$H$40,5,FALSE)))</f>
        <v>0</v>
      </c>
      <c r="G24" s="43">
        <f>IF(ISERROR(VLOOKUP(I24,disk!$B$9:$H$40,6,FALSE)),0,(VLOOKUP(I24,disk!$B$9:$H$40,6,FALSE)))</f>
        <v>0</v>
      </c>
      <c r="H24" s="222"/>
      <c r="I24" s="30">
        <v>16</v>
      </c>
      <c r="J24" s="44"/>
    </row>
    <row r="25" spans="1:10" s="24" customFormat="1" ht="24.95" customHeight="1">
      <c r="A25" s="28">
        <v>17</v>
      </c>
      <c r="B25" s="42">
        <f>IF(ISERROR(VLOOKUP(I25,disk!$B$9:$H$40,7,FALSE)),0,(VLOOKUP(I25,disk!$B$9:$H$40,7,FALSE)))</f>
        <v>0</v>
      </c>
      <c r="C25" s="220">
        <f>IF(ISERROR(VLOOKUP(I25,disk!$B$9:$H$40,2,FALSE)),0,(VLOOKUP(I25,disk!$B$9:$H$40,2,FALSE)))</f>
        <v>0</v>
      </c>
      <c r="D25" s="229">
        <f>IF(ISERROR(VLOOKUP(I25,disk!$B$9:$H$40,3,FALSE)),0,(VLOOKUP(I25,disk!$B$9:$H$40,3,FALSE)))</f>
        <v>0</v>
      </c>
      <c r="E25" s="229">
        <f>IF(ISERROR(VLOOKUP(I25,disk!$B$9:$H$40,4,FALSE)),0,(VLOOKUP(I25,disk!$B$9:$H$40,4,FALSE)))</f>
        <v>0</v>
      </c>
      <c r="F25" s="33">
        <f>IF(ISERROR(VLOOKUP(I25,disk!$B$9:$H$40,5,FALSE)),0,(VLOOKUP(I25,disk!$B$9:$H$40,5,FALSE)))</f>
        <v>0</v>
      </c>
      <c r="G25" s="43">
        <f>IF(ISERROR(VLOOKUP(I25,disk!$B$9:$H$40,6,FALSE)),0,(VLOOKUP(I25,disk!$B$9:$H$40,6,FALSE)))</f>
        <v>0</v>
      </c>
      <c r="H25" s="222"/>
      <c r="I25" s="30">
        <v>17</v>
      </c>
      <c r="J25" s="44"/>
    </row>
    <row r="26" spans="1:10" s="24" customFormat="1" ht="24.95" customHeight="1">
      <c r="A26" s="28">
        <v>18</v>
      </c>
      <c r="B26" s="42">
        <f>IF(ISERROR(VLOOKUP(I26,disk!$B$9:$H$40,7,FALSE)),0,(VLOOKUP(I26,disk!$B$9:$H$40,7,FALSE)))</f>
        <v>0</v>
      </c>
      <c r="C26" s="220">
        <f>IF(ISERROR(VLOOKUP(I26,disk!$B$9:$H$40,2,FALSE)),0,(VLOOKUP(I26,disk!$B$9:$H$40,2,FALSE)))</f>
        <v>0</v>
      </c>
      <c r="D26" s="229">
        <f>IF(ISERROR(VLOOKUP(I26,disk!$B$9:$H$40,3,FALSE)),0,(VLOOKUP(I26,disk!$B$9:$H$40,3,FALSE)))</f>
        <v>0</v>
      </c>
      <c r="E26" s="229">
        <f>IF(ISERROR(VLOOKUP(I26,disk!$B$9:$H$40,4,FALSE)),0,(VLOOKUP(I26,disk!$B$9:$H$40,4,FALSE)))</f>
        <v>0</v>
      </c>
      <c r="F26" s="33">
        <f>IF(ISERROR(VLOOKUP(I26,disk!$B$9:$H$40,5,FALSE)),0,(VLOOKUP(I26,disk!$B$9:$H$40,5,FALSE)))</f>
        <v>0</v>
      </c>
      <c r="G26" s="43">
        <f>IF(ISERROR(VLOOKUP(I26,disk!$B$9:$H$40,6,FALSE)),0,(VLOOKUP(I26,disk!$B$9:$H$40,6,FALSE)))</f>
        <v>0</v>
      </c>
      <c r="H26" s="222"/>
      <c r="I26" s="30">
        <v>18</v>
      </c>
      <c r="J26" s="44"/>
    </row>
    <row r="27" spans="1:10" s="24" customFormat="1" ht="24.95" customHeight="1">
      <c r="A27" s="28">
        <v>19</v>
      </c>
      <c r="B27" s="42">
        <f>IF(ISERROR(VLOOKUP(I27,disk!$B$9:$H$40,7,FALSE)),0,(VLOOKUP(I27,disk!$B$9:$H$40,7,FALSE)))</f>
        <v>0</v>
      </c>
      <c r="C27" s="220">
        <f>IF(ISERROR(VLOOKUP(I27,disk!$B$9:$H$40,2,FALSE)),0,(VLOOKUP(I27,disk!$B$9:$H$40,2,FALSE)))</f>
        <v>0</v>
      </c>
      <c r="D27" s="229">
        <f>IF(ISERROR(VLOOKUP(I27,disk!$B$9:$H$40,3,FALSE)),0,(VLOOKUP(I27,disk!$B$9:$H$40,3,FALSE)))</f>
        <v>0</v>
      </c>
      <c r="E27" s="229">
        <f>IF(ISERROR(VLOOKUP(I27,disk!$B$9:$H$40,4,FALSE)),0,(VLOOKUP(I27,disk!$B$9:$H$40,4,FALSE)))</f>
        <v>0</v>
      </c>
      <c r="F27" s="33">
        <f>IF(ISERROR(VLOOKUP(I27,disk!$B$9:$H$40,5,FALSE)),0,(VLOOKUP(I27,disk!$B$9:$H$40,5,FALSE)))</f>
        <v>0</v>
      </c>
      <c r="G27" s="43">
        <f>IF(ISERROR(VLOOKUP(I27,disk!$B$9:$H$40,6,FALSE)),0,(VLOOKUP(I27,disk!$B$9:$H$40,6,FALSE)))</f>
        <v>0</v>
      </c>
      <c r="H27" s="222"/>
      <c r="I27" s="30">
        <v>19</v>
      </c>
      <c r="J27" s="44"/>
    </row>
    <row r="28" spans="1:10" s="24" customFormat="1" ht="24.95" customHeight="1">
      <c r="A28" s="28">
        <v>20</v>
      </c>
      <c r="B28" s="42">
        <f>IF(ISERROR(VLOOKUP(I28,disk!$B$9:$H$40,7,FALSE)),0,(VLOOKUP(I28,disk!$B$9:$H$40,7,FALSE)))</f>
        <v>0</v>
      </c>
      <c r="C28" s="220">
        <f>IF(ISERROR(VLOOKUP(I28,disk!$B$9:$H$40,2,FALSE)),0,(VLOOKUP(I28,disk!$B$9:$H$40,2,FALSE)))</f>
        <v>0</v>
      </c>
      <c r="D28" s="229">
        <f>IF(ISERROR(VLOOKUP(I28,disk!$B$9:$H$40,3,FALSE)),0,(VLOOKUP(I28,disk!$B$9:$H$40,3,FALSE)))</f>
        <v>0</v>
      </c>
      <c r="E28" s="229">
        <f>IF(ISERROR(VLOOKUP(I28,disk!$B$9:$H$40,4,FALSE)),0,(VLOOKUP(I28,disk!$B$9:$H$40,4,FALSE)))</f>
        <v>0</v>
      </c>
      <c r="F28" s="33">
        <f>IF(ISERROR(VLOOKUP(I28,disk!$B$9:$H$40,5,FALSE)),0,(VLOOKUP(I28,disk!$B$9:$H$40,5,FALSE)))</f>
        <v>0</v>
      </c>
      <c r="G28" s="43">
        <f>IF(ISERROR(VLOOKUP(I28,disk!$B$9:$H$40,6,FALSE)),0,(VLOOKUP(I28,disk!$B$9:$H$40,6,FALSE)))</f>
        <v>0</v>
      </c>
      <c r="H28" s="222"/>
      <c r="I28" s="30">
        <v>20</v>
      </c>
      <c r="J28" s="44"/>
    </row>
    <row r="29" spans="1:10" s="24" customFormat="1" ht="24.95" customHeight="1">
      <c r="A29" s="28">
        <v>21</v>
      </c>
      <c r="B29" s="42">
        <f>IF(ISERROR(VLOOKUP(I29,disk!$B$9:$H$40,7,FALSE)),0,(VLOOKUP(I29,disk!$B$9:$H$40,7,FALSE)))</f>
        <v>0</v>
      </c>
      <c r="C29" s="220">
        <f>IF(ISERROR(VLOOKUP(I29,disk!$B$9:$H$40,2,FALSE)),0,(VLOOKUP(I29,disk!$B$9:$H$40,2,FALSE)))</f>
        <v>0</v>
      </c>
      <c r="D29" s="229">
        <f>IF(ISERROR(VLOOKUP(I29,disk!$B$9:$H$40,3,FALSE)),0,(VLOOKUP(I29,disk!$B$9:$H$40,3,FALSE)))</f>
        <v>0</v>
      </c>
      <c r="E29" s="229">
        <f>IF(ISERROR(VLOOKUP(I29,disk!$B$9:$H$40,4,FALSE)),0,(VLOOKUP(I29,disk!$B$9:$H$40,4,FALSE)))</f>
        <v>0</v>
      </c>
      <c r="F29" s="33">
        <f>IF(ISERROR(VLOOKUP(I29,disk!$B$9:$H$40,5,FALSE)),0,(VLOOKUP(I29,disk!$B$9:$H$40,5,FALSE)))</f>
        <v>0</v>
      </c>
      <c r="G29" s="43">
        <f>IF(ISERROR(VLOOKUP(I29,disk!$B$9:$H$40,6,FALSE)),0,(VLOOKUP(I29,disk!$B$9:$H$40,6,FALSE)))</f>
        <v>0</v>
      </c>
      <c r="H29" s="222"/>
      <c r="I29" s="30">
        <v>21</v>
      </c>
      <c r="J29" s="44"/>
    </row>
    <row r="30" spans="1:10" s="24" customFormat="1" ht="24.95" customHeight="1">
      <c r="A30" s="28">
        <v>22</v>
      </c>
      <c r="B30" s="42">
        <f>IF(ISERROR(VLOOKUP(I30,disk!$B$9:$H$40,7,FALSE)),0,(VLOOKUP(I30,disk!$B$9:$H$40,7,FALSE)))</f>
        <v>0</v>
      </c>
      <c r="C30" s="220">
        <f>IF(ISERROR(VLOOKUP(I30,disk!$B$9:$H$40,2,FALSE)),0,(VLOOKUP(I30,disk!$B$9:$H$40,2,FALSE)))</f>
        <v>0</v>
      </c>
      <c r="D30" s="229">
        <f>IF(ISERROR(VLOOKUP(I30,disk!$B$9:$H$40,3,FALSE)),0,(VLOOKUP(I30,disk!$B$9:$H$40,3,FALSE)))</f>
        <v>0</v>
      </c>
      <c r="E30" s="229">
        <f>IF(ISERROR(VLOOKUP(I30,disk!$B$9:$H$40,4,FALSE)),0,(VLOOKUP(I30,disk!$B$9:$H$40,4,FALSE)))</f>
        <v>0</v>
      </c>
      <c r="F30" s="33">
        <f>IF(ISERROR(VLOOKUP(I30,disk!$B$9:$H$40,5,FALSE)),0,(VLOOKUP(I30,disk!$B$9:$H$40,5,FALSE)))</f>
        <v>0</v>
      </c>
      <c r="G30" s="43">
        <f>IF(ISERROR(VLOOKUP(I30,disk!$B$9:$H$40,6,FALSE)),0,(VLOOKUP(I30,disk!$B$9:$H$40,6,FALSE)))</f>
        <v>0</v>
      </c>
      <c r="H30" s="222"/>
      <c r="I30" s="30">
        <v>22</v>
      </c>
      <c r="J30" s="44"/>
    </row>
    <row r="31" spans="1:10" s="24" customFormat="1" ht="24.95" customHeight="1">
      <c r="A31" s="28">
        <v>23</v>
      </c>
      <c r="B31" s="42">
        <f>IF(ISERROR(VLOOKUP(I31,disk!$B$9:$H$40,7,FALSE)),0,(VLOOKUP(I31,disk!$B$9:$H$40,7,FALSE)))</f>
        <v>0</v>
      </c>
      <c r="C31" s="220">
        <f>IF(ISERROR(VLOOKUP(I31,disk!$B$9:$H$40,2,FALSE)),0,(VLOOKUP(I31,disk!$B$9:$H$40,2,FALSE)))</f>
        <v>0</v>
      </c>
      <c r="D31" s="229">
        <f>IF(ISERROR(VLOOKUP(I31,disk!$B$9:$H$40,3,FALSE)),0,(VLOOKUP(I31,disk!$B$9:$H$40,3,FALSE)))</f>
        <v>0</v>
      </c>
      <c r="E31" s="229">
        <f>IF(ISERROR(VLOOKUP(I31,disk!$B$9:$H$40,4,FALSE)),0,(VLOOKUP(I31,disk!$B$9:$H$40,4,FALSE)))</f>
        <v>0</v>
      </c>
      <c r="F31" s="33">
        <f>IF(ISERROR(VLOOKUP(I31,disk!$B$9:$H$40,5,FALSE)),0,(VLOOKUP(I31,disk!$B$9:$H$40,5,FALSE)))</f>
        <v>0</v>
      </c>
      <c r="G31" s="43">
        <f>IF(ISERROR(VLOOKUP(I31,disk!$B$9:$H$40,6,FALSE)),0,(VLOOKUP(I31,disk!$B$9:$H$40,6,FALSE)))</f>
        <v>0</v>
      </c>
      <c r="H31" s="222"/>
      <c r="I31" s="30">
        <v>23</v>
      </c>
      <c r="J31" s="44"/>
    </row>
    <row r="32" spans="1:10" s="24" customFormat="1" ht="24.95" customHeight="1">
      <c r="A32" s="28">
        <v>24</v>
      </c>
      <c r="B32" s="42">
        <f>IF(ISERROR(VLOOKUP(I32,disk!$B$9:$H$40,7,FALSE)),0,(VLOOKUP(I32,disk!$B$9:$H$40,7,FALSE)))</f>
        <v>0</v>
      </c>
      <c r="C32" s="220">
        <f>IF(ISERROR(VLOOKUP(I32,disk!$B$9:$H$40,2,FALSE)),0,(VLOOKUP(I32,disk!$B$9:$H$40,2,FALSE)))</f>
        <v>0</v>
      </c>
      <c r="D32" s="229">
        <f>IF(ISERROR(VLOOKUP(I32,disk!$B$9:$H$40,3,FALSE)),0,(VLOOKUP(I32,disk!$B$9:$H$40,3,FALSE)))</f>
        <v>0</v>
      </c>
      <c r="E32" s="229">
        <f>IF(ISERROR(VLOOKUP(I32,disk!$B$9:$H$40,4,FALSE)),0,(VLOOKUP(I32,disk!$B$9:$H$40,4,FALSE)))</f>
        <v>0</v>
      </c>
      <c r="F32" s="33">
        <f>IF(ISERROR(VLOOKUP(I32,disk!$B$9:$H$40,5,FALSE)),0,(VLOOKUP(I32,disk!$B$9:$H$40,5,FALSE)))</f>
        <v>0</v>
      </c>
      <c r="G32" s="43">
        <f>IF(ISERROR(VLOOKUP(I32,disk!$B$9:$H$40,6,FALSE)),0,(VLOOKUP(I32,disk!$B$9:$H$40,6,FALSE)))</f>
        <v>0</v>
      </c>
      <c r="H32" s="222"/>
      <c r="I32" s="30">
        <v>24</v>
      </c>
      <c r="J32" s="44"/>
    </row>
    <row r="33" spans="1:10" s="24" customFormat="1" ht="24.95" customHeight="1">
      <c r="A33" s="28">
        <v>25</v>
      </c>
      <c r="B33" s="42">
        <f>IF(ISERROR(VLOOKUP(I33,disk!$B$9:$H$40,7,FALSE)),0,(VLOOKUP(I33,disk!$B$9:$H$40,7,FALSE)))</f>
        <v>0</v>
      </c>
      <c r="C33" s="220">
        <f>IF(ISERROR(VLOOKUP(I33,disk!$B$9:$H$40,2,FALSE)),0,(VLOOKUP(I33,disk!$B$9:$H$40,2,FALSE)))</f>
        <v>0</v>
      </c>
      <c r="D33" s="229">
        <f>IF(ISERROR(VLOOKUP(I33,disk!$B$9:$H$40,3,FALSE)),0,(VLOOKUP(I33,disk!$B$9:$H$40,3,FALSE)))</f>
        <v>0</v>
      </c>
      <c r="E33" s="229">
        <f>IF(ISERROR(VLOOKUP(I33,disk!$B$9:$H$40,4,FALSE)),0,(VLOOKUP(I33,disk!$B$9:$H$40,4,FALSE)))</f>
        <v>0</v>
      </c>
      <c r="F33" s="33">
        <f>IF(ISERROR(VLOOKUP(I33,disk!$B$9:$H$40,5,FALSE)),0,(VLOOKUP(I33,disk!$B$9:$H$40,5,FALSE)))</f>
        <v>0</v>
      </c>
      <c r="G33" s="43">
        <f>IF(ISERROR(VLOOKUP(I33,disk!$B$9:$H$40,6,FALSE)),0,(VLOOKUP(I33,disk!$B$9:$H$40,6,FALSE)))</f>
        <v>0</v>
      </c>
      <c r="H33" s="222"/>
      <c r="I33" s="30">
        <v>25</v>
      </c>
      <c r="J33" s="44"/>
    </row>
    <row r="34" spans="1:10" s="24" customFormat="1" ht="24.95" customHeight="1">
      <c r="A34" s="28">
        <v>26</v>
      </c>
      <c r="B34" s="42">
        <f>IF(ISERROR(VLOOKUP(I34,disk!$B$9:$H$40,7,FALSE)),0,(VLOOKUP(I34,disk!$B$9:$H$40,7,FALSE)))</f>
        <v>0</v>
      </c>
      <c r="C34" s="220">
        <f>IF(ISERROR(VLOOKUP(I34,disk!$B$9:$H$40,2,FALSE)),0,(VLOOKUP(I34,disk!$B$9:$H$40,2,FALSE)))</f>
        <v>0</v>
      </c>
      <c r="D34" s="229">
        <f>IF(ISERROR(VLOOKUP(I34,disk!$B$9:$H$40,3,FALSE)),0,(VLOOKUP(I34,disk!$B$9:$H$40,3,FALSE)))</f>
        <v>0</v>
      </c>
      <c r="E34" s="229">
        <f>IF(ISERROR(VLOOKUP(I34,disk!$B$9:$H$40,4,FALSE)),0,(VLOOKUP(I34,disk!$B$9:$H$40,4,FALSE)))</f>
        <v>0</v>
      </c>
      <c r="F34" s="33">
        <f>IF(ISERROR(VLOOKUP(I34,disk!$B$9:$H$40,5,FALSE)),0,(VLOOKUP(I34,disk!$B$9:$H$40,5,FALSE)))</f>
        <v>0</v>
      </c>
      <c r="G34" s="43">
        <f>IF(ISERROR(VLOOKUP(I34,disk!$B$9:$H$40,6,FALSE)),0,(VLOOKUP(I34,disk!$B$9:$H$40,6,FALSE)))</f>
        <v>0</v>
      </c>
      <c r="H34" s="222"/>
      <c r="I34" s="30">
        <v>26</v>
      </c>
      <c r="J34" s="44"/>
    </row>
    <row r="35" spans="1:10" s="24" customFormat="1" ht="24.95" customHeight="1">
      <c r="A35" s="28">
        <v>27</v>
      </c>
      <c r="B35" s="42">
        <f>IF(ISERROR(VLOOKUP(I35,disk!$B$9:$H$40,7,FALSE)),0,(VLOOKUP(I35,disk!$B$9:$H$40,7,FALSE)))</f>
        <v>0</v>
      </c>
      <c r="C35" s="220">
        <f>IF(ISERROR(VLOOKUP(I35,disk!$B$9:$H$40,2,FALSE)),0,(VLOOKUP(I35,disk!$B$9:$H$40,2,FALSE)))</f>
        <v>0</v>
      </c>
      <c r="D35" s="229">
        <f>IF(ISERROR(VLOOKUP(I35,disk!$B$9:$H$40,3,FALSE)),0,(VLOOKUP(I35,disk!$B$9:$H$40,3,FALSE)))</f>
        <v>0</v>
      </c>
      <c r="E35" s="229">
        <f>IF(ISERROR(VLOOKUP(I35,disk!$B$9:$H$40,4,FALSE)),0,(VLOOKUP(I35,disk!$B$9:$H$40,4,FALSE)))</f>
        <v>0</v>
      </c>
      <c r="F35" s="33">
        <f>IF(ISERROR(VLOOKUP(I35,disk!$B$9:$H$40,5,FALSE)),0,(VLOOKUP(I35,disk!$B$9:$H$40,5,FALSE)))</f>
        <v>0</v>
      </c>
      <c r="G35" s="43">
        <f>IF(ISERROR(VLOOKUP(I35,disk!$B$9:$H$40,6,FALSE)),0,(VLOOKUP(I35,disk!$B$9:$H$40,6,FALSE)))</f>
        <v>0</v>
      </c>
      <c r="H35" s="222"/>
      <c r="I35" s="30">
        <v>27</v>
      </c>
      <c r="J35" s="44"/>
    </row>
    <row r="36" spans="1:10" s="24" customFormat="1" ht="24.95" customHeight="1">
      <c r="A36" s="28">
        <v>28</v>
      </c>
      <c r="B36" s="42">
        <f>IF(ISERROR(VLOOKUP(I36,disk!$B$9:$H$40,7,FALSE)),0,(VLOOKUP(I36,disk!$B$9:$H$40,7,FALSE)))</f>
        <v>0</v>
      </c>
      <c r="C36" s="220">
        <f>IF(ISERROR(VLOOKUP(I36,disk!$B$9:$H$40,2,FALSE)),0,(VLOOKUP(I36,disk!$B$9:$H$40,2,FALSE)))</f>
        <v>0</v>
      </c>
      <c r="D36" s="229">
        <f>IF(ISERROR(VLOOKUP(I36,disk!$B$9:$H$40,3,FALSE)),0,(VLOOKUP(I36,disk!$B$9:$H$40,3,FALSE)))</f>
        <v>0</v>
      </c>
      <c r="E36" s="229">
        <f>IF(ISERROR(VLOOKUP(I36,disk!$B$9:$H$40,4,FALSE)),0,(VLOOKUP(I36,disk!$B$9:$H$40,4,FALSE)))</f>
        <v>0</v>
      </c>
      <c r="F36" s="33">
        <f>IF(ISERROR(VLOOKUP(I36,disk!$B$9:$H$40,5,FALSE)),0,(VLOOKUP(I36,disk!$B$9:$H$40,5,FALSE)))</f>
        <v>0</v>
      </c>
      <c r="G36" s="43">
        <f>IF(ISERROR(VLOOKUP(I36,disk!$B$9:$H$40,6,FALSE)),0,(VLOOKUP(I36,disk!$B$9:$H$40,6,FALSE)))</f>
        <v>0</v>
      </c>
      <c r="H36" s="222"/>
      <c r="I36" s="30">
        <v>28</v>
      </c>
      <c r="J36" s="44"/>
    </row>
    <row r="37" spans="1:10" s="24" customFormat="1" ht="24.95" customHeight="1">
      <c r="A37" s="28">
        <v>29</v>
      </c>
      <c r="B37" s="42">
        <f>IF(ISERROR(VLOOKUP(I37,disk!$B$9:$H$40,7,FALSE)),0,(VLOOKUP(I37,disk!$B$9:$H$40,7,FALSE)))</f>
        <v>0</v>
      </c>
      <c r="C37" s="220">
        <f>IF(ISERROR(VLOOKUP(I37,disk!$B$9:$H$40,2,FALSE)),0,(VLOOKUP(I37,disk!$B$9:$H$40,2,FALSE)))</f>
        <v>0</v>
      </c>
      <c r="D37" s="229">
        <f>IF(ISERROR(VLOOKUP(I37,disk!$B$9:$H$40,3,FALSE)),0,(VLOOKUP(I37,disk!$B$9:$H$40,3,FALSE)))</f>
        <v>0</v>
      </c>
      <c r="E37" s="229">
        <f>IF(ISERROR(VLOOKUP(I37,disk!$B$9:$H$40,4,FALSE)),0,(VLOOKUP(I37,disk!$B$9:$H$40,4,FALSE)))</f>
        <v>0</v>
      </c>
      <c r="F37" s="33">
        <f>IF(ISERROR(VLOOKUP(I37,disk!$B$9:$H$40,5,FALSE)),0,(VLOOKUP(I37,disk!$B$9:$H$40,5,FALSE)))</f>
        <v>0</v>
      </c>
      <c r="G37" s="43">
        <f>IF(ISERROR(VLOOKUP(I37,disk!$B$9:$H$40,6,FALSE)),0,(VLOOKUP(I37,disk!$B$9:$H$40,6,FALSE)))</f>
        <v>0</v>
      </c>
      <c r="H37" s="222"/>
      <c r="I37" s="30">
        <v>29</v>
      </c>
      <c r="J37" s="44"/>
    </row>
    <row r="38" spans="1:10" s="24" customFormat="1" ht="24.95" customHeight="1">
      <c r="A38" s="28">
        <v>30</v>
      </c>
      <c r="B38" s="42">
        <f>IF(ISERROR(VLOOKUP(I38,disk!$B$9:$H$40,7,FALSE)),0,(VLOOKUP(I38,disk!$B$9:$H$40,7,FALSE)))</f>
        <v>0</v>
      </c>
      <c r="C38" s="220">
        <f>IF(ISERROR(VLOOKUP(I38,disk!$B$9:$H$40,2,FALSE)),0,(VLOOKUP(I38,disk!$B$9:$H$40,2,FALSE)))</f>
        <v>0</v>
      </c>
      <c r="D38" s="229">
        <f>IF(ISERROR(VLOOKUP(I38,disk!$B$9:$H$40,3,FALSE)),0,(VLOOKUP(I38,disk!$B$9:$H$40,3,FALSE)))</f>
        <v>0</v>
      </c>
      <c r="E38" s="229">
        <f>IF(ISERROR(VLOOKUP(I38,disk!$B$9:$H$40,4,FALSE)),0,(VLOOKUP(I38,disk!$B$9:$H$40,4,FALSE)))</f>
        <v>0</v>
      </c>
      <c r="F38" s="33">
        <f>IF(ISERROR(VLOOKUP(I38,disk!$B$9:$H$40,5,FALSE)),0,(VLOOKUP(I38,disk!$B$9:$H$40,5,FALSE)))</f>
        <v>0</v>
      </c>
      <c r="G38" s="43">
        <f>IF(ISERROR(VLOOKUP(I38,disk!$B$9:$H$40,6,FALSE)),0,(VLOOKUP(I38,disk!$B$9:$H$40,6,FALSE)))</f>
        <v>0</v>
      </c>
      <c r="H38" s="222"/>
      <c r="I38" s="30">
        <v>30</v>
      </c>
      <c r="J38" s="44"/>
    </row>
    <row r="39" spans="1:10" s="24" customFormat="1" ht="24.95" customHeight="1">
      <c r="A39" s="28">
        <v>31</v>
      </c>
      <c r="B39" s="42">
        <f>IF(ISERROR(VLOOKUP(I39,disk!$B$9:$H$40,7,FALSE)),0,(VLOOKUP(I39,disk!$B$9:$H$40,7,FALSE)))</f>
        <v>0</v>
      </c>
      <c r="C39" s="220">
        <f>IF(ISERROR(VLOOKUP(I39,disk!$B$9:$H$40,2,FALSE)),0,(VLOOKUP(I39,disk!$B$9:$H$40,2,FALSE)))</f>
        <v>0</v>
      </c>
      <c r="D39" s="229">
        <f>IF(ISERROR(VLOOKUP(I39,disk!$B$9:$H$40,3,FALSE)),0,(VLOOKUP(I39,disk!$B$9:$H$40,3,FALSE)))</f>
        <v>0</v>
      </c>
      <c r="E39" s="229">
        <f>IF(ISERROR(VLOOKUP(I39,disk!$B$9:$H$40,4,FALSE)),0,(VLOOKUP(I39,disk!$B$9:$H$40,4,FALSE)))</f>
        <v>0</v>
      </c>
      <c r="F39" s="33">
        <f>IF(ISERROR(VLOOKUP(I39,disk!$B$9:$H$40,5,FALSE)),0,(VLOOKUP(I39,disk!$B$9:$H$40,5,FALSE)))</f>
        <v>0</v>
      </c>
      <c r="G39" s="43">
        <f>IF(ISERROR(VLOOKUP(I39,disk!$B$9:$H$40,6,FALSE)),0,(VLOOKUP(I39,disk!$B$9:$H$40,6,FALSE)))</f>
        <v>0</v>
      </c>
      <c r="H39" s="222"/>
      <c r="I39" s="30">
        <v>31</v>
      </c>
      <c r="J39" s="44"/>
    </row>
    <row r="40" spans="1:10" s="24" customFormat="1" ht="24.95" customHeight="1">
      <c r="A40" s="28">
        <v>32</v>
      </c>
      <c r="B40" s="42">
        <f>IF(ISERROR(VLOOKUP(I40,disk!$B$9:$H$40,7,FALSE)),0,(VLOOKUP(I40,disk!$B$9:$H$40,7,FALSE)))</f>
        <v>0</v>
      </c>
      <c r="C40" s="220">
        <f>IF(ISERROR(VLOOKUP(I40,disk!$B$9:$H$40,2,FALSE)),0,(VLOOKUP(I40,disk!$B$9:$H$40,2,FALSE)))</f>
        <v>0</v>
      </c>
      <c r="D40" s="229">
        <f>IF(ISERROR(VLOOKUP(I40,disk!$B$9:$H$40,3,FALSE)),0,(VLOOKUP(I40,disk!$B$9:$H$40,3,FALSE)))</f>
        <v>0</v>
      </c>
      <c r="E40" s="229">
        <f>IF(ISERROR(VLOOKUP(I40,disk!$B$9:$H$40,4,FALSE)),0,(VLOOKUP(I40,disk!$B$9:$H$40,4,FALSE)))</f>
        <v>0</v>
      </c>
      <c r="F40" s="33">
        <f>IF(ISERROR(VLOOKUP(I40,disk!$B$9:$H$40,5,FALSE)),0,(VLOOKUP(I40,disk!$B$9:$H$40,5,FALSE)))</f>
        <v>0</v>
      </c>
      <c r="G40" s="43">
        <f>IF(ISERROR(VLOOKUP(I40,disk!$B$9:$H$40,6,FALSE)),0,(VLOOKUP(I40,disk!$B$9:$H$40,6,FALSE)))</f>
        <v>0</v>
      </c>
      <c r="H40" s="222"/>
      <c r="I40" s="30">
        <v>32</v>
      </c>
      <c r="J40" s="44"/>
    </row>
    <row r="41" spans="1:10" s="38" customFormat="1" ht="24.95" customHeight="1">
      <c r="A41" s="324" t="s">
        <v>24</v>
      </c>
      <c r="B41" s="324"/>
      <c r="C41" s="38" t="s">
        <v>33</v>
      </c>
      <c r="D41" s="38" t="s">
        <v>34</v>
      </c>
      <c r="E41" s="39" t="s">
        <v>25</v>
      </c>
      <c r="F41" s="25" t="s">
        <v>25</v>
      </c>
    </row>
    <row r="42" spans="1:10" s="24" customFormat="1" ht="24.95" customHeight="1"/>
    <row r="43" spans="1:10" s="24" customFormat="1" ht="24.95" customHeight="1"/>
    <row r="44" spans="1:10" s="24" customFormat="1" ht="24.95" customHeight="1"/>
    <row r="45" spans="1:10" s="24" customFormat="1" ht="24.95" customHeight="1"/>
    <row r="46" spans="1:10" s="24" customFormat="1" ht="24.95" customHeight="1"/>
    <row r="47" spans="1:10" s="24" customFormat="1" ht="24.95" customHeight="1"/>
    <row r="48" spans="1:10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pans="9:9" s="24" customFormat="1" ht="24.95" customHeight="1"/>
    <row r="66" spans="9:9" s="24" customFormat="1" ht="24.95" customHeight="1"/>
    <row r="67" spans="9:9" s="24" customFormat="1" ht="24.95" customHeight="1"/>
    <row r="68" spans="9:9" s="24" customFormat="1" ht="24.95" customHeight="1"/>
    <row r="69" spans="9:9" s="24" customFormat="1" ht="24.95" customHeight="1"/>
    <row r="70" spans="9:9" s="24" customFormat="1" ht="24.95" customHeight="1"/>
    <row r="71" spans="9:9" s="24" customFormat="1" ht="24.95" customHeight="1">
      <c r="I71" s="40"/>
    </row>
  </sheetData>
  <mergeCells count="5">
    <mergeCell ref="I1:I7"/>
    <mergeCell ref="A41:B41"/>
    <mergeCell ref="A1:H1"/>
    <mergeCell ref="A2:H2"/>
    <mergeCell ref="A3:H3"/>
  </mergeCells>
  <conditionalFormatting sqref="B9:H40">
    <cfRule type="cellIs" dxfId="35" priority="1" stopIfTrue="1" operator="equal">
      <formula>0</formula>
    </cfRule>
  </conditionalFormatting>
  <conditionalFormatting sqref="A7">
    <cfRule type="cellIs" dxfId="34" priority="2" stopIfTrue="1" operator="equal">
      <formula>1</formula>
    </cfRule>
  </conditionalFormatting>
  <pageMargins left="0.7" right="0.7" top="0.75" bottom="0.75" header="0.3" footer="0.3"/>
  <pageSetup paperSize="9" scale="64" orientation="portrait" verticalDpi="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>
  <sheetPr>
    <tabColor rgb="FF00B050"/>
  </sheetPr>
  <dimension ref="A1:AI51"/>
  <sheetViews>
    <sheetView view="pageBreakPreview" zoomScale="60" zoomScaleNormal="75" workbookViewId="0">
      <pane xSplit="6" ySplit="5" topLeftCell="G6" activePane="bottomRight" state="frozen"/>
      <selection activeCell="A38" sqref="A38:G38"/>
      <selection pane="topRight" activeCell="A38" sqref="A38:G38"/>
      <selection pane="bottomLeft" activeCell="A38" sqref="A38:G38"/>
      <selection pane="bottomRight" activeCell="F8" sqref="F8"/>
    </sheetView>
  </sheetViews>
  <sheetFormatPr defaultColWidth="9.140625" defaultRowHeight="35.1" customHeight="1"/>
  <cols>
    <col min="1" max="1" width="8.140625" style="91" bestFit="1" customWidth="1"/>
    <col min="2" max="2" width="4.42578125" style="40" bestFit="1" customWidth="1"/>
    <col min="3" max="3" width="6.7109375" style="40" customWidth="1"/>
    <col min="4" max="4" width="11.85546875" style="40" customWidth="1"/>
    <col min="5" max="5" width="25.7109375" style="91" customWidth="1"/>
    <col min="6" max="6" width="23.7109375" style="91" customWidth="1"/>
    <col min="7" max="8" width="8.7109375" style="40" customWidth="1"/>
    <col min="9" max="14" width="8.7109375" style="91" customWidth="1"/>
    <col min="15" max="15" width="8.7109375" style="40" customWidth="1"/>
    <col min="16" max="16" width="9.7109375" style="40" customWidth="1"/>
    <col min="17" max="16384" width="9.140625" style="40"/>
  </cols>
  <sheetData>
    <row r="1" spans="1:34" ht="35.1" customHeight="1">
      <c r="B1" s="348" t="s">
        <v>16</v>
      </c>
      <c r="C1" s="348"/>
      <c r="D1" s="348"/>
      <c r="E1" s="124" t="str">
        <f>'genel bilgi girişi'!$B$4</f>
        <v>GENÇ ERKEK</v>
      </c>
      <c r="I1" s="40"/>
      <c r="J1" s="40"/>
      <c r="M1" s="123" t="s">
        <v>17</v>
      </c>
      <c r="N1" s="355" t="str">
        <f>'genel bilgi girişi'!B5</f>
        <v>ATATÜRK STADYUMU</v>
      </c>
      <c r="O1" s="355"/>
      <c r="P1" s="355"/>
    </row>
    <row r="2" spans="1:34" ht="35.1" customHeight="1">
      <c r="B2" s="348" t="s">
        <v>19</v>
      </c>
      <c r="C2" s="348"/>
      <c r="D2" s="348"/>
      <c r="E2" s="125" t="s">
        <v>281</v>
      </c>
      <c r="I2" s="126"/>
      <c r="J2" s="126"/>
      <c r="K2" s="126"/>
      <c r="L2" s="126"/>
      <c r="M2" s="123" t="s">
        <v>18</v>
      </c>
      <c r="N2" s="341" t="str">
        <f>'genel bilgi girişi'!B6</f>
        <v>11-12 MART 2019</v>
      </c>
      <c r="O2" s="341"/>
      <c r="P2" s="341"/>
    </row>
    <row r="3" spans="1:34" ht="35.1" customHeight="1">
      <c r="B3" s="123" t="s">
        <v>60</v>
      </c>
      <c r="C3" s="123"/>
      <c r="D3" s="126"/>
      <c r="E3" s="127" t="str">
        <f>rekorlar!$H$40</f>
        <v>OZAN DİZMAN 45.87 m</v>
      </c>
      <c r="J3" s="128"/>
      <c r="K3" s="128"/>
      <c r="L3" s="129"/>
      <c r="M3" s="123" t="s">
        <v>61</v>
      </c>
      <c r="N3" s="360" t="str">
        <f>'yarışma programı'!$E$21</f>
        <v>2. Gün-10:40</v>
      </c>
      <c r="O3" s="360"/>
      <c r="P3" s="360"/>
    </row>
    <row r="4" spans="1:34" ht="35.1" customHeight="1">
      <c r="B4" s="350" t="str">
        <f>'genel bilgi girişi'!$B$8</f>
        <v>MİLLİ EĞİTİM ve KÜLTÜR BAKANLIĞI 2018-2019 ÖĞRETİM YILI GENÇLER ATLETİZM  ELEME YARIŞMALARI</v>
      </c>
      <c r="C4" s="350"/>
      <c r="D4" s="350"/>
      <c r="E4" s="350"/>
      <c r="F4" s="364"/>
      <c r="G4" s="369" t="s">
        <v>50</v>
      </c>
      <c r="H4" s="369"/>
      <c r="I4" s="369"/>
      <c r="J4" s="369"/>
      <c r="K4" s="369"/>
      <c r="L4" s="369"/>
      <c r="M4" s="369"/>
      <c r="N4" s="131"/>
    </row>
    <row r="5" spans="1:34" s="126" customFormat="1" ht="35.1" customHeight="1">
      <c r="A5" s="42" t="s">
        <v>238</v>
      </c>
      <c r="B5" s="42" t="s">
        <v>32</v>
      </c>
      <c r="C5" s="42" t="s">
        <v>20</v>
      </c>
      <c r="D5" s="132" t="s">
        <v>62</v>
      </c>
      <c r="E5" s="132" t="s">
        <v>55</v>
      </c>
      <c r="F5" s="132" t="s">
        <v>21</v>
      </c>
      <c r="G5" s="94">
        <v>1</v>
      </c>
      <c r="H5" s="94">
        <v>2</v>
      </c>
      <c r="I5" s="94">
        <v>3</v>
      </c>
      <c r="J5" s="133" t="s">
        <v>237</v>
      </c>
      <c r="K5" s="133">
        <v>4</v>
      </c>
      <c r="L5" s="94">
        <v>5</v>
      </c>
      <c r="M5" s="94">
        <v>6</v>
      </c>
      <c r="N5" s="90" t="s">
        <v>45</v>
      </c>
      <c r="O5" s="42" t="s">
        <v>23</v>
      </c>
      <c r="P5" s="42" t="s">
        <v>46</v>
      </c>
    </row>
    <row r="6" spans="1:34" ht="35.1" customHeight="1">
      <c r="A6" s="133">
        <v>2</v>
      </c>
      <c r="B6" s="130">
        <v>1</v>
      </c>
      <c r="C6" s="134">
        <f>'yarışmaya katılan okullar'!B12</f>
        <v>41</v>
      </c>
      <c r="D6" s="135">
        <v>37292</v>
      </c>
      <c r="E6" s="136" t="s">
        <v>518</v>
      </c>
      <c r="F6" s="137" t="str">
        <f>'yarışmaya katılan okullar'!C12</f>
        <v>Dr. FAZIL KÜÇÜK E.M.L</v>
      </c>
      <c r="G6" s="56"/>
      <c r="H6" s="56"/>
      <c r="I6" s="56"/>
      <c r="J6" s="138"/>
      <c r="K6" s="56"/>
      <c r="L6" s="139"/>
      <c r="M6" s="139"/>
      <c r="N6" s="138"/>
      <c r="O6" s="140" t="str">
        <f>IF(LEN(N6)&gt;0,VLOOKUP(N6,puan!$AC$4:$AF$112,3)-IF(COUNTIF(puan!$AC$4:$AF$112,N6)=0,0,0)," ")</f>
        <v xml:space="preserve"> </v>
      </c>
      <c r="P6" s="141"/>
      <c r="AH6" s="142"/>
    </row>
    <row r="7" spans="1:34" ht="35.1" customHeight="1">
      <c r="A7" s="133">
        <v>4</v>
      </c>
      <c r="B7" s="130">
        <v>2</v>
      </c>
      <c r="C7" s="134">
        <f>'yarışmaya katılan okullar'!B13</f>
        <v>44</v>
      </c>
      <c r="D7" s="135" t="s">
        <v>237</v>
      </c>
      <c r="E7" s="136" t="s">
        <v>237</v>
      </c>
      <c r="F7" s="137" t="str">
        <f>'yarışmaya katılan okullar'!C13</f>
        <v>LEFKE GAZİ LİSESİ</v>
      </c>
      <c r="G7" s="56"/>
      <c r="H7" s="56"/>
      <c r="I7" s="56"/>
      <c r="J7" s="138"/>
      <c r="K7" s="56"/>
      <c r="L7" s="139"/>
      <c r="M7" s="139"/>
      <c r="N7" s="138"/>
      <c r="O7" s="140" t="str">
        <f>IF(LEN(N7)&gt;0,VLOOKUP(N7,puan!$AC$4:$AF$112,3)-IF(COUNTIF(puan!$AC$4:$AF$112,N7)=0,0,0)," ")</f>
        <v xml:space="preserve"> </v>
      </c>
      <c r="P7" s="141"/>
      <c r="AH7" s="142"/>
    </row>
    <row r="8" spans="1:34" ht="35.1" customHeight="1">
      <c r="A8" s="133">
        <v>6</v>
      </c>
      <c r="B8" s="130">
        <v>3</v>
      </c>
      <c r="C8" s="134">
        <f>'yarışmaya katılan okullar'!B14</f>
        <v>50</v>
      </c>
      <c r="D8" s="135" t="s">
        <v>237</v>
      </c>
      <c r="E8" s="136" t="s">
        <v>237</v>
      </c>
      <c r="F8" s="137" t="str">
        <f>'yarışmaya katılan okullar'!C14</f>
        <v>SEDAT SİMAVİ E.M.LİSESİ</v>
      </c>
      <c r="G8" s="56"/>
      <c r="H8" s="56"/>
      <c r="I8" s="56"/>
      <c r="J8" s="138"/>
      <c r="K8" s="56"/>
      <c r="L8" s="139"/>
      <c r="M8" s="139"/>
      <c r="N8" s="138"/>
      <c r="O8" s="140" t="str">
        <f>IF(LEN(N8)&gt;0,VLOOKUP(N8,puan!$AC$4:$AF$112,3)-IF(COUNTIF(puan!$AC$4:$AF$112,N8)=0,0,0)," ")</f>
        <v xml:space="preserve"> </v>
      </c>
      <c r="P8" s="141"/>
      <c r="AH8" s="142"/>
    </row>
    <row r="9" spans="1:34" ht="35.1" customHeight="1">
      <c r="A9" s="133">
        <v>8</v>
      </c>
      <c r="B9" s="130">
        <v>4</v>
      </c>
      <c r="C9" s="134">
        <f>'yarışmaya katılan okullar'!B15</f>
        <v>52</v>
      </c>
      <c r="D9" s="135" t="s">
        <v>237</v>
      </c>
      <c r="E9" s="136" t="s">
        <v>237</v>
      </c>
      <c r="F9" s="137" t="str">
        <f>'yarışmaya katılan okullar'!C15</f>
        <v>LAPTA YAVUZLAR LİSESİ</v>
      </c>
      <c r="G9" s="56"/>
      <c r="H9" s="56"/>
      <c r="I9" s="56"/>
      <c r="J9" s="138"/>
      <c r="K9" s="56"/>
      <c r="L9" s="139"/>
      <c r="M9" s="139"/>
      <c r="N9" s="138"/>
      <c r="O9" s="140" t="str">
        <f>IF(LEN(N9)&gt;0,VLOOKUP(N9,puan!$AC$4:$AF$112,3)-IF(COUNTIF(puan!$AC$4:$AF$112,N9)=0,0,0)," ")</f>
        <v xml:space="preserve"> </v>
      </c>
      <c r="P9" s="141"/>
      <c r="AH9" s="142"/>
    </row>
    <row r="10" spans="1:34" ht="35.1" customHeight="1">
      <c r="A10" s="133">
        <v>7</v>
      </c>
      <c r="B10" s="130">
        <v>5</v>
      </c>
      <c r="C10" s="134">
        <f>'yarışmaya katılan okullar'!B16</f>
        <v>16</v>
      </c>
      <c r="D10" s="135" t="s">
        <v>237</v>
      </c>
      <c r="E10" s="136" t="s">
        <v>237</v>
      </c>
      <c r="F10" s="137" t="str">
        <f>'yarışmaya katılan okullar'!C16</f>
        <v>CUMHURİYET LİSESİ</v>
      </c>
      <c r="G10" s="56"/>
      <c r="H10" s="56"/>
      <c r="I10" s="56"/>
      <c r="J10" s="138"/>
      <c r="K10" s="56"/>
      <c r="L10" s="139"/>
      <c r="M10" s="139"/>
      <c r="N10" s="138"/>
      <c r="O10" s="140" t="str">
        <f>IF(LEN(N10)&gt;0,VLOOKUP(N10,puan!$AC$4:$AF$112,3)-IF(COUNTIF(puan!$AC$4:$AF$112,N10)=0,0,0)," ")</f>
        <v xml:space="preserve"> </v>
      </c>
      <c r="P10" s="141"/>
      <c r="AH10" s="142"/>
    </row>
    <row r="11" spans="1:34" ht="35.1" customHeight="1">
      <c r="A11" s="133">
        <v>5</v>
      </c>
      <c r="B11" s="130">
        <v>6</v>
      </c>
      <c r="C11" s="134">
        <f>'yarışmaya katılan okullar'!B17</f>
        <v>60</v>
      </c>
      <c r="D11" s="135" t="s">
        <v>237</v>
      </c>
      <c r="E11" s="136" t="s">
        <v>237</v>
      </c>
      <c r="F11" s="137" t="str">
        <f>'yarışmaya katılan okullar'!C17</f>
        <v>KARPAZ MESLEK LİSESİ</v>
      </c>
      <c r="G11" s="56"/>
      <c r="H11" s="56"/>
      <c r="I11" s="56"/>
      <c r="J11" s="138"/>
      <c r="K11" s="56"/>
      <c r="L11" s="139"/>
      <c r="M11" s="139"/>
      <c r="N11" s="138"/>
      <c r="O11" s="140" t="str">
        <f>IF(LEN(N11)&gt;0,VLOOKUP(N11,puan!$AC$4:$AF$112,3)-IF(COUNTIF(puan!$AC$4:$AF$112,N11)=0,0,0)," ")</f>
        <v xml:space="preserve"> </v>
      </c>
      <c r="P11" s="141"/>
      <c r="AH11" s="142"/>
    </row>
    <row r="12" spans="1:34" ht="35.1" customHeight="1">
      <c r="A12" s="133">
        <v>3</v>
      </c>
      <c r="B12" s="130">
        <v>7</v>
      </c>
      <c r="C12" s="134">
        <f>'yarışmaya katılan okullar'!B18</f>
        <v>30</v>
      </c>
      <c r="D12" s="135" t="s">
        <v>237</v>
      </c>
      <c r="E12" s="136" t="s">
        <v>237</v>
      </c>
      <c r="F12" s="137" t="str">
        <f>'yarışmaya katılan okullar'!C18</f>
        <v>HALA SULTAN İLAHİYAT KOLEJİ</v>
      </c>
      <c r="G12" s="56"/>
      <c r="H12" s="56"/>
      <c r="I12" s="56"/>
      <c r="J12" s="138"/>
      <c r="K12" s="56"/>
      <c r="L12" s="139"/>
      <c r="M12" s="139"/>
      <c r="N12" s="138"/>
      <c r="O12" s="140" t="str">
        <f>IF(LEN(N12)&gt;0,VLOOKUP(N12,puan!$AC$4:$AF$112,3)-IF(COUNTIF(puan!$AC$4:$AF$112,N12)=0,0,0)," ")</f>
        <v xml:space="preserve"> </v>
      </c>
      <c r="P12" s="141"/>
      <c r="AH12" s="142"/>
    </row>
    <row r="13" spans="1:34" ht="35.1" customHeight="1">
      <c r="A13" s="133">
        <v>1</v>
      </c>
      <c r="B13" s="130">
        <v>8</v>
      </c>
      <c r="C13" s="134">
        <f>'yarışmaya katılan okullar'!B19</f>
        <v>59</v>
      </c>
      <c r="D13" s="135" t="s">
        <v>237</v>
      </c>
      <c r="E13" s="136" t="s">
        <v>237</v>
      </c>
      <c r="F13" s="137" t="str">
        <f>'yarışmaya katılan okullar'!C19</f>
        <v>POLATPAŞA LİSESİ</v>
      </c>
      <c r="G13" s="56"/>
      <c r="H13" s="56"/>
      <c r="I13" s="56"/>
      <c r="J13" s="138"/>
      <c r="K13" s="56"/>
      <c r="L13" s="139"/>
      <c r="M13" s="139"/>
      <c r="N13" s="138"/>
      <c r="O13" s="140" t="str">
        <f>IF(LEN(N13)&gt;0,VLOOKUP(N13,puan!$AC$4:$AF$112,3)-IF(COUNTIF(puan!$AC$4:$AF$112,N13)=0,0,0)," ")</f>
        <v xml:space="preserve"> </v>
      </c>
      <c r="P13" s="141"/>
      <c r="AH13" s="142"/>
    </row>
    <row r="14" spans="1:34" ht="35.1" customHeight="1">
      <c r="A14" s="133" t="s">
        <v>239</v>
      </c>
      <c r="B14" s="130">
        <v>9</v>
      </c>
      <c r="C14" s="134">
        <f>'yarışmaya katılan okullar'!B20</f>
        <v>45</v>
      </c>
      <c r="D14" s="135" t="s">
        <v>237</v>
      </c>
      <c r="E14" s="136" t="s">
        <v>237</v>
      </c>
      <c r="F14" s="137" t="str">
        <f>'yarışmaya katılan okullar'!C20</f>
        <v>GÜZELYURT MESLEK LİSESİ</v>
      </c>
      <c r="G14" s="56"/>
      <c r="H14" s="56"/>
      <c r="I14" s="56"/>
      <c r="J14" s="138"/>
      <c r="K14" s="56"/>
      <c r="L14" s="139"/>
      <c r="M14" s="139"/>
      <c r="N14" s="138"/>
      <c r="O14" s="140" t="str">
        <f>IF(LEN(N14)&gt;0,VLOOKUP(N14,puan!$AC$4:$AF$112,3)-IF(COUNTIF(puan!$AC$4:$AF$112,N14)=0,0,0)," ")</f>
        <v xml:space="preserve"> </v>
      </c>
      <c r="P14" s="141"/>
      <c r="AH14" s="142"/>
    </row>
    <row r="15" spans="1:34" ht="35.1" customHeight="1">
      <c r="A15" s="133"/>
      <c r="B15" s="130">
        <v>10</v>
      </c>
      <c r="C15" s="134">
        <f>'yarışmaya katılan okullar'!B21</f>
        <v>35</v>
      </c>
      <c r="D15" s="135" t="s">
        <v>237</v>
      </c>
      <c r="E15" s="136" t="s">
        <v>237</v>
      </c>
      <c r="F15" s="137" t="str">
        <f>'yarışmaya katılan okullar'!C21</f>
        <v>ANAFARTALAR LİSESİ</v>
      </c>
      <c r="G15" s="56"/>
      <c r="H15" s="56"/>
      <c r="I15" s="56"/>
      <c r="J15" s="138"/>
      <c r="K15" s="56"/>
      <c r="L15" s="139"/>
      <c r="M15" s="139"/>
      <c r="N15" s="138"/>
      <c r="O15" s="140" t="str">
        <f>IF(LEN(N15)&gt;0,VLOOKUP(N15,puan!$AC$4:$AF$112,3)-IF(COUNTIF(puan!$AC$4:$AF$112,N15)=0,0,0)," ")</f>
        <v xml:space="preserve"> </v>
      </c>
      <c r="P15" s="141"/>
      <c r="AH15" s="142"/>
    </row>
    <row r="16" spans="1:34" ht="35.1" customHeight="1">
      <c r="A16" s="133"/>
      <c r="B16" s="130">
        <v>11</v>
      </c>
      <c r="C16" s="134">
        <f>'yarışmaya katılan okullar'!B22</f>
        <v>71</v>
      </c>
      <c r="D16" s="135" t="s">
        <v>237</v>
      </c>
      <c r="E16" s="136" t="s">
        <v>237</v>
      </c>
      <c r="F16" s="137" t="str">
        <f>'yarışmaya katılan okullar'!C22</f>
        <v>THE AMERİCAN COLLEGE</v>
      </c>
      <c r="G16" s="56"/>
      <c r="H16" s="56"/>
      <c r="I16" s="56"/>
      <c r="J16" s="138"/>
      <c r="K16" s="56"/>
      <c r="L16" s="139"/>
      <c r="M16" s="139"/>
      <c r="N16" s="138"/>
      <c r="O16" s="140" t="str">
        <f>IF(LEN(N16)&gt;0,VLOOKUP(N16,puan!$AC$4:$AF$112,3)-IF(COUNTIF(puan!$AC$4:$AF$112,N16)=0,0,0)," ")</f>
        <v xml:space="preserve"> </v>
      </c>
      <c r="P16" s="141"/>
      <c r="AH16" s="142"/>
    </row>
    <row r="17" spans="1:34" ht="35.1" customHeight="1">
      <c r="A17" s="133"/>
      <c r="B17" s="130">
        <v>12</v>
      </c>
      <c r="C17" s="134">
        <f>'yarışmaya katılan okullar'!B23</f>
        <v>57</v>
      </c>
      <c r="D17" s="135" t="s">
        <v>237</v>
      </c>
      <c r="E17" s="136" t="s">
        <v>237</v>
      </c>
      <c r="F17" s="137" t="str">
        <f>'yarışmaya katılan okullar'!C23</f>
        <v>19 MAYIS TMK</v>
      </c>
      <c r="G17" s="56"/>
      <c r="H17" s="56"/>
      <c r="I17" s="56"/>
      <c r="J17" s="138"/>
      <c r="K17" s="56"/>
      <c r="L17" s="139"/>
      <c r="M17" s="139"/>
      <c r="N17" s="138"/>
      <c r="O17" s="140" t="str">
        <f>IF(LEN(N17)&gt;0,VLOOKUP(N17,puan!$AC$4:$AF$112,3)-IF(COUNTIF(puan!$AC$4:$AF$112,N17)=0,0,0)," ")</f>
        <v xml:space="preserve"> </v>
      </c>
      <c r="P17" s="141"/>
      <c r="AH17" s="142"/>
    </row>
    <row r="18" spans="1:34" ht="35.1" customHeight="1">
      <c r="A18" s="133"/>
      <c r="B18" s="130">
        <v>13</v>
      </c>
      <c r="C18" s="134">
        <f>'yarışmaya katılan okullar'!B24</f>
        <v>77</v>
      </c>
      <c r="D18" s="135">
        <v>37275</v>
      </c>
      <c r="E18" s="136" t="s">
        <v>436</v>
      </c>
      <c r="F18" s="137" t="str">
        <f>'yarışmaya katılan okullar'!C24</f>
        <v>BÜLENT ECEVİT ANADOLU LİSESİ</v>
      </c>
      <c r="G18" s="56"/>
      <c r="H18" s="56"/>
      <c r="I18" s="56"/>
      <c r="J18" s="138"/>
      <c r="K18" s="56"/>
      <c r="L18" s="139"/>
      <c r="M18" s="139"/>
      <c r="N18" s="138"/>
      <c r="O18" s="140" t="str">
        <f>IF(LEN(N18)&gt;0,VLOOKUP(N18,puan!$AC$4:$AF$112,3)-IF(COUNTIF(puan!$AC$4:$AF$112,N18)=0,0,0)," ")</f>
        <v xml:space="preserve"> </v>
      </c>
      <c r="P18" s="141"/>
      <c r="AH18" s="142"/>
    </row>
    <row r="19" spans="1:34" ht="35.1" customHeight="1">
      <c r="A19" s="133"/>
      <c r="B19" s="130">
        <v>14</v>
      </c>
      <c r="C19" s="134">
        <f>'yarışmaya katılan okullar'!B25</f>
        <v>48</v>
      </c>
      <c r="D19" s="135" t="s">
        <v>237</v>
      </c>
      <c r="E19" s="136" t="s">
        <v>237</v>
      </c>
      <c r="F19" s="137" t="str">
        <f>'yarışmaya katılan okullar'!C25</f>
        <v>LEFKOŞA TÜRK LİSESİ</v>
      </c>
      <c r="G19" s="56"/>
      <c r="H19" s="56"/>
      <c r="I19" s="56"/>
      <c r="J19" s="138"/>
      <c r="K19" s="56"/>
      <c r="L19" s="139"/>
      <c r="M19" s="139"/>
      <c r="N19" s="138"/>
      <c r="O19" s="140" t="str">
        <f>IF(LEN(N19)&gt;0,VLOOKUP(N19,puan!$AC$4:$AF$112,3)-IF(COUNTIF(puan!$AC$4:$AF$112,N19)=0,0,0)," ")</f>
        <v xml:space="preserve"> </v>
      </c>
      <c r="P19" s="141"/>
      <c r="AH19" s="142"/>
    </row>
    <row r="20" spans="1:34" ht="35.1" customHeight="1">
      <c r="A20" s="133"/>
      <c r="B20" s="130">
        <v>15</v>
      </c>
      <c r="C20" s="134">
        <f>'yarışmaya katılan okullar'!B26</f>
        <v>40</v>
      </c>
      <c r="D20" s="135" t="s">
        <v>237</v>
      </c>
      <c r="E20" s="136" t="s">
        <v>237</v>
      </c>
      <c r="F20" s="137" t="str">
        <f>'yarışmaya katılan okullar'!C26</f>
        <v>ERENKÖY LİSESİ</v>
      </c>
      <c r="G20" s="56"/>
      <c r="H20" s="56"/>
      <c r="I20" s="56"/>
      <c r="J20" s="138"/>
      <c r="K20" s="56"/>
      <c r="L20" s="139"/>
      <c r="M20" s="139"/>
      <c r="N20" s="138"/>
      <c r="O20" s="140" t="str">
        <f>IF(LEN(N20)&gt;0,VLOOKUP(N20,puan!$AC$4:$AF$112,3)-IF(COUNTIF(puan!$AC$4:$AF$112,N20)=0,0,0)," ")</f>
        <v xml:space="preserve"> </v>
      </c>
      <c r="P20" s="141"/>
      <c r="AH20" s="142"/>
    </row>
    <row r="21" spans="1:34" ht="35.1" customHeight="1">
      <c r="A21" s="133"/>
      <c r="B21" s="130">
        <v>16</v>
      </c>
      <c r="C21" s="134">
        <f>'yarışmaya katılan okullar'!B27</f>
        <v>39</v>
      </c>
      <c r="D21" s="135" t="s">
        <v>237</v>
      </c>
      <c r="E21" s="136" t="s">
        <v>237</v>
      </c>
      <c r="F21" s="137" t="str">
        <f>'yarışmaya katılan okullar'!C27</f>
        <v>CENGİZ TOPEL E. M .LİSESİ</v>
      </c>
      <c r="G21" s="56"/>
      <c r="H21" s="56"/>
      <c r="I21" s="139"/>
      <c r="J21" s="143"/>
      <c r="K21" s="139"/>
      <c r="L21" s="143"/>
      <c r="M21" s="143"/>
      <c r="N21" s="143"/>
      <c r="O21" s="140" t="str">
        <f>IF(LEN(N21)&gt;0,VLOOKUP(N21,puan!$AC$4:$AF$112,3)-IF(COUNTIF(puan!$AC$4:$AF$112,N21)=0,0,0)," ")</f>
        <v xml:space="preserve"> </v>
      </c>
      <c r="P21" s="141"/>
      <c r="AH21" s="142"/>
    </row>
    <row r="22" spans="1:34" ht="35.1" customHeight="1">
      <c r="A22" s="133"/>
      <c r="B22" s="130">
        <v>17</v>
      </c>
      <c r="C22" s="134">
        <f>'yarışmaya katılan okullar'!B28</f>
        <v>64</v>
      </c>
      <c r="D22" s="135" t="s">
        <v>237</v>
      </c>
      <c r="E22" s="136" t="s">
        <v>237</v>
      </c>
      <c r="F22" s="137" t="str">
        <f>'yarışmaya katılan okullar'!C28</f>
        <v>GÜZELYURT TMK</v>
      </c>
      <c r="G22" s="56"/>
      <c r="H22" s="56"/>
      <c r="I22" s="139"/>
      <c r="J22" s="143"/>
      <c r="K22" s="139"/>
      <c r="L22" s="139"/>
      <c r="M22" s="139"/>
      <c r="N22" s="143"/>
      <c r="O22" s="140" t="str">
        <f>IF(LEN(N22)&gt;0,VLOOKUP(N22,puan!$AC$4:$AF$112,3)-IF(COUNTIF(puan!$AC$4:$AF$112,N22)=0,0,0)," ")</f>
        <v xml:space="preserve"> </v>
      </c>
      <c r="P22" s="141"/>
      <c r="AH22" s="142"/>
    </row>
    <row r="23" spans="1:34" ht="35.1" customHeight="1">
      <c r="A23" s="133"/>
      <c r="B23" s="130">
        <v>18</v>
      </c>
      <c r="C23" s="134">
        <f>'yarışmaya katılan okullar'!B29</f>
        <v>51</v>
      </c>
      <c r="D23" s="135" t="s">
        <v>237</v>
      </c>
      <c r="E23" s="136" t="s">
        <v>237</v>
      </c>
      <c r="F23" s="137" t="str">
        <f>'yarışmaya katılan okullar'!C29</f>
        <v>TÜRK MAARİF KOLEJİ</v>
      </c>
      <c r="G23" s="56"/>
      <c r="H23" s="56"/>
      <c r="I23" s="56"/>
      <c r="J23" s="138"/>
      <c r="K23" s="56"/>
      <c r="L23" s="139"/>
      <c r="M23" s="139"/>
      <c r="N23" s="138"/>
      <c r="O23" s="140" t="str">
        <f>IF(LEN(N23)&gt;0,VLOOKUP(N23,puan!$AC$4:$AF$112,3)-IF(COUNTIF(puan!$AC$4:$AF$112,N23)=0,0,0)," ")</f>
        <v xml:space="preserve"> </v>
      </c>
      <c r="P23" s="141"/>
      <c r="AH23" s="142"/>
    </row>
    <row r="24" spans="1:34" ht="35.1" customHeight="1">
      <c r="A24" s="133"/>
      <c r="B24" s="130">
        <v>19</v>
      </c>
      <c r="C24" s="134">
        <f>'yarışmaya katılan okullar'!B30</f>
        <v>47</v>
      </c>
      <c r="D24" s="135" t="s">
        <v>237</v>
      </c>
      <c r="E24" s="136" t="s">
        <v>237</v>
      </c>
      <c r="F24" s="137" t="str">
        <f>'yarışmaya katılan okullar'!C30</f>
        <v>KURTULUŞ LİSESİ</v>
      </c>
      <c r="G24" s="56"/>
      <c r="H24" s="56"/>
      <c r="I24" s="139"/>
      <c r="J24" s="138"/>
      <c r="K24" s="56"/>
      <c r="L24" s="139"/>
      <c r="M24" s="139"/>
      <c r="N24" s="138"/>
      <c r="O24" s="140" t="str">
        <f>IF(LEN(N24)&gt;0,VLOOKUP(N24,puan!$AC$4:$AF$112,3)-IF(COUNTIF(puan!$AC$4:$AF$112,N24)=0,0,0)," ")</f>
        <v xml:space="preserve"> </v>
      </c>
      <c r="P24" s="141"/>
      <c r="AH24" s="142"/>
    </row>
    <row r="25" spans="1:34" ht="35.1" customHeight="1">
      <c r="A25" s="133"/>
      <c r="B25" s="130">
        <v>20</v>
      </c>
      <c r="C25" s="134">
        <f>'yarışmaya katılan okullar'!B31</f>
        <v>33</v>
      </c>
      <c r="D25" s="135" t="s">
        <v>237</v>
      </c>
      <c r="E25" s="136" t="s">
        <v>237</v>
      </c>
      <c r="F25" s="137" t="str">
        <f>'yarışmaya katılan okullar'!C31</f>
        <v>DEĞİRMENLİK LİSESİ</v>
      </c>
      <c r="G25" s="56"/>
      <c r="H25" s="56"/>
      <c r="I25" s="56"/>
      <c r="J25" s="138"/>
      <c r="K25" s="56"/>
      <c r="L25" s="139"/>
      <c r="M25" s="139"/>
      <c r="N25" s="138"/>
      <c r="O25" s="140" t="str">
        <f>IF(LEN(N25)&gt;0,VLOOKUP(N25,puan!$AC$4:$AF$112,3)-IF(COUNTIF(puan!$AC$4:$AF$112,N25)=0,0,0)," ")</f>
        <v xml:space="preserve"> </v>
      </c>
      <c r="P25" s="141"/>
      <c r="AH25" s="142"/>
    </row>
    <row r="26" spans="1:34" ht="35.1" customHeight="1">
      <c r="A26" s="133"/>
      <c r="B26" s="130">
        <v>21</v>
      </c>
      <c r="C26" s="134">
        <f>'yarışmaya katılan okullar'!B32</f>
        <v>37</v>
      </c>
      <c r="D26" s="135" t="s">
        <v>237</v>
      </c>
      <c r="E26" s="136" t="s">
        <v>237</v>
      </c>
      <c r="F26" s="137" t="str">
        <f>'yarışmaya katılan okullar'!C32</f>
        <v>BEKİRPAŞA LİSESİ</v>
      </c>
      <c r="G26" s="56"/>
      <c r="H26" s="56"/>
      <c r="I26" s="139"/>
      <c r="J26" s="138"/>
      <c r="K26" s="56"/>
      <c r="L26" s="139"/>
      <c r="M26" s="139"/>
      <c r="N26" s="138"/>
      <c r="O26" s="140" t="str">
        <f>IF(LEN(N26)&gt;0,VLOOKUP(N26,puan!$AC$4:$AF$112,3)-IF(COUNTIF(puan!$AC$4:$AF$112,N26)=0,0,0)," ")</f>
        <v xml:space="preserve"> </v>
      </c>
      <c r="P26" s="141"/>
      <c r="AH26" s="142"/>
    </row>
    <row r="27" spans="1:34" ht="35.1" customHeight="1">
      <c r="A27" s="133"/>
      <c r="B27" s="130">
        <v>22</v>
      </c>
      <c r="C27" s="134">
        <f>'yarışmaya katılan okullar'!B33</f>
        <v>27</v>
      </c>
      <c r="D27" s="135" t="s">
        <v>237</v>
      </c>
      <c r="E27" s="136" t="s">
        <v>237</v>
      </c>
      <c r="F27" s="137" t="str">
        <f>'yarışmaya katılan okullar'!C33</f>
        <v>YAKIN DOĞU KOLEJİ</v>
      </c>
      <c r="G27" s="56"/>
      <c r="H27" s="56"/>
      <c r="I27" s="56"/>
      <c r="J27" s="138"/>
      <c r="K27" s="56"/>
      <c r="L27" s="139"/>
      <c r="M27" s="139"/>
      <c r="N27" s="138"/>
      <c r="O27" s="140" t="str">
        <f>IF(LEN(N27)&gt;0,VLOOKUP(N27,puan!$AC$4:$AF$112,3)-IF(COUNTIF(puan!$AC$4:$AF$112,N27)=0,0,0)," ")</f>
        <v xml:space="preserve"> </v>
      </c>
      <c r="P27" s="141"/>
      <c r="AH27" s="142"/>
    </row>
    <row r="28" spans="1:34" ht="35.1" customHeight="1">
      <c r="A28" s="133"/>
      <c r="B28" s="130">
        <v>23</v>
      </c>
      <c r="C28" s="134">
        <f>'yarışmaya katılan okullar'!B34</f>
        <v>81</v>
      </c>
      <c r="D28" s="135" t="s">
        <v>237</v>
      </c>
      <c r="E28" s="136" t="s">
        <v>237</v>
      </c>
      <c r="F28" s="137" t="str">
        <f>'yarışmaya katılan okullar'!C34</f>
        <v>THE ENGLISH SCHOOL OF KYRENIA</v>
      </c>
      <c r="G28" s="56"/>
      <c r="H28" s="56"/>
      <c r="I28" s="139"/>
      <c r="J28" s="138"/>
      <c r="K28" s="56"/>
      <c r="L28" s="139"/>
      <c r="M28" s="139"/>
      <c r="N28" s="138"/>
      <c r="O28" s="140" t="str">
        <f>IF(LEN(N28)&gt;0,VLOOKUP(N28,puan!$AC$4:$AF$112,3)-IF(COUNTIF(puan!$AC$4:$AF$112,N28)=0,0,0)," ")</f>
        <v xml:space="preserve"> </v>
      </c>
      <c r="P28" s="141"/>
      <c r="AH28" s="142"/>
    </row>
    <row r="29" spans="1:34" ht="35.1" customHeight="1">
      <c r="A29" s="133"/>
      <c r="B29" s="130">
        <v>24</v>
      </c>
      <c r="C29" s="134">
        <f>'yarışmaya katılan okullar'!B35</f>
        <v>36</v>
      </c>
      <c r="D29" s="135" t="s">
        <v>237</v>
      </c>
      <c r="E29" s="136" t="s">
        <v>237</v>
      </c>
      <c r="F29" s="137" t="str">
        <f>'yarışmaya katılan okullar'!C35</f>
        <v>ATATÜRK MESLEK LİSESİ</v>
      </c>
      <c r="G29" s="56"/>
      <c r="H29" s="56"/>
      <c r="I29" s="56"/>
      <c r="J29" s="138"/>
      <c r="K29" s="56"/>
      <c r="L29" s="139"/>
      <c r="M29" s="139"/>
      <c r="N29" s="138"/>
      <c r="O29" s="140" t="str">
        <f>IF(LEN(N29)&gt;0,VLOOKUP(N29,puan!$AC$4:$AF$112,3)-IF(COUNTIF(puan!$AC$4:$AF$112,N29)=0,0,0)," ")</f>
        <v xml:space="preserve"> </v>
      </c>
      <c r="P29" s="141"/>
      <c r="AH29" s="142"/>
    </row>
    <row r="30" spans="1:34" ht="35.1" customHeight="1">
      <c r="A30" s="133"/>
      <c r="B30" s="130">
        <v>25</v>
      </c>
      <c r="C30" s="134">
        <f>'yarışmaya katılan okullar'!B36</f>
        <v>53</v>
      </c>
      <c r="D30" s="135" t="s">
        <v>237</v>
      </c>
      <c r="E30" s="136" t="s">
        <v>237</v>
      </c>
      <c r="F30" s="137" t="str">
        <f>'yarışmaya katılan okullar'!C36</f>
        <v>20 TEMMUZ FEN LİSESİ</v>
      </c>
      <c r="G30" s="56"/>
      <c r="H30" s="56"/>
      <c r="I30" s="139"/>
      <c r="J30" s="138"/>
      <c r="K30" s="56"/>
      <c r="L30" s="139"/>
      <c r="M30" s="139"/>
      <c r="N30" s="138"/>
      <c r="O30" s="140" t="str">
        <f>IF(LEN(N30)&gt;0,VLOOKUP(N30,puan!$AC$4:$AF$112,3)-IF(COUNTIF(puan!$AC$4:$AF$112,N30)=0,0,0)," ")</f>
        <v xml:space="preserve"> </v>
      </c>
      <c r="P30" s="141"/>
      <c r="AH30" s="142"/>
    </row>
    <row r="31" spans="1:34" ht="35.1" customHeight="1">
      <c r="A31" s="133"/>
      <c r="B31" s="130">
        <v>26</v>
      </c>
      <c r="C31" s="134">
        <f>'yarışmaya katılan okullar'!B37</f>
        <v>0</v>
      </c>
      <c r="D31" s="144"/>
      <c r="E31" s="136"/>
      <c r="F31" s="137" t="str">
        <f>'yarışmaya katılan okullar'!C37</f>
        <v/>
      </c>
      <c r="G31" s="56"/>
      <c r="H31" s="56"/>
      <c r="I31" s="56"/>
      <c r="J31" s="138"/>
      <c r="K31" s="56"/>
      <c r="L31" s="139"/>
      <c r="M31" s="139"/>
      <c r="N31" s="138"/>
      <c r="O31" s="140" t="str">
        <f>IF(LEN(N31)&gt;0,VLOOKUP(N31,puan!$AC$4:$AF$112,3)-IF(COUNTIF(puan!$AC$4:$AF$112,N31)=0,0,0)," ")</f>
        <v xml:space="preserve"> </v>
      </c>
      <c r="P31" s="141"/>
      <c r="AH31" s="142"/>
    </row>
    <row r="32" spans="1:34" ht="35.1" customHeight="1">
      <c r="A32" s="133"/>
      <c r="B32" s="130">
        <v>27</v>
      </c>
      <c r="C32" s="134">
        <f>'yarışmaya katılan okullar'!B38</f>
        <v>0</v>
      </c>
      <c r="D32" s="144"/>
      <c r="E32" s="136"/>
      <c r="F32" s="137" t="str">
        <f>'yarışmaya katılan okullar'!C38</f>
        <v/>
      </c>
      <c r="G32" s="56"/>
      <c r="H32" s="56"/>
      <c r="I32" s="139"/>
      <c r="J32" s="143"/>
      <c r="K32" s="139"/>
      <c r="L32" s="139"/>
      <c r="M32" s="139"/>
      <c r="N32" s="143"/>
      <c r="O32" s="140" t="str">
        <f>IF(LEN(N32)&gt;0,VLOOKUP(N32,puan!$AC$4:$AF$112,3)-IF(COUNTIF(puan!$AC$4:$AF$112,N32)=0,0,0)," ")</f>
        <v xml:space="preserve"> </v>
      </c>
      <c r="P32" s="141"/>
      <c r="AH32" s="142"/>
    </row>
    <row r="33" spans="1:35" ht="35.1" customHeight="1">
      <c r="A33" s="133"/>
      <c r="B33" s="130">
        <v>28</v>
      </c>
      <c r="C33" s="134">
        <f>'yarışmaya katılan okullar'!B39</f>
        <v>0</v>
      </c>
      <c r="D33" s="144"/>
      <c r="E33" s="136"/>
      <c r="F33" s="137" t="str">
        <f>'yarışmaya katılan okullar'!C39</f>
        <v/>
      </c>
      <c r="G33" s="56"/>
      <c r="H33" s="56"/>
      <c r="I33" s="56"/>
      <c r="J33" s="138"/>
      <c r="K33" s="56"/>
      <c r="L33" s="139"/>
      <c r="M33" s="139"/>
      <c r="N33" s="138"/>
      <c r="O33" s="140" t="str">
        <f>IF(LEN(N33)&gt;0,VLOOKUP(N33,puan!$AC$4:$AF$112,3)-IF(COUNTIF(puan!$AC$4:$AF$112,N33)=0,0,0)," ")</f>
        <v xml:space="preserve"> </v>
      </c>
      <c r="P33" s="141"/>
      <c r="AH33" s="142"/>
    </row>
    <row r="34" spans="1:35" ht="35.1" customHeight="1">
      <c r="A34" s="133"/>
      <c r="B34" s="130">
        <v>29</v>
      </c>
      <c r="C34" s="134">
        <f>'yarışmaya katılan okullar'!B40</f>
        <v>0</v>
      </c>
      <c r="D34" s="144"/>
      <c r="E34" s="136"/>
      <c r="F34" s="137" t="str">
        <f>'yarışmaya katılan okullar'!C40</f>
        <v/>
      </c>
      <c r="G34" s="56"/>
      <c r="H34" s="56"/>
      <c r="I34" s="139"/>
      <c r="J34" s="138"/>
      <c r="K34" s="56"/>
      <c r="L34" s="139"/>
      <c r="M34" s="139"/>
      <c r="N34" s="138"/>
      <c r="O34" s="140" t="str">
        <f>IF(LEN(N34)&gt;0,VLOOKUP(N34,puan!$AC$4:$AF$112,3)-IF(COUNTIF(puan!$AC$4:$AF$112,N34)=0,0,0)," ")</f>
        <v xml:space="preserve"> </v>
      </c>
      <c r="P34" s="141"/>
      <c r="AH34" s="142"/>
    </row>
    <row r="35" spans="1:35" ht="35.1" customHeight="1">
      <c r="A35" s="133"/>
      <c r="B35" s="130">
        <v>30</v>
      </c>
      <c r="C35" s="134">
        <f>'yarışmaya katılan okullar'!B41</f>
        <v>0</v>
      </c>
      <c r="D35" s="144"/>
      <c r="E35" s="136"/>
      <c r="F35" s="137" t="str">
        <f>'yarışmaya katılan okullar'!C41</f>
        <v/>
      </c>
      <c r="G35" s="56"/>
      <c r="H35" s="56"/>
      <c r="I35" s="56"/>
      <c r="J35" s="138"/>
      <c r="K35" s="56"/>
      <c r="L35" s="139"/>
      <c r="M35" s="139"/>
      <c r="N35" s="138"/>
      <c r="O35" s="140" t="str">
        <f>IF(LEN(N35)&gt;0,VLOOKUP(N35,puan!$AC$4:$AF$112,3)-IF(COUNTIF(puan!$AC$4:$AF$112,N35)=0,0,0)," ")</f>
        <v xml:space="preserve"> </v>
      </c>
      <c r="P35" s="141"/>
      <c r="AH35" s="142"/>
    </row>
    <row r="36" spans="1:35" ht="35.1" customHeight="1">
      <c r="A36" s="133"/>
      <c r="B36" s="130">
        <v>31</v>
      </c>
      <c r="C36" s="134">
        <f>'yarışmaya katılan okullar'!B42</f>
        <v>0</v>
      </c>
      <c r="D36" s="144"/>
      <c r="E36" s="136"/>
      <c r="F36" s="137" t="str">
        <f>'yarışmaya katılan okullar'!C42</f>
        <v/>
      </c>
      <c r="G36" s="56"/>
      <c r="H36" s="56"/>
      <c r="I36" s="139"/>
      <c r="J36" s="138"/>
      <c r="K36" s="56"/>
      <c r="L36" s="139"/>
      <c r="M36" s="139"/>
      <c r="N36" s="138"/>
      <c r="O36" s="140" t="str">
        <f>IF(LEN(N36)&gt;0,VLOOKUP(N36,puan!$AC$4:$AF$112,3)-IF(COUNTIF(puan!$AC$4:$AF$112,N36)=0,0,0)," ")</f>
        <v xml:space="preserve"> </v>
      </c>
      <c r="P36" s="141"/>
      <c r="AH36" s="142"/>
    </row>
    <row r="37" spans="1:35" ht="35.1" customHeight="1">
      <c r="A37" s="133"/>
      <c r="B37" s="130">
        <v>32</v>
      </c>
      <c r="C37" s="134">
        <f>'yarışmaya katılan okullar'!B43</f>
        <v>0</v>
      </c>
      <c r="D37" s="144"/>
      <c r="E37" s="136"/>
      <c r="F37" s="137" t="str">
        <f>'yarışmaya katılan okullar'!C43</f>
        <v/>
      </c>
      <c r="G37" s="56"/>
      <c r="H37" s="56"/>
      <c r="I37" s="56"/>
      <c r="J37" s="138"/>
      <c r="K37" s="56"/>
      <c r="L37" s="139"/>
      <c r="M37" s="139"/>
      <c r="N37" s="138"/>
      <c r="O37" s="140" t="str">
        <f>IF(LEN(N37)&gt;0,VLOOKUP(N37,puan!$AC$4:$AF$112,3)-IF(COUNTIF(puan!$AC$4:$AF$112,N37)=0,0,0)," ")</f>
        <v xml:space="preserve"> </v>
      </c>
      <c r="P37" s="141"/>
      <c r="AH37" s="142"/>
    </row>
    <row r="38" spans="1:35" ht="35.1" customHeight="1">
      <c r="A38" s="133"/>
      <c r="B38" s="130">
        <v>33</v>
      </c>
      <c r="C38" s="134" t="e">
        <f>'yarışmaya katılan okullar'!#REF!</f>
        <v>#REF!</v>
      </c>
      <c r="D38" s="144"/>
      <c r="E38" s="136"/>
      <c r="F38" s="137" t="e">
        <f>'yarışmaya katılan okullar'!#REF!</f>
        <v>#REF!</v>
      </c>
      <c r="G38" s="56"/>
      <c r="H38" s="56"/>
      <c r="I38" s="139"/>
      <c r="J38" s="138"/>
      <c r="K38" s="56"/>
      <c r="L38" s="139"/>
      <c r="M38" s="139"/>
      <c r="N38" s="138"/>
      <c r="O38" s="140"/>
      <c r="P38" s="141"/>
      <c r="AH38" s="142"/>
    </row>
    <row r="39" spans="1:35" ht="39.950000000000003" customHeight="1">
      <c r="B39" s="91"/>
      <c r="C39" s="128">
        <f>'[1]yarışmaya katılan okullar'!B45</f>
        <v>0</v>
      </c>
      <c r="D39" s="145"/>
      <c r="E39" s="146" t="s">
        <v>4</v>
      </c>
      <c r="F39" s="129" t="s">
        <v>5</v>
      </c>
      <c r="G39" s="368" t="s">
        <v>6</v>
      </c>
      <c r="H39" s="368"/>
      <c r="I39" s="368"/>
      <c r="J39" s="368"/>
      <c r="K39" s="368" t="s">
        <v>7</v>
      </c>
      <c r="L39" s="368"/>
      <c r="M39" s="368"/>
      <c r="N39" s="368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48"/>
      <c r="Z39" s="149"/>
      <c r="AA39" s="91"/>
      <c r="AB39" s="91"/>
      <c r="AC39" s="91"/>
      <c r="AD39" s="128"/>
      <c r="AE39" s="128"/>
      <c r="AF39" s="129"/>
      <c r="AG39" s="129"/>
      <c r="AH39" s="150"/>
      <c r="AI39" s="151" t="str">
        <f>IF(AH39="","",VLOOKUP(AH39,#REF!,2,FALSE))</f>
        <v/>
      </c>
    </row>
    <row r="40" spans="1:35" s="91" customFormat="1" ht="35.1" customHeight="1">
      <c r="B40" s="349" t="s">
        <v>24</v>
      </c>
      <c r="C40" s="349"/>
      <c r="E40" s="91" t="s">
        <v>33</v>
      </c>
      <c r="G40" s="349" t="s">
        <v>34</v>
      </c>
      <c r="H40" s="349"/>
      <c r="J40" s="128"/>
      <c r="K40" s="349" t="s">
        <v>25</v>
      </c>
      <c r="L40" s="349"/>
      <c r="M40" s="129"/>
      <c r="N40" s="131"/>
      <c r="O40" s="349" t="s">
        <v>8</v>
      </c>
      <c r="P40" s="349"/>
    </row>
    <row r="41" spans="1:35" ht="35.1" customHeight="1">
      <c r="N41" s="52"/>
      <c r="O41" s="152"/>
      <c r="P41" s="152"/>
    </row>
    <row r="42" spans="1:35" ht="35.1" customHeight="1">
      <c r="N42" s="52"/>
      <c r="O42" s="152"/>
      <c r="P42" s="152"/>
    </row>
    <row r="43" spans="1:35" ht="35.1" customHeight="1">
      <c r="N43" s="52"/>
      <c r="O43" s="152"/>
      <c r="P43" s="152"/>
    </row>
    <row r="44" spans="1:35" ht="35.1" customHeight="1">
      <c r="N44" s="52"/>
      <c r="O44" s="152"/>
      <c r="P44" s="152"/>
    </row>
    <row r="45" spans="1:35" ht="35.1" customHeight="1">
      <c r="N45" s="52"/>
      <c r="O45" s="152"/>
      <c r="P45" s="152"/>
    </row>
    <row r="46" spans="1:35" ht="35.1" customHeight="1">
      <c r="N46" s="52"/>
      <c r="O46" s="152"/>
      <c r="P46" s="152"/>
    </row>
    <row r="47" spans="1:35" ht="35.1" customHeight="1">
      <c r="N47" s="52"/>
      <c r="O47" s="152"/>
      <c r="P47" s="152"/>
    </row>
    <row r="48" spans="1:35" ht="35.1" customHeight="1">
      <c r="N48" s="52"/>
      <c r="O48" s="152"/>
      <c r="P48" s="152"/>
    </row>
    <row r="49" spans="14:16" ht="35.1" customHeight="1">
      <c r="N49" s="52"/>
      <c r="O49" s="152"/>
      <c r="P49" s="152"/>
    </row>
    <row r="50" spans="14:16" ht="35.1" customHeight="1">
      <c r="N50" s="52"/>
      <c r="O50" s="152"/>
      <c r="P50" s="152"/>
    </row>
    <row r="51" spans="14:16" ht="35.1" customHeight="1">
      <c r="N51" s="52"/>
      <c r="O51" s="152"/>
      <c r="P51" s="152"/>
    </row>
  </sheetData>
  <sheetProtection password="CC8C" sheet="1"/>
  <mergeCells count="13">
    <mergeCell ref="B1:D1"/>
    <mergeCell ref="N1:P1"/>
    <mergeCell ref="B2:D2"/>
    <mergeCell ref="N2:P2"/>
    <mergeCell ref="N3:P3"/>
    <mergeCell ref="O40:P40"/>
    <mergeCell ref="B4:F4"/>
    <mergeCell ref="G4:M4"/>
    <mergeCell ref="G39:J39"/>
    <mergeCell ref="K39:N39"/>
    <mergeCell ref="B40:C40"/>
    <mergeCell ref="G40:H40"/>
    <mergeCell ref="K40:L40"/>
  </mergeCells>
  <conditionalFormatting sqref="J3:L3 M40 J40 C39:Z39 AE39:AG39 AI39 C30:F38 C29 F29 C6:F28">
    <cfRule type="cellIs" dxfId="33" priority="9" stopIfTrue="1" operator="equal">
      <formula>0</formula>
    </cfRule>
  </conditionalFormatting>
  <conditionalFormatting sqref="O6:O38">
    <cfRule type="containsErrors" dxfId="32" priority="8">
      <formula>ISERROR(O6)</formula>
    </cfRule>
  </conditionalFormatting>
  <conditionalFormatting sqref="N3:P3">
    <cfRule type="cellIs" dxfId="31" priority="7" stopIfTrue="1" operator="equal">
      <formula>0</formula>
    </cfRule>
  </conditionalFormatting>
  <conditionalFormatting sqref="D29:E29">
    <cfRule type="cellIs" dxfId="30" priority="6" stopIfTrue="1" operator="equal">
      <formula>0</formula>
    </cfRule>
  </conditionalFormatting>
  <conditionalFormatting sqref="J5:M5">
    <cfRule type="cellIs" dxfId="29" priority="5" stopIfTrue="1" operator="equal">
      <formula>0</formula>
    </cfRule>
  </conditionalFormatting>
  <conditionalFormatting sqref="N6:N15">
    <cfRule type="cellIs" dxfId="28" priority="4" stopIfTrue="1" operator="greaterThan">
      <formula>4346</formula>
    </cfRule>
  </conditionalFormatting>
  <conditionalFormatting sqref="N12:N15">
    <cfRule type="cellIs" dxfId="27" priority="3" stopIfTrue="1" operator="greaterThan">
      <formula>4428</formula>
    </cfRule>
  </conditionalFormatting>
  <conditionalFormatting sqref="N16:N38">
    <cfRule type="cellIs" dxfId="26" priority="1" stopIfTrue="1" operator="between">
      <formula>4428</formula>
      <formula>6000</formula>
    </cfRule>
    <cfRule type="cellIs" dxfId="25" priority="2" stopIfTrue="1" operator="greaterThan">
      <formula>"44.27"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sheetPr>
    <tabColor indexed="13"/>
  </sheetPr>
  <dimension ref="A1:N50"/>
  <sheetViews>
    <sheetView topLeftCell="A16" zoomScale="75" zoomScaleNormal="75" workbookViewId="0">
      <selection activeCell="D3" sqref="D3"/>
    </sheetView>
  </sheetViews>
  <sheetFormatPr defaultColWidth="9.140625" defaultRowHeight="35.1" customHeight="1"/>
  <cols>
    <col min="1" max="1" width="4.42578125" style="40" bestFit="1" customWidth="1"/>
    <col min="2" max="2" width="6.7109375" style="40" customWidth="1"/>
    <col min="3" max="3" width="8.28515625" style="40" customWidth="1"/>
    <col min="4" max="4" width="35.28515625" style="91" customWidth="1"/>
    <col min="5" max="5" width="22" style="91" customWidth="1"/>
    <col min="6" max="7" width="8.7109375" style="40" customWidth="1"/>
    <col min="8" max="8" width="2.5703125" style="40" customWidth="1"/>
    <col min="9" max="9" width="4.42578125" style="91" customWidth="1"/>
    <col min="10" max="10" width="6.7109375" style="91" customWidth="1"/>
    <col min="11" max="11" width="8.42578125" style="91" customWidth="1"/>
    <col min="12" max="12" width="33.85546875" style="91" customWidth="1"/>
    <col min="13" max="13" width="21.42578125" style="91" customWidth="1"/>
    <col min="14" max="14" width="8.7109375" style="91" customWidth="1"/>
    <col min="15" max="16384" width="9.140625" style="40"/>
  </cols>
  <sheetData>
    <row r="1" spans="1:14" ht="35.1" customHeight="1">
      <c r="A1" s="348" t="s">
        <v>16</v>
      </c>
      <c r="B1" s="348"/>
      <c r="C1" s="348"/>
      <c r="D1" s="124" t="str">
        <f>'genel bilgi girişi'!$B$4</f>
        <v>GENÇ ERKEK</v>
      </c>
      <c r="E1" s="123" t="s">
        <v>17</v>
      </c>
      <c r="F1" s="340" t="str">
        <f>'genel bilgi girişi'!B5</f>
        <v>ATATÜRK STADYUMU</v>
      </c>
      <c r="G1" s="340"/>
      <c r="H1" s="340"/>
      <c r="I1" s="345" t="s">
        <v>59</v>
      </c>
      <c r="J1" s="345"/>
    </row>
    <row r="2" spans="1:14" ht="35.1" customHeight="1">
      <c r="A2" s="348" t="s">
        <v>19</v>
      </c>
      <c r="B2" s="348"/>
      <c r="C2" s="348"/>
      <c r="D2" s="125" t="s">
        <v>43</v>
      </c>
      <c r="E2" s="123" t="s">
        <v>18</v>
      </c>
      <c r="F2" s="341" t="str">
        <f>'genel bilgi girişi'!B6</f>
        <v>11-12 MART 2019</v>
      </c>
      <c r="G2" s="341"/>
      <c r="H2" s="342"/>
      <c r="I2" s="42" t="s">
        <v>32</v>
      </c>
      <c r="J2" s="42" t="s">
        <v>20</v>
      </c>
      <c r="K2" s="132" t="s">
        <v>62</v>
      </c>
      <c r="L2" s="132" t="s">
        <v>55</v>
      </c>
      <c r="M2" s="132" t="s">
        <v>21</v>
      </c>
      <c r="N2" s="42" t="s">
        <v>22</v>
      </c>
    </row>
    <row r="3" spans="1:14" ht="35.1" customHeight="1">
      <c r="A3" s="348" t="s">
        <v>60</v>
      </c>
      <c r="B3" s="348"/>
      <c r="C3" s="348"/>
      <c r="D3" s="271" t="str">
        <f>rekorlar!$H$43</f>
        <v>YAKIN DOĞU KOLEJİ 2:03.14 sn</v>
      </c>
      <c r="E3" s="123" t="s">
        <v>61</v>
      </c>
      <c r="F3" s="370" t="str">
        <f>'yarışma programı'!$E$24</f>
        <v>2. Gün-14:15</v>
      </c>
      <c r="G3" s="370"/>
      <c r="H3" s="371"/>
      <c r="I3" s="130">
        <v>1</v>
      </c>
      <c r="J3" s="134">
        <f t="shared" ref="J3:M10" si="0">B6</f>
        <v>41</v>
      </c>
      <c r="K3" s="134" t="str">
        <f t="shared" si="0"/>
        <v>-</v>
      </c>
      <c r="L3" s="106" t="str">
        <f t="shared" si="0"/>
        <v>ÇAĞRI ÖZTÜRK-HALİL BEYAZ YÜRÜK-ONUR ÇELEN-EMRECAN  TOHUMSERPER</v>
      </c>
      <c r="M3" s="191" t="str">
        <f t="shared" si="0"/>
        <v>Dr. FAZIL KÜÇÜK E.M.L</v>
      </c>
      <c r="N3" s="192">
        <f t="shared" ref="N3:N10" si="1">F6</f>
        <v>0</v>
      </c>
    </row>
    <row r="4" spans="1:14" ht="35.1" customHeight="1">
      <c r="A4" s="350" t="str">
        <f>'genel bilgi girişi'!$B$8</f>
        <v>MİLLİ EĞİTİM ve KÜLTÜR BAKANLIĞI 2018-2019 ÖĞRETİM YILI GENÇLER ATLETİZM  ELEME YARIŞMALARI</v>
      </c>
      <c r="B4" s="350"/>
      <c r="C4" s="350"/>
      <c r="D4" s="350"/>
      <c r="E4" s="350"/>
      <c r="F4" s="350"/>
      <c r="G4" s="350"/>
      <c r="I4" s="130">
        <v>2</v>
      </c>
      <c r="J4" s="134">
        <f t="shared" si="0"/>
        <v>44</v>
      </c>
      <c r="K4" s="134" t="str">
        <f t="shared" si="0"/>
        <v>-</v>
      </c>
      <c r="L4" s="106" t="str">
        <f t="shared" si="0"/>
        <v>TUNCAY KURT-OĞUZ SONAN DAVUTOĞLU-METE BAHÇECİ-EMRE DEMİRKAYA</v>
      </c>
      <c r="M4" s="191" t="str">
        <f t="shared" si="0"/>
        <v>LEFKE GAZİ LİSESİ</v>
      </c>
      <c r="N4" s="192">
        <f t="shared" si="1"/>
        <v>0</v>
      </c>
    </row>
    <row r="5" spans="1:14" s="126" customFormat="1" ht="35.1" customHeight="1">
      <c r="A5" s="42" t="s">
        <v>32</v>
      </c>
      <c r="B5" s="42" t="s">
        <v>20</v>
      </c>
      <c r="C5" s="132" t="s">
        <v>62</v>
      </c>
      <c r="D5" s="132" t="s">
        <v>55</v>
      </c>
      <c r="E5" s="132" t="s">
        <v>21</v>
      </c>
      <c r="F5" s="193" t="s">
        <v>22</v>
      </c>
      <c r="G5" s="193" t="s">
        <v>23</v>
      </c>
      <c r="H5" s="53"/>
      <c r="I5" s="42">
        <v>3</v>
      </c>
      <c r="J5" s="191">
        <f t="shared" si="0"/>
        <v>50</v>
      </c>
      <c r="K5" s="191" t="str">
        <f t="shared" si="0"/>
        <v>-</v>
      </c>
      <c r="L5" s="106" t="str">
        <f t="shared" si="0"/>
        <v>ERKAN KIR-BERKANT DEMİR-İLYAS BUCAK-KÜRŞAT ÖZDİNÇ</v>
      </c>
      <c r="M5" s="191" t="str">
        <f t="shared" si="0"/>
        <v>SEDAT SİMAVİ E.M.LİSESİ</v>
      </c>
      <c r="N5" s="192">
        <f t="shared" si="1"/>
        <v>0</v>
      </c>
    </row>
    <row r="6" spans="1:14" ht="35.1" customHeight="1">
      <c r="A6" s="130">
        <v>1</v>
      </c>
      <c r="B6" s="134">
        <f>'yarışmaya katılan okullar'!B12</f>
        <v>41</v>
      </c>
      <c r="C6" s="135" t="s">
        <v>237</v>
      </c>
      <c r="D6" s="107" t="s">
        <v>526</v>
      </c>
      <c r="E6" s="137" t="str">
        <f>'yarışmaya katılan okullar'!C12</f>
        <v>Dr. FAZIL KÜÇÜK E.M.L</v>
      </c>
      <c r="F6" s="59"/>
      <c r="G6" s="237" t="str">
        <f>IF(ISTEXT(F6),0,IFERROR(VLOOKUP(SMALL(puan!$Q$4:$R$112,COUNTIF(puan!$Q$4:$R$112,"&lt;"&amp;F6)+1),puan!$Q$4:$R$112, 2,0)," "))</f>
        <v xml:space="preserve"> </v>
      </c>
      <c r="H6" s="152"/>
      <c r="I6" s="130">
        <v>4</v>
      </c>
      <c r="J6" s="134">
        <f t="shared" si="0"/>
        <v>52</v>
      </c>
      <c r="K6" s="134" t="str">
        <f t="shared" si="0"/>
        <v>-</v>
      </c>
      <c r="L6" s="106" t="str">
        <f t="shared" si="0"/>
        <v>TAYLAN AĞIRTAŞ-TUĞBERK KARATAŞ-METE ÇELİK-KAAN ERİŞİK</v>
      </c>
      <c r="M6" s="191" t="str">
        <f t="shared" si="0"/>
        <v>LAPTA YAVUZLAR LİSESİ</v>
      </c>
      <c r="N6" s="192">
        <f t="shared" si="1"/>
        <v>0</v>
      </c>
    </row>
    <row r="7" spans="1:14" ht="35.1" customHeight="1">
      <c r="A7" s="130">
        <v>2</v>
      </c>
      <c r="B7" s="134">
        <f>'yarışmaya katılan okullar'!B13</f>
        <v>44</v>
      </c>
      <c r="C7" s="135" t="s">
        <v>237</v>
      </c>
      <c r="D7" s="107" t="s">
        <v>527</v>
      </c>
      <c r="E7" s="137" t="str">
        <f>'yarışmaya katılan okullar'!C13</f>
        <v>LEFKE GAZİ LİSESİ</v>
      </c>
      <c r="F7" s="59"/>
      <c r="G7" s="237" t="str">
        <f>IF(ISTEXT(F7),0,IFERROR(VLOOKUP(SMALL(puan!$Q$4:$R$112,COUNTIF(puan!$Q$4:$R$112,"&lt;"&amp;F7)+1),puan!$Q$4:$R$112, 2,0)," "))</f>
        <v xml:space="preserve"> </v>
      </c>
      <c r="H7" s="152"/>
      <c r="I7" s="130">
        <v>5</v>
      </c>
      <c r="J7" s="134">
        <f t="shared" si="0"/>
        <v>16</v>
      </c>
      <c r="K7" s="134" t="str">
        <f t="shared" si="0"/>
        <v>-</v>
      </c>
      <c r="L7" s="106" t="str">
        <f t="shared" si="0"/>
        <v>-------</v>
      </c>
      <c r="M7" s="191" t="str">
        <f t="shared" si="0"/>
        <v>CUMHURİYET LİSESİ</v>
      </c>
      <c r="N7" s="192">
        <f t="shared" si="1"/>
        <v>0</v>
      </c>
    </row>
    <row r="8" spans="1:14" ht="35.1" customHeight="1">
      <c r="A8" s="130">
        <v>3</v>
      </c>
      <c r="B8" s="134">
        <f>'yarışmaya katılan okullar'!B14</f>
        <v>50</v>
      </c>
      <c r="C8" s="135" t="s">
        <v>237</v>
      </c>
      <c r="D8" s="107" t="s">
        <v>528</v>
      </c>
      <c r="E8" s="137" t="str">
        <f>'yarışmaya katılan okullar'!C14</f>
        <v>SEDAT SİMAVİ E.M.LİSESİ</v>
      </c>
      <c r="F8" s="59"/>
      <c r="G8" s="237" t="str">
        <f>IF(ISTEXT(F8),0,IFERROR(VLOOKUP(SMALL(puan!$Q$4:$R$112,COUNTIF(puan!$Q$4:$R$112,"&lt;"&amp;F8)+1),puan!$Q$4:$R$112, 2,0)," "))</f>
        <v xml:space="preserve"> </v>
      </c>
      <c r="H8" s="152"/>
      <c r="I8" s="130">
        <v>6</v>
      </c>
      <c r="J8" s="134">
        <f t="shared" si="0"/>
        <v>60</v>
      </c>
      <c r="K8" s="134" t="str">
        <f t="shared" si="0"/>
        <v>-</v>
      </c>
      <c r="L8" s="106" t="str">
        <f t="shared" si="0"/>
        <v>EYÜP MENEKŞE-EMRE MENEKŞE-TAHA TEMEL-SERHAN KILIÇ</v>
      </c>
      <c r="M8" s="191" t="str">
        <f t="shared" si="0"/>
        <v>KARPAZ MESLEK LİSESİ</v>
      </c>
      <c r="N8" s="192">
        <f t="shared" si="1"/>
        <v>0</v>
      </c>
    </row>
    <row r="9" spans="1:14" ht="35.1" customHeight="1">
      <c r="A9" s="130">
        <v>4</v>
      </c>
      <c r="B9" s="134">
        <f>'yarışmaya katılan okullar'!B15</f>
        <v>52</v>
      </c>
      <c r="C9" s="135" t="s">
        <v>237</v>
      </c>
      <c r="D9" s="107" t="s">
        <v>529</v>
      </c>
      <c r="E9" s="137" t="str">
        <f>'yarışmaya katılan okullar'!C15</f>
        <v>LAPTA YAVUZLAR LİSESİ</v>
      </c>
      <c r="F9" s="59"/>
      <c r="G9" s="237" t="str">
        <f>IF(ISTEXT(F9),0,IFERROR(VLOOKUP(SMALL(puan!$Q$4:$R$112,COUNTIF(puan!$Q$4:$R$112,"&lt;"&amp;F9)+1),puan!$Q$4:$R$112, 2,0)," "))</f>
        <v xml:space="preserve"> </v>
      </c>
      <c r="H9" s="152"/>
      <c r="I9" s="130">
        <v>7</v>
      </c>
      <c r="J9" s="134">
        <f t="shared" si="0"/>
        <v>30</v>
      </c>
      <c r="K9" s="134" t="str">
        <f t="shared" si="0"/>
        <v>-</v>
      </c>
      <c r="L9" s="106" t="str">
        <f t="shared" si="0"/>
        <v>BERAT ŞANVERDİ-HÜSEYİN ARSLAN-CASİM HEKİMOĞLU-BARIŞ BASAN</v>
      </c>
      <c r="M9" s="191" t="str">
        <f t="shared" si="0"/>
        <v>HALA SULTAN İLAHİYAT KOLEJİ</v>
      </c>
      <c r="N9" s="192">
        <f t="shared" si="1"/>
        <v>0</v>
      </c>
    </row>
    <row r="10" spans="1:14" ht="35.1" customHeight="1">
      <c r="A10" s="130">
        <v>5</v>
      </c>
      <c r="B10" s="134">
        <f>'yarışmaya katılan okullar'!B16</f>
        <v>16</v>
      </c>
      <c r="C10" s="135" t="s">
        <v>237</v>
      </c>
      <c r="D10" s="107" t="s">
        <v>530</v>
      </c>
      <c r="E10" s="137" t="str">
        <f>'yarışmaya katılan okullar'!C16</f>
        <v>CUMHURİYET LİSESİ</v>
      </c>
      <c r="F10" s="59"/>
      <c r="G10" s="237" t="str">
        <f>IF(ISTEXT(F10),0,IFERROR(VLOOKUP(SMALL(puan!$Q$4:$R$112,COUNTIF(puan!$Q$4:$R$112,"&lt;"&amp;F10)+1),puan!$Q$4:$R$112, 2,0)," "))</f>
        <v xml:space="preserve"> </v>
      </c>
      <c r="H10" s="152"/>
      <c r="I10" s="130">
        <v>8</v>
      </c>
      <c r="J10" s="134">
        <f t="shared" si="0"/>
        <v>59</v>
      </c>
      <c r="K10" s="134" t="str">
        <f t="shared" si="0"/>
        <v>-</v>
      </c>
      <c r="L10" s="106" t="str">
        <f t="shared" si="0"/>
        <v>-------</v>
      </c>
      <c r="M10" s="191" t="str">
        <f t="shared" si="0"/>
        <v>POLATPAŞA LİSESİ</v>
      </c>
      <c r="N10" s="192">
        <f t="shared" si="1"/>
        <v>0</v>
      </c>
    </row>
    <row r="11" spans="1:14" ht="35.1" customHeight="1">
      <c r="A11" s="130">
        <v>6</v>
      </c>
      <c r="B11" s="134">
        <f>'yarışmaya katılan okullar'!B17</f>
        <v>60</v>
      </c>
      <c r="C11" s="135" t="s">
        <v>237</v>
      </c>
      <c r="D11" s="107" t="s">
        <v>531</v>
      </c>
      <c r="E11" s="137" t="str">
        <f>'yarışmaya katılan okullar'!C17</f>
        <v>KARPAZ MESLEK LİSESİ</v>
      </c>
      <c r="F11" s="59"/>
      <c r="G11" s="237" t="str">
        <f>IF(ISTEXT(F11),0,IFERROR(VLOOKUP(SMALL(puan!$Q$4:$R$112,COUNTIF(puan!$Q$4:$R$112,"&lt;"&amp;F11)+1),puan!$Q$4:$R$112, 2,0)," "))</f>
        <v xml:space="preserve"> </v>
      </c>
      <c r="H11" s="152"/>
      <c r="I11" s="339" t="s">
        <v>58</v>
      </c>
      <c r="J11" s="339"/>
      <c r="L11" s="126"/>
      <c r="M11" s="126"/>
      <c r="N11" s="201"/>
    </row>
    <row r="12" spans="1:14" ht="35.1" customHeight="1">
      <c r="A12" s="130">
        <v>7</v>
      </c>
      <c r="B12" s="134">
        <f>'yarışmaya katılan okullar'!B18</f>
        <v>30</v>
      </c>
      <c r="C12" s="135" t="s">
        <v>237</v>
      </c>
      <c r="D12" s="107" t="s">
        <v>532</v>
      </c>
      <c r="E12" s="137" t="str">
        <f>'yarışmaya katılan okullar'!C18</f>
        <v>HALA SULTAN İLAHİYAT KOLEJİ</v>
      </c>
      <c r="F12" s="59"/>
      <c r="G12" s="237" t="str">
        <f>IF(ISTEXT(F12),0,IFERROR(VLOOKUP(SMALL(puan!$Q$4:$R$112,COUNTIF(puan!$Q$4:$R$112,"&lt;"&amp;F12)+1),puan!$Q$4:$R$112, 2,0)," "))</f>
        <v xml:space="preserve"> </v>
      </c>
      <c r="H12" s="152"/>
      <c r="I12" s="42" t="s">
        <v>32</v>
      </c>
      <c r="J12" s="42" t="s">
        <v>20</v>
      </c>
      <c r="K12" s="132" t="s">
        <v>62</v>
      </c>
      <c r="L12" s="132" t="s">
        <v>55</v>
      </c>
      <c r="M12" s="132" t="s">
        <v>21</v>
      </c>
      <c r="N12" s="197" t="s">
        <v>22</v>
      </c>
    </row>
    <row r="13" spans="1:14" ht="35.1" customHeight="1">
      <c r="A13" s="130">
        <v>8</v>
      </c>
      <c r="B13" s="134">
        <f>'yarışmaya katılan okullar'!B19</f>
        <v>59</v>
      </c>
      <c r="C13" s="135" t="s">
        <v>237</v>
      </c>
      <c r="D13" s="107" t="s">
        <v>530</v>
      </c>
      <c r="E13" s="137" t="str">
        <f>'yarışmaya katılan okullar'!C19</f>
        <v>POLATPAŞA LİSESİ</v>
      </c>
      <c r="F13" s="59"/>
      <c r="G13" s="237" t="str">
        <f>IF(ISTEXT(F13),0,IFERROR(VLOOKUP(SMALL(puan!$Q$4:$R$112,COUNTIF(puan!$Q$4:$R$112,"&lt;"&amp;F13)+1),puan!$Q$4:$R$112, 2,0)," "))</f>
        <v xml:space="preserve"> </v>
      </c>
      <c r="H13" s="152"/>
      <c r="I13" s="130">
        <v>1</v>
      </c>
      <c r="J13" s="134">
        <f t="shared" ref="J13:M20" si="2">B14</f>
        <v>45</v>
      </c>
      <c r="K13" s="134" t="str">
        <f t="shared" si="2"/>
        <v>-</v>
      </c>
      <c r="L13" s="106" t="str">
        <f t="shared" si="2"/>
        <v>-------</v>
      </c>
      <c r="M13" s="191" t="str">
        <f t="shared" si="2"/>
        <v>GÜZELYURT MESLEK LİSESİ</v>
      </c>
      <c r="N13" s="192">
        <f t="shared" ref="N13:N20" si="3">F14</f>
        <v>0</v>
      </c>
    </row>
    <row r="14" spans="1:14" ht="35.1" customHeight="1">
      <c r="A14" s="130">
        <v>9</v>
      </c>
      <c r="B14" s="134">
        <f>'yarışmaya katılan okullar'!B20</f>
        <v>45</v>
      </c>
      <c r="C14" s="135" t="s">
        <v>237</v>
      </c>
      <c r="D14" s="107" t="s">
        <v>530</v>
      </c>
      <c r="E14" s="137" t="str">
        <f>'yarışmaya katılan okullar'!C20</f>
        <v>GÜZELYURT MESLEK LİSESİ</v>
      </c>
      <c r="F14" s="59"/>
      <c r="G14" s="237" t="str">
        <f>IF(ISTEXT(F14),0,IFERROR(VLOOKUP(SMALL(puan!$Q$4:$R$112,COUNTIF(puan!$Q$4:$R$112,"&lt;"&amp;F14)+1),puan!$Q$4:$R$112, 2,0)," "))</f>
        <v xml:space="preserve"> </v>
      </c>
      <c r="H14" s="152"/>
      <c r="I14" s="130">
        <v>2</v>
      </c>
      <c r="J14" s="134">
        <f t="shared" si="2"/>
        <v>35</v>
      </c>
      <c r="K14" s="134" t="str">
        <f t="shared" si="2"/>
        <v>-</v>
      </c>
      <c r="L14" s="106" t="str">
        <f t="shared" si="2"/>
        <v>KAYA BULDUK-KARTAL DOLUNAY-BATUHAN ŞANVERDİ-ŞÜKRÜ HİLMİ ERDOĞAN</v>
      </c>
      <c r="M14" s="191" t="str">
        <f t="shared" si="2"/>
        <v>ANAFARTALAR LİSESİ</v>
      </c>
      <c r="N14" s="192">
        <f t="shared" si="3"/>
        <v>0</v>
      </c>
    </row>
    <row r="15" spans="1:14" ht="35.1" customHeight="1">
      <c r="A15" s="130">
        <v>10</v>
      </c>
      <c r="B15" s="134">
        <f>'yarışmaya katılan okullar'!B21</f>
        <v>35</v>
      </c>
      <c r="C15" s="135" t="s">
        <v>237</v>
      </c>
      <c r="D15" s="107" t="s">
        <v>533</v>
      </c>
      <c r="E15" s="137" t="str">
        <f>'yarışmaya katılan okullar'!C21</f>
        <v>ANAFARTALAR LİSESİ</v>
      </c>
      <c r="F15" s="59"/>
      <c r="G15" s="237" t="str">
        <f>IF(ISTEXT(F15),0,IFERROR(VLOOKUP(SMALL(puan!$Q$4:$R$112,COUNTIF(puan!$Q$4:$R$112,"&lt;"&amp;F15)+1),puan!$Q$4:$R$112, 2,0)," "))</f>
        <v xml:space="preserve"> </v>
      </c>
      <c r="H15" s="152"/>
      <c r="I15" s="42">
        <v>3</v>
      </c>
      <c r="J15" s="134">
        <f t="shared" si="2"/>
        <v>71</v>
      </c>
      <c r="K15" s="134" t="str">
        <f t="shared" si="2"/>
        <v>-</v>
      </c>
      <c r="L15" s="106" t="str">
        <f t="shared" si="2"/>
        <v>SAFFET GÜNAY ÖZMENEK-TAYGUN ARTAN DERVISH-ERŞEN ÜNVERDİ-EMRE NAZİK</v>
      </c>
      <c r="M15" s="191" t="str">
        <f t="shared" si="2"/>
        <v>THE AMERİCAN COLLEGE</v>
      </c>
      <c r="N15" s="192">
        <f t="shared" si="3"/>
        <v>0</v>
      </c>
    </row>
    <row r="16" spans="1:14" ht="35.1" customHeight="1">
      <c r="A16" s="130">
        <v>11</v>
      </c>
      <c r="B16" s="134">
        <f>'yarışmaya katılan okullar'!B22</f>
        <v>71</v>
      </c>
      <c r="C16" s="135" t="s">
        <v>237</v>
      </c>
      <c r="D16" s="107" t="s">
        <v>534</v>
      </c>
      <c r="E16" s="137" t="str">
        <f>'yarışmaya katılan okullar'!C22</f>
        <v>THE AMERİCAN COLLEGE</v>
      </c>
      <c r="F16" s="59"/>
      <c r="G16" s="237" t="str">
        <f>IF(ISTEXT(F16),0,IFERROR(VLOOKUP(SMALL(puan!$Q$4:$R$112,COUNTIF(puan!$Q$4:$R$112,"&lt;"&amp;F16)+1),puan!$Q$4:$R$112, 2,0)," "))</f>
        <v xml:space="preserve"> </v>
      </c>
      <c r="H16" s="152"/>
      <c r="I16" s="130">
        <v>4</v>
      </c>
      <c r="J16" s="134">
        <f t="shared" si="2"/>
        <v>57</v>
      </c>
      <c r="K16" s="134" t="str">
        <f t="shared" si="2"/>
        <v>-</v>
      </c>
      <c r="L16" s="106" t="str">
        <f t="shared" si="2"/>
        <v>-------</v>
      </c>
      <c r="M16" s="191" t="str">
        <f t="shared" si="2"/>
        <v>19 MAYIS TMK</v>
      </c>
      <c r="N16" s="192">
        <f t="shared" si="3"/>
        <v>0</v>
      </c>
    </row>
    <row r="17" spans="1:14" ht="44.25" customHeight="1">
      <c r="A17" s="130">
        <v>12</v>
      </c>
      <c r="B17" s="134">
        <f>'yarışmaya katılan okullar'!B23</f>
        <v>57</v>
      </c>
      <c r="C17" s="135" t="s">
        <v>237</v>
      </c>
      <c r="D17" s="107" t="s">
        <v>530</v>
      </c>
      <c r="E17" s="137" t="str">
        <f>'yarışmaya katılan okullar'!C23</f>
        <v>19 MAYIS TMK</v>
      </c>
      <c r="F17" s="59"/>
      <c r="G17" s="237" t="str">
        <f>IF(ISTEXT(F17),0,IFERROR(VLOOKUP(SMALL(puan!$Q$4:$R$112,COUNTIF(puan!$Q$4:$R$112,"&lt;"&amp;F17)+1),puan!$Q$4:$R$112, 2,0)," "))</f>
        <v xml:space="preserve"> </v>
      </c>
      <c r="H17" s="152"/>
      <c r="I17" s="130">
        <v>5</v>
      </c>
      <c r="J17" s="134">
        <f t="shared" si="2"/>
        <v>77</v>
      </c>
      <c r="K17" s="134" t="str">
        <f t="shared" si="2"/>
        <v>-</v>
      </c>
      <c r="L17" s="106" t="str">
        <f t="shared" si="2"/>
        <v>YÜKSEL GÜNEŞ-HALİL İBRAHİM YANIK-İZZET FURKAN SÖNMEZ-İBRAHİM UÇAK</v>
      </c>
      <c r="M17" s="191" t="str">
        <f t="shared" si="2"/>
        <v>BÜLENT ECEVİT ANADOLU LİSESİ</v>
      </c>
      <c r="N17" s="192">
        <f t="shared" si="3"/>
        <v>0</v>
      </c>
    </row>
    <row r="18" spans="1:14" ht="44.25" customHeight="1">
      <c r="A18" s="130">
        <v>13</v>
      </c>
      <c r="B18" s="134">
        <f>'yarışmaya katılan okullar'!B24</f>
        <v>77</v>
      </c>
      <c r="C18" s="135" t="s">
        <v>237</v>
      </c>
      <c r="D18" s="107" t="s">
        <v>535</v>
      </c>
      <c r="E18" s="137" t="str">
        <f>'yarışmaya katılan okullar'!C24</f>
        <v>BÜLENT ECEVİT ANADOLU LİSESİ</v>
      </c>
      <c r="F18" s="59"/>
      <c r="G18" s="237" t="str">
        <f>IF(ISTEXT(F18),0,IFERROR(VLOOKUP(SMALL(puan!$Q$4:$R$112,COUNTIF(puan!$Q$4:$R$112,"&lt;"&amp;F18)+1),puan!$Q$4:$R$112, 2,0)," "))</f>
        <v xml:space="preserve"> </v>
      </c>
      <c r="H18" s="152"/>
      <c r="I18" s="130">
        <v>6</v>
      </c>
      <c r="J18" s="134">
        <f t="shared" si="2"/>
        <v>48</v>
      </c>
      <c r="K18" s="134" t="str">
        <f t="shared" si="2"/>
        <v>-</v>
      </c>
      <c r="L18" s="106" t="str">
        <f t="shared" si="2"/>
        <v>-------</v>
      </c>
      <c r="M18" s="191" t="str">
        <f t="shared" si="2"/>
        <v>LEFKOŞA TÜRK LİSESİ</v>
      </c>
      <c r="N18" s="192">
        <f t="shared" si="3"/>
        <v>0</v>
      </c>
    </row>
    <row r="19" spans="1:14" ht="35.1" customHeight="1">
      <c r="A19" s="130">
        <v>14</v>
      </c>
      <c r="B19" s="134">
        <f>'yarışmaya katılan okullar'!B25</f>
        <v>48</v>
      </c>
      <c r="C19" s="135" t="s">
        <v>237</v>
      </c>
      <c r="D19" s="107" t="s">
        <v>530</v>
      </c>
      <c r="E19" s="137" t="str">
        <f>'yarışmaya katılan okullar'!C25</f>
        <v>LEFKOŞA TÜRK LİSESİ</v>
      </c>
      <c r="F19" s="59"/>
      <c r="G19" s="237" t="str">
        <f>IF(ISTEXT(F19),0,IFERROR(VLOOKUP(SMALL(puan!$Q$4:$R$112,COUNTIF(puan!$Q$4:$R$112,"&lt;"&amp;F19)+1),puan!$Q$4:$R$112, 2,0)," "))</f>
        <v xml:space="preserve"> </v>
      </c>
      <c r="H19" s="152"/>
      <c r="I19" s="130">
        <v>7</v>
      </c>
      <c r="J19" s="134">
        <f t="shared" si="2"/>
        <v>40</v>
      </c>
      <c r="K19" s="134" t="str">
        <f t="shared" si="2"/>
        <v>-</v>
      </c>
      <c r="L19" s="106" t="str">
        <f t="shared" si="2"/>
        <v>TUĞRA YEŞER-ERSAN ÖZTÜRK-EGEMEN SEYHAN-HASAN EMRE AKDENİZ</v>
      </c>
      <c r="M19" s="191" t="str">
        <f t="shared" si="2"/>
        <v>ERENKÖY LİSESİ</v>
      </c>
      <c r="N19" s="192">
        <f t="shared" si="3"/>
        <v>0</v>
      </c>
    </row>
    <row r="20" spans="1:14" ht="35.1" customHeight="1">
      <c r="A20" s="130">
        <v>15</v>
      </c>
      <c r="B20" s="134">
        <f>'yarışmaya katılan okullar'!B26</f>
        <v>40</v>
      </c>
      <c r="C20" s="135" t="s">
        <v>237</v>
      </c>
      <c r="D20" s="107" t="s">
        <v>536</v>
      </c>
      <c r="E20" s="137" t="str">
        <f>'yarışmaya katılan okullar'!C26</f>
        <v>ERENKÖY LİSESİ</v>
      </c>
      <c r="F20" s="59"/>
      <c r="G20" s="237" t="str">
        <f>IF(ISTEXT(F20),0,IFERROR(VLOOKUP(SMALL(puan!$Q$4:$R$112,COUNTIF(puan!$Q$4:$R$112,"&lt;"&amp;F20)+1),puan!$Q$4:$R$112, 2,0)," "))</f>
        <v xml:space="preserve"> </v>
      </c>
      <c r="H20" s="152"/>
      <c r="I20" s="130">
        <v>8</v>
      </c>
      <c r="J20" s="134">
        <f t="shared" si="2"/>
        <v>39</v>
      </c>
      <c r="K20" s="134" t="str">
        <f t="shared" si="2"/>
        <v>-</v>
      </c>
      <c r="L20" s="106" t="str">
        <f t="shared" si="2"/>
        <v>-------</v>
      </c>
      <c r="M20" s="191" t="str">
        <f t="shared" si="2"/>
        <v>CENGİZ TOPEL E. M .LİSESİ</v>
      </c>
      <c r="N20" s="192">
        <f t="shared" si="3"/>
        <v>0</v>
      </c>
    </row>
    <row r="21" spans="1:14" ht="35.1" customHeight="1">
      <c r="A21" s="130">
        <v>16</v>
      </c>
      <c r="B21" s="134">
        <f>'yarışmaya katılan okullar'!B27</f>
        <v>39</v>
      </c>
      <c r="C21" s="135" t="s">
        <v>237</v>
      </c>
      <c r="D21" s="107" t="s">
        <v>530</v>
      </c>
      <c r="E21" s="137" t="str">
        <f>'yarışmaya katılan okullar'!C27</f>
        <v>CENGİZ TOPEL E. M .LİSESİ</v>
      </c>
      <c r="F21" s="59"/>
      <c r="G21" s="237" t="str">
        <f>IF(ISTEXT(F21),0,IFERROR(VLOOKUP(SMALL(puan!$Q$4:$R$112,COUNTIF(puan!$Q$4:$R$112,"&lt;"&amp;F21)+1),puan!$Q$4:$R$112, 2,0)," "))</f>
        <v xml:space="preserve"> </v>
      </c>
      <c r="H21" s="152"/>
      <c r="I21" s="339" t="s">
        <v>57</v>
      </c>
      <c r="J21" s="339"/>
      <c r="L21" s="126"/>
      <c r="M21" s="126"/>
      <c r="N21" s="201"/>
    </row>
    <row r="22" spans="1:14" ht="35.1" customHeight="1">
      <c r="A22" s="130">
        <v>17</v>
      </c>
      <c r="B22" s="134">
        <f>'yarışmaya katılan okullar'!B28</f>
        <v>64</v>
      </c>
      <c r="C22" s="135" t="s">
        <v>237</v>
      </c>
      <c r="D22" s="107" t="s">
        <v>530</v>
      </c>
      <c r="E22" s="137" t="str">
        <f>'yarışmaya katılan okullar'!C28</f>
        <v>GÜZELYURT TMK</v>
      </c>
      <c r="F22" s="59"/>
      <c r="G22" s="237" t="str">
        <f>IF(ISTEXT(F22),0,IFERROR(VLOOKUP(SMALL(puan!$Q$4:$R$112,COUNTIF(puan!$Q$4:$R$112,"&lt;"&amp;F22)+1),puan!$Q$4:$R$112, 2,0)," "))</f>
        <v xml:space="preserve"> </v>
      </c>
      <c r="H22" s="152"/>
      <c r="I22" s="42" t="s">
        <v>32</v>
      </c>
      <c r="J22" s="42" t="s">
        <v>20</v>
      </c>
      <c r="K22" s="132" t="s">
        <v>62</v>
      </c>
      <c r="L22" s="132" t="s">
        <v>55</v>
      </c>
      <c r="M22" s="132" t="s">
        <v>21</v>
      </c>
      <c r="N22" s="197" t="s">
        <v>22</v>
      </c>
    </row>
    <row r="23" spans="1:14" ht="35.1" customHeight="1">
      <c r="A23" s="130">
        <v>18</v>
      </c>
      <c r="B23" s="134">
        <f>'yarışmaya katılan okullar'!B29</f>
        <v>51</v>
      </c>
      <c r="C23" s="135" t="s">
        <v>237</v>
      </c>
      <c r="D23" s="107" t="s">
        <v>537</v>
      </c>
      <c r="E23" s="137" t="str">
        <f>'yarışmaya katılan okullar'!C29</f>
        <v>TÜRK MAARİF KOLEJİ</v>
      </c>
      <c r="F23" s="59"/>
      <c r="G23" s="237" t="str">
        <f>IF(ISTEXT(F23),0,IFERROR(VLOOKUP(SMALL(puan!$Q$4:$R$112,COUNTIF(puan!$Q$4:$R$112,"&lt;"&amp;F23)+1),puan!$Q$4:$R$112, 2,0)," "))</f>
        <v xml:space="preserve"> </v>
      </c>
      <c r="H23" s="152"/>
      <c r="I23" s="130">
        <v>1</v>
      </c>
      <c r="J23" s="134">
        <f t="shared" ref="J23:M30" si="4">B22</f>
        <v>64</v>
      </c>
      <c r="K23" s="134" t="str">
        <f t="shared" si="4"/>
        <v>-</v>
      </c>
      <c r="L23" s="106" t="str">
        <f t="shared" si="4"/>
        <v>-------</v>
      </c>
      <c r="M23" s="191" t="str">
        <f t="shared" si="4"/>
        <v>GÜZELYURT TMK</v>
      </c>
      <c r="N23" s="192">
        <f t="shared" ref="N23:N30" si="5">F22</f>
        <v>0</v>
      </c>
    </row>
    <row r="24" spans="1:14" ht="35.1" customHeight="1">
      <c r="A24" s="130">
        <v>19</v>
      </c>
      <c r="B24" s="134">
        <f>'yarışmaya katılan okullar'!B30</f>
        <v>47</v>
      </c>
      <c r="C24" s="135" t="s">
        <v>237</v>
      </c>
      <c r="D24" s="107" t="s">
        <v>538</v>
      </c>
      <c r="E24" s="137" t="str">
        <f>'yarışmaya katılan okullar'!C30</f>
        <v>KURTULUŞ LİSESİ</v>
      </c>
      <c r="F24" s="59"/>
      <c r="G24" s="237" t="str">
        <f>IF(ISTEXT(F24),0,IFERROR(VLOOKUP(SMALL(puan!$Q$4:$R$112,COUNTIF(puan!$Q$4:$R$112,"&lt;"&amp;F24)+1),puan!$Q$4:$R$112, 2,0)," "))</f>
        <v xml:space="preserve"> </v>
      </c>
      <c r="H24" s="152"/>
      <c r="I24" s="130">
        <v>2</v>
      </c>
      <c r="J24" s="134">
        <f t="shared" si="4"/>
        <v>51</v>
      </c>
      <c r="K24" s="134" t="str">
        <f t="shared" si="4"/>
        <v>-</v>
      </c>
      <c r="L24" s="106" t="str">
        <f t="shared" si="4"/>
        <v>ADEN DAVİD ARCA-BORAN ÖZKÖK-METE ÖZÖZGÜR-AKTAN NAIM BIRKAYA</v>
      </c>
      <c r="M24" s="191" t="str">
        <f t="shared" si="4"/>
        <v>TÜRK MAARİF KOLEJİ</v>
      </c>
      <c r="N24" s="192">
        <f t="shared" si="5"/>
        <v>0</v>
      </c>
    </row>
    <row r="25" spans="1:14" ht="35.1" customHeight="1">
      <c r="A25" s="130">
        <v>20</v>
      </c>
      <c r="B25" s="134">
        <f>'yarışmaya katılan okullar'!B31</f>
        <v>33</v>
      </c>
      <c r="C25" s="135" t="s">
        <v>237</v>
      </c>
      <c r="D25" s="107" t="s">
        <v>530</v>
      </c>
      <c r="E25" s="137" t="str">
        <f>'yarışmaya katılan okullar'!C31</f>
        <v>DEĞİRMENLİK LİSESİ</v>
      </c>
      <c r="F25" s="59"/>
      <c r="G25" s="237" t="str">
        <f>IF(ISTEXT(F25),0,IFERROR(VLOOKUP(SMALL(puan!$Q$4:$R$112,COUNTIF(puan!$Q$4:$R$112,"&lt;"&amp;F25)+1),puan!$Q$4:$R$112, 2,0)," "))</f>
        <v xml:space="preserve"> </v>
      </c>
      <c r="H25" s="152"/>
      <c r="I25" s="42">
        <v>3</v>
      </c>
      <c r="J25" s="134">
        <f t="shared" si="4"/>
        <v>47</v>
      </c>
      <c r="K25" s="134" t="str">
        <f t="shared" si="4"/>
        <v>-</v>
      </c>
      <c r="L25" s="106" t="str">
        <f t="shared" si="4"/>
        <v>METİN SERDAR-OSMAN KONYA-METİN MELDA-MELİH DENİZCİ</v>
      </c>
      <c r="M25" s="191" t="str">
        <f t="shared" si="4"/>
        <v>KURTULUŞ LİSESİ</v>
      </c>
      <c r="N25" s="192">
        <f t="shared" si="5"/>
        <v>0</v>
      </c>
    </row>
    <row r="26" spans="1:14" ht="35.1" customHeight="1">
      <c r="A26" s="130">
        <v>21</v>
      </c>
      <c r="B26" s="134">
        <f>'yarışmaya katılan okullar'!B32</f>
        <v>37</v>
      </c>
      <c r="C26" s="135" t="s">
        <v>237</v>
      </c>
      <c r="D26" s="107" t="s">
        <v>539</v>
      </c>
      <c r="E26" s="137" t="str">
        <f>'yarışmaya katılan okullar'!C32</f>
        <v>BEKİRPAŞA LİSESİ</v>
      </c>
      <c r="F26" s="59"/>
      <c r="G26" s="237" t="str">
        <f>IF(ISTEXT(F26),0,IFERROR(VLOOKUP(SMALL(puan!$Q$4:$R$112,COUNTIF(puan!$Q$4:$R$112,"&lt;"&amp;F26)+1),puan!$Q$4:$R$112, 2,0)," "))</f>
        <v xml:space="preserve"> </v>
      </c>
      <c r="H26" s="152"/>
      <c r="I26" s="130">
        <v>4</v>
      </c>
      <c r="J26" s="134">
        <f t="shared" si="4"/>
        <v>33</v>
      </c>
      <c r="K26" s="134" t="str">
        <f t="shared" si="4"/>
        <v>-</v>
      </c>
      <c r="L26" s="106" t="str">
        <f t="shared" si="4"/>
        <v>-------</v>
      </c>
      <c r="M26" s="191" t="str">
        <f t="shared" si="4"/>
        <v>DEĞİRMENLİK LİSESİ</v>
      </c>
      <c r="N26" s="192">
        <f t="shared" si="5"/>
        <v>0</v>
      </c>
    </row>
    <row r="27" spans="1:14" ht="35.1" customHeight="1">
      <c r="A27" s="130">
        <v>22</v>
      </c>
      <c r="B27" s="134">
        <f>'yarışmaya katılan okullar'!B33</f>
        <v>27</v>
      </c>
      <c r="C27" s="135" t="s">
        <v>237</v>
      </c>
      <c r="D27" s="107" t="s">
        <v>540</v>
      </c>
      <c r="E27" s="137" t="str">
        <f>'yarışmaya katılan okullar'!C33</f>
        <v>YAKIN DOĞU KOLEJİ</v>
      </c>
      <c r="F27" s="59"/>
      <c r="G27" s="237" t="str">
        <f>IF(ISTEXT(F27),0,IFERROR(VLOOKUP(SMALL(puan!$Q$4:$R$112,COUNTIF(puan!$Q$4:$R$112,"&lt;"&amp;F27)+1),puan!$Q$4:$R$112, 2,0)," "))</f>
        <v xml:space="preserve"> </v>
      </c>
      <c r="H27" s="152"/>
      <c r="I27" s="130">
        <v>5</v>
      </c>
      <c r="J27" s="134">
        <f t="shared" si="4"/>
        <v>37</v>
      </c>
      <c r="K27" s="134" t="str">
        <f t="shared" si="4"/>
        <v>-</v>
      </c>
      <c r="L27" s="106" t="str">
        <f t="shared" si="4"/>
        <v>MEHMET TÜRELLER-ARDA GECE-FEVZİ DEMİR-HASAN KAFFAOĞLU</v>
      </c>
      <c r="M27" s="191" t="str">
        <f t="shared" si="4"/>
        <v>BEKİRPAŞA LİSESİ</v>
      </c>
      <c r="N27" s="192">
        <f t="shared" si="5"/>
        <v>0</v>
      </c>
    </row>
    <row r="28" spans="1:14" ht="35.1" customHeight="1">
      <c r="A28" s="130">
        <v>23</v>
      </c>
      <c r="B28" s="134">
        <f>'yarışmaya katılan okullar'!B34</f>
        <v>81</v>
      </c>
      <c r="C28" s="135" t="s">
        <v>237</v>
      </c>
      <c r="D28" s="107" t="s">
        <v>530</v>
      </c>
      <c r="E28" s="137" t="str">
        <f>'yarışmaya katılan okullar'!C34</f>
        <v>THE ENGLISH SCHOOL OF KYRENIA</v>
      </c>
      <c r="F28" s="59"/>
      <c r="G28" s="237" t="str">
        <f>IF(ISTEXT(F28),0,IFERROR(VLOOKUP(SMALL(puan!$Q$4:$R$112,COUNTIF(puan!$Q$4:$R$112,"&lt;"&amp;F28)+1),puan!$Q$4:$R$112, 2,0)," "))</f>
        <v xml:space="preserve"> </v>
      </c>
      <c r="H28" s="152"/>
      <c r="I28" s="130">
        <v>6</v>
      </c>
      <c r="J28" s="134">
        <f t="shared" si="4"/>
        <v>27</v>
      </c>
      <c r="K28" s="134" t="str">
        <f t="shared" si="4"/>
        <v>-</v>
      </c>
      <c r="L28" s="106" t="str">
        <f t="shared" si="4"/>
        <v>AZAT ETKÜ-ERAN KABİDAN-ORAZGELDİ DOLKANOV-KAAN DURAN</v>
      </c>
      <c r="M28" s="191" t="str">
        <f t="shared" si="4"/>
        <v>YAKIN DOĞU KOLEJİ</v>
      </c>
      <c r="N28" s="192">
        <f t="shared" si="5"/>
        <v>0</v>
      </c>
    </row>
    <row r="29" spans="1:14" ht="35.1" customHeight="1">
      <c r="A29" s="130">
        <v>24</v>
      </c>
      <c r="B29" s="134">
        <f>'yarışmaya katılan okullar'!B35</f>
        <v>36</v>
      </c>
      <c r="C29" s="135" t="s">
        <v>237</v>
      </c>
      <c r="D29" s="107" t="s">
        <v>530</v>
      </c>
      <c r="E29" s="137" t="str">
        <f>'yarışmaya katılan okullar'!C35</f>
        <v>ATATÜRK MESLEK LİSESİ</v>
      </c>
      <c r="F29" s="59"/>
      <c r="G29" s="237" t="str">
        <f>IF(ISTEXT(F29),0,IFERROR(VLOOKUP(SMALL(puan!$Q$4:$R$112,COUNTIF(puan!$Q$4:$R$112,"&lt;"&amp;F29)+1),puan!$Q$4:$R$112, 2,0)," "))</f>
        <v xml:space="preserve"> </v>
      </c>
      <c r="H29" s="152"/>
      <c r="I29" s="130">
        <v>7</v>
      </c>
      <c r="J29" s="134">
        <f t="shared" si="4"/>
        <v>81</v>
      </c>
      <c r="K29" s="134" t="str">
        <f t="shared" si="4"/>
        <v>-</v>
      </c>
      <c r="L29" s="106" t="str">
        <f t="shared" si="4"/>
        <v>-------</v>
      </c>
      <c r="M29" s="191" t="str">
        <f t="shared" si="4"/>
        <v>THE ENGLISH SCHOOL OF KYRENIA</v>
      </c>
      <c r="N29" s="192">
        <f t="shared" si="5"/>
        <v>0</v>
      </c>
    </row>
    <row r="30" spans="1:14" ht="35.1" customHeight="1">
      <c r="A30" s="130">
        <v>25</v>
      </c>
      <c r="B30" s="134">
        <f>'yarışmaya katılan okullar'!B36</f>
        <v>53</v>
      </c>
      <c r="C30" s="135" t="s">
        <v>237</v>
      </c>
      <c r="D30" s="107" t="s">
        <v>541</v>
      </c>
      <c r="E30" s="137" t="str">
        <f>'yarışmaya katılan okullar'!C36</f>
        <v>20 TEMMUZ FEN LİSESİ</v>
      </c>
      <c r="F30" s="59"/>
      <c r="G30" s="237" t="str">
        <f>IF(ISTEXT(F30),0,IFERROR(VLOOKUP(SMALL(puan!$Q$4:$R$112,COUNTIF(puan!$Q$4:$R$112,"&lt;"&amp;F30)+1),puan!$Q$4:$R$112, 2,0)," "))</f>
        <v xml:space="preserve"> </v>
      </c>
      <c r="H30" s="152"/>
      <c r="I30" s="130">
        <v>8</v>
      </c>
      <c r="J30" s="134">
        <f t="shared" si="4"/>
        <v>36</v>
      </c>
      <c r="K30" s="134" t="str">
        <f t="shared" si="4"/>
        <v>-</v>
      </c>
      <c r="L30" s="106" t="str">
        <f t="shared" si="4"/>
        <v>-------</v>
      </c>
      <c r="M30" s="191" t="str">
        <f t="shared" si="4"/>
        <v>ATATÜRK MESLEK LİSESİ</v>
      </c>
      <c r="N30" s="192">
        <f t="shared" si="5"/>
        <v>0</v>
      </c>
    </row>
    <row r="31" spans="1:14" ht="35.1" customHeight="1">
      <c r="A31" s="130">
        <v>26</v>
      </c>
      <c r="B31" s="134">
        <f>'yarışmaya katılan okullar'!B37</f>
        <v>0</v>
      </c>
      <c r="C31" s="144"/>
      <c r="D31" s="105"/>
      <c r="E31" s="137" t="str">
        <f>'yarışmaya katılan okullar'!C37</f>
        <v/>
      </c>
      <c r="F31" s="59"/>
      <c r="G31" s="237" t="str">
        <f>IF(ISTEXT(F31),0,IFERROR(VLOOKUP(SMALL(puan!$Q$4:$R$112,COUNTIF(puan!$Q$4:$R$112,"&lt;"&amp;F31)+1),puan!$Q$4:$R$112, 2,0)," "))</f>
        <v xml:space="preserve"> </v>
      </c>
      <c r="H31" s="152"/>
      <c r="I31" s="339" t="s">
        <v>56</v>
      </c>
      <c r="J31" s="339"/>
      <c r="L31" s="126"/>
      <c r="M31" s="126"/>
      <c r="N31" s="201"/>
    </row>
    <row r="32" spans="1:14" ht="35.1" customHeight="1">
      <c r="A32" s="130">
        <v>27</v>
      </c>
      <c r="B32" s="134">
        <f>'yarışmaya katılan okullar'!B38</f>
        <v>0</v>
      </c>
      <c r="C32" s="144"/>
      <c r="D32" s="105"/>
      <c r="E32" s="137" t="str">
        <f>'yarışmaya katılan okullar'!C38</f>
        <v/>
      </c>
      <c r="F32" s="59"/>
      <c r="G32" s="237" t="str">
        <f>IF(ISTEXT(F32),0,IFERROR(VLOOKUP(SMALL(puan!$Q$4:$R$112,COUNTIF(puan!$Q$4:$R$112,"&lt;"&amp;F32)+1),puan!$Q$4:$R$112, 2,0)," "))</f>
        <v xml:space="preserve"> </v>
      </c>
      <c r="H32" s="152"/>
      <c r="I32" s="42" t="s">
        <v>32</v>
      </c>
      <c r="J32" s="42" t="s">
        <v>20</v>
      </c>
      <c r="K32" s="132" t="s">
        <v>62</v>
      </c>
      <c r="L32" s="132" t="s">
        <v>55</v>
      </c>
      <c r="M32" s="132" t="s">
        <v>21</v>
      </c>
      <c r="N32" s="197" t="s">
        <v>22</v>
      </c>
    </row>
    <row r="33" spans="1:14" ht="35.1" customHeight="1">
      <c r="A33" s="130">
        <v>28</v>
      </c>
      <c r="B33" s="134">
        <f>'yarışmaya katılan okullar'!B39</f>
        <v>0</v>
      </c>
      <c r="C33" s="144"/>
      <c r="D33" s="105"/>
      <c r="E33" s="137" t="str">
        <f>'yarışmaya katılan okullar'!C39</f>
        <v/>
      </c>
      <c r="F33" s="59"/>
      <c r="G33" s="237" t="str">
        <f>IF(ISTEXT(F33),0,IFERROR(VLOOKUP(SMALL(puan!$Q$4:$R$112,COUNTIF(puan!$Q$4:$R$112,"&lt;"&amp;F33)+1),puan!$Q$4:$R$112, 2,0)," "))</f>
        <v xml:space="preserve"> </v>
      </c>
      <c r="H33" s="152"/>
      <c r="I33" s="130">
        <v>1</v>
      </c>
      <c r="J33" s="134">
        <f t="shared" ref="J33:M40" si="6">B30</f>
        <v>53</v>
      </c>
      <c r="K33" s="134" t="str">
        <f t="shared" si="6"/>
        <v>-</v>
      </c>
      <c r="L33" s="106" t="str">
        <f t="shared" si="6"/>
        <v>CEMAL REYHAN-KEMAL ÖZBEYİT-ALİ GÖK-SULTAN KINANER</v>
      </c>
      <c r="M33" s="191" t="str">
        <f t="shared" si="6"/>
        <v>20 TEMMUZ FEN LİSESİ</v>
      </c>
      <c r="N33" s="192">
        <f t="shared" ref="N33:N40" si="7">F30</f>
        <v>0</v>
      </c>
    </row>
    <row r="34" spans="1:14" ht="35.1" customHeight="1">
      <c r="A34" s="130">
        <v>29</v>
      </c>
      <c r="B34" s="134">
        <f>'yarışmaya katılan okullar'!B40</f>
        <v>0</v>
      </c>
      <c r="C34" s="144"/>
      <c r="D34" s="105"/>
      <c r="E34" s="137" t="str">
        <f>'yarışmaya katılan okullar'!C40</f>
        <v/>
      </c>
      <c r="F34" s="59"/>
      <c r="G34" s="237" t="str">
        <f>IF(ISTEXT(F34),0,IFERROR(VLOOKUP(SMALL(puan!$Q$4:$R$112,COUNTIF(puan!$Q$4:$R$112,"&lt;"&amp;F34)+1),puan!$Q$4:$R$112, 2,0)," "))</f>
        <v xml:space="preserve"> </v>
      </c>
      <c r="H34" s="152"/>
      <c r="I34" s="130">
        <v>2</v>
      </c>
      <c r="J34" s="134">
        <f t="shared" si="6"/>
        <v>0</v>
      </c>
      <c r="K34" s="134">
        <f t="shared" si="6"/>
        <v>0</v>
      </c>
      <c r="L34" s="106">
        <f t="shared" si="6"/>
        <v>0</v>
      </c>
      <c r="M34" s="191" t="str">
        <f t="shared" si="6"/>
        <v/>
      </c>
      <c r="N34" s="192">
        <f t="shared" si="7"/>
        <v>0</v>
      </c>
    </row>
    <row r="35" spans="1:14" ht="35.1" customHeight="1">
      <c r="A35" s="130">
        <v>30</v>
      </c>
      <c r="B35" s="134">
        <f>'yarışmaya katılan okullar'!B41</f>
        <v>0</v>
      </c>
      <c r="C35" s="144"/>
      <c r="D35" s="105"/>
      <c r="E35" s="137" t="str">
        <f>'yarışmaya katılan okullar'!C41</f>
        <v/>
      </c>
      <c r="F35" s="59"/>
      <c r="G35" s="237" t="str">
        <f>IF(ISTEXT(F35),0,IFERROR(VLOOKUP(SMALL(puan!$Q$4:$R$112,COUNTIF(puan!$Q$4:$R$112,"&lt;"&amp;F35)+1),puan!$Q$4:$R$112, 2,0)," "))</f>
        <v xml:space="preserve"> </v>
      </c>
      <c r="H35" s="152"/>
      <c r="I35" s="42">
        <v>3</v>
      </c>
      <c r="J35" s="134">
        <f t="shared" si="6"/>
        <v>0</v>
      </c>
      <c r="K35" s="134">
        <f t="shared" si="6"/>
        <v>0</v>
      </c>
      <c r="L35" s="106">
        <f t="shared" si="6"/>
        <v>0</v>
      </c>
      <c r="M35" s="191" t="str">
        <f t="shared" si="6"/>
        <v/>
      </c>
      <c r="N35" s="192">
        <f t="shared" si="7"/>
        <v>0</v>
      </c>
    </row>
    <row r="36" spans="1:14" ht="35.1" customHeight="1">
      <c r="A36" s="130">
        <v>31</v>
      </c>
      <c r="B36" s="134">
        <f>'yarışmaya katılan okullar'!B42</f>
        <v>0</v>
      </c>
      <c r="C36" s="144"/>
      <c r="D36" s="105"/>
      <c r="E36" s="137" t="str">
        <f>'yarışmaya katılan okullar'!C42</f>
        <v/>
      </c>
      <c r="F36" s="59"/>
      <c r="G36" s="237" t="str">
        <f>IF(ISTEXT(F36),0,IFERROR(VLOOKUP(SMALL(puan!$Q$4:$R$112,COUNTIF(puan!$Q$4:$R$112,"&lt;"&amp;F36)+1),puan!$Q$4:$R$112, 2,0)," "))</f>
        <v xml:space="preserve"> </v>
      </c>
      <c r="H36" s="152"/>
      <c r="I36" s="130">
        <v>4</v>
      </c>
      <c r="J36" s="134">
        <f t="shared" si="6"/>
        <v>0</v>
      </c>
      <c r="K36" s="134">
        <f t="shared" si="6"/>
        <v>0</v>
      </c>
      <c r="L36" s="106">
        <f t="shared" si="6"/>
        <v>0</v>
      </c>
      <c r="M36" s="191" t="str">
        <f t="shared" si="6"/>
        <v/>
      </c>
      <c r="N36" s="192">
        <f t="shared" si="7"/>
        <v>0</v>
      </c>
    </row>
    <row r="37" spans="1:14" ht="35.1" customHeight="1">
      <c r="A37" s="130">
        <v>32</v>
      </c>
      <c r="B37" s="134">
        <f>'yarışmaya katılan okullar'!B43</f>
        <v>0</v>
      </c>
      <c r="C37" s="144"/>
      <c r="D37" s="105"/>
      <c r="E37" s="137" t="str">
        <f>'yarışmaya katılan okullar'!C43</f>
        <v/>
      </c>
      <c r="F37" s="59"/>
      <c r="G37" s="237" t="str">
        <f>IF(ISTEXT(F37),0,IFERROR(VLOOKUP(SMALL(puan!$Q$4:$R$112,COUNTIF(puan!$Q$4:$R$112,"&lt;"&amp;F37)+1),puan!$Q$4:$R$112, 2,0)," "))</f>
        <v xml:space="preserve"> </v>
      </c>
      <c r="H37" s="152"/>
      <c r="I37" s="130">
        <v>5</v>
      </c>
      <c r="J37" s="134">
        <f t="shared" si="6"/>
        <v>0</v>
      </c>
      <c r="K37" s="134">
        <f t="shared" si="6"/>
        <v>0</v>
      </c>
      <c r="L37" s="106">
        <f t="shared" si="6"/>
        <v>0</v>
      </c>
      <c r="M37" s="191" t="str">
        <f t="shared" si="6"/>
        <v/>
      </c>
      <c r="N37" s="192">
        <f t="shared" si="7"/>
        <v>0</v>
      </c>
    </row>
    <row r="38" spans="1:14" ht="35.1" customHeight="1">
      <c r="A38" s="199"/>
      <c r="B38" s="211"/>
      <c r="C38" s="212"/>
      <c r="D38" s="213"/>
      <c r="E38" s="147"/>
      <c r="F38" s="214"/>
      <c r="G38" s="215"/>
      <c r="H38" s="152"/>
      <c r="I38" s="130">
        <v>6</v>
      </c>
      <c r="J38" s="134">
        <f t="shared" si="6"/>
        <v>0</v>
      </c>
      <c r="K38" s="134">
        <f t="shared" si="6"/>
        <v>0</v>
      </c>
      <c r="L38" s="106">
        <f t="shared" si="6"/>
        <v>0</v>
      </c>
      <c r="M38" s="191" t="str">
        <f t="shared" si="6"/>
        <v/>
      </c>
      <c r="N38" s="192">
        <f t="shared" si="7"/>
        <v>0</v>
      </c>
    </row>
    <row r="39" spans="1:14" s="91" customFormat="1" ht="35.1" customHeight="1">
      <c r="A39" s="349" t="s">
        <v>24</v>
      </c>
      <c r="B39" s="349"/>
      <c r="C39" s="349" t="s">
        <v>33</v>
      </c>
      <c r="D39" s="349"/>
      <c r="E39" s="91" t="s">
        <v>34</v>
      </c>
      <c r="F39" s="200" t="s">
        <v>25</v>
      </c>
      <c r="G39" s="346" t="s">
        <v>25</v>
      </c>
      <c r="H39" s="347"/>
      <c r="I39" s="130">
        <v>7</v>
      </c>
      <c r="J39" s="134">
        <f t="shared" si="6"/>
        <v>0</v>
      </c>
      <c r="K39" s="134">
        <f t="shared" si="6"/>
        <v>0</v>
      </c>
      <c r="L39" s="106">
        <f t="shared" si="6"/>
        <v>0</v>
      </c>
      <c r="M39" s="191" t="str">
        <f t="shared" si="6"/>
        <v/>
      </c>
      <c r="N39" s="192">
        <f t="shared" si="7"/>
        <v>0</v>
      </c>
    </row>
    <row r="40" spans="1:14" ht="35.1" customHeight="1">
      <c r="F40" s="152"/>
      <c r="G40" s="152"/>
      <c r="H40" s="152"/>
      <c r="I40" s="130">
        <v>8</v>
      </c>
      <c r="J40" s="134">
        <f t="shared" si="6"/>
        <v>0</v>
      </c>
      <c r="K40" s="134">
        <f t="shared" si="6"/>
        <v>0</v>
      </c>
      <c r="L40" s="106">
        <f t="shared" si="6"/>
        <v>0</v>
      </c>
      <c r="M40" s="191" t="str">
        <f t="shared" si="6"/>
        <v/>
      </c>
      <c r="N40" s="192">
        <f t="shared" si="7"/>
        <v>0</v>
      </c>
    </row>
    <row r="41" spans="1:14" ht="35.1" customHeight="1">
      <c r="F41" s="152"/>
      <c r="G41" s="152"/>
      <c r="H41" s="152"/>
    </row>
    <row r="42" spans="1:14" ht="35.1" customHeight="1">
      <c r="F42" s="152"/>
      <c r="G42" s="152"/>
      <c r="H42" s="152"/>
    </row>
    <row r="43" spans="1:14" ht="35.1" customHeight="1">
      <c r="F43" s="152"/>
      <c r="G43" s="152"/>
      <c r="H43" s="152"/>
    </row>
    <row r="44" spans="1:14" ht="35.1" customHeight="1">
      <c r="F44" s="152"/>
      <c r="G44" s="152"/>
      <c r="H44" s="152"/>
    </row>
    <row r="45" spans="1:14" ht="35.1" customHeight="1">
      <c r="F45" s="152"/>
      <c r="G45" s="152"/>
      <c r="H45" s="152"/>
    </row>
    <row r="46" spans="1:14" ht="35.1" customHeight="1">
      <c r="F46" s="152"/>
      <c r="G46" s="152"/>
      <c r="H46" s="152"/>
    </row>
    <row r="47" spans="1:14" ht="35.1" customHeight="1">
      <c r="F47" s="152"/>
      <c r="G47" s="152"/>
      <c r="H47" s="152"/>
    </row>
    <row r="48" spans="1:14" ht="35.1" customHeight="1">
      <c r="F48" s="152"/>
      <c r="G48" s="152"/>
      <c r="H48" s="152"/>
    </row>
    <row r="49" spans="6:8" ht="35.1" customHeight="1">
      <c r="F49" s="152"/>
      <c r="G49" s="152"/>
      <c r="H49" s="152"/>
    </row>
    <row r="50" spans="6:8" ht="35.1" customHeight="1">
      <c r="F50" s="152"/>
      <c r="G50" s="152"/>
      <c r="H50" s="152"/>
    </row>
  </sheetData>
  <mergeCells count="14">
    <mergeCell ref="I11:J11"/>
    <mergeCell ref="I21:J21"/>
    <mergeCell ref="I31:J31"/>
    <mergeCell ref="F1:H1"/>
    <mergeCell ref="F2:H2"/>
    <mergeCell ref="F3:H3"/>
    <mergeCell ref="I1:J1"/>
    <mergeCell ref="A4:G4"/>
    <mergeCell ref="G39:H39"/>
    <mergeCell ref="A1:C1"/>
    <mergeCell ref="A2:C2"/>
    <mergeCell ref="A3:C3"/>
    <mergeCell ref="A39:B39"/>
    <mergeCell ref="C39:D39"/>
  </mergeCells>
  <phoneticPr fontId="1" type="noConversion"/>
  <conditionalFormatting sqref="J33:M40 J3:M10 J13:M20 J23:M30 N1:N1048576 B6:E37">
    <cfRule type="cellIs" dxfId="24" priority="8" stopIfTrue="1" operator="equal">
      <formula>0</formula>
    </cfRule>
  </conditionalFormatting>
  <conditionalFormatting sqref="N3:N10">
    <cfRule type="cellIs" dxfId="23" priority="7" stopIfTrue="1" operator="equal">
      <formula>"0:00.00"</formula>
    </cfRule>
  </conditionalFormatting>
  <conditionalFormatting sqref="F3:H3">
    <cfRule type="cellIs" dxfId="22" priority="3" stopIfTrue="1" operator="equal">
      <formula>0</formula>
    </cfRule>
  </conditionalFormatting>
  <conditionalFormatting sqref="F6:F37">
    <cfRule type="cellIs" dxfId="21" priority="2" stopIfTrue="1" operator="between">
      <formula>20314</formula>
      <formula>15500</formula>
    </cfRule>
  </conditionalFormatting>
  <conditionalFormatting sqref="B38:F38">
    <cfRule type="cellIs" dxfId="2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3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100" workbookViewId="0">
      <selection activeCell="I1" sqref="I1:I7"/>
    </sheetView>
  </sheetViews>
  <sheetFormatPr defaultColWidth="9.140625" defaultRowHeight="24.95" customHeight="1"/>
  <cols>
    <col min="1" max="1" width="5.7109375" style="40" customWidth="1"/>
    <col min="2" max="2" width="10.7109375" style="40" customWidth="1"/>
    <col min="3" max="3" width="11.85546875" style="40" customWidth="1"/>
    <col min="4" max="4" width="30.7109375" style="40" customWidth="1"/>
    <col min="5" max="5" width="40.7109375" style="40" customWidth="1"/>
    <col min="6" max="8" width="11.7109375" style="40" customWidth="1"/>
    <col min="9" max="16384" width="9.140625" style="40"/>
  </cols>
  <sheetData>
    <row r="1" spans="1:8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</row>
    <row r="2" spans="1:8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</row>
    <row r="3" spans="1:8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</row>
    <row r="4" spans="1:8" s="24" customFormat="1" ht="24.95" customHeight="1"/>
    <row r="5" spans="1:8" s="24" customFormat="1" ht="24.95" customHeight="1">
      <c r="C5" s="25" t="s">
        <v>16</v>
      </c>
      <c r="D5" s="26" t="s">
        <v>10</v>
      </c>
      <c r="E5" s="25" t="s">
        <v>17</v>
      </c>
      <c r="F5" s="351" t="str">
        <f>'genel bilgi girişi'!B5</f>
        <v>ATATÜRK STADYUMU</v>
      </c>
      <c r="G5" s="351"/>
    </row>
    <row r="6" spans="1:8" s="24" customFormat="1" ht="24.95" customHeight="1">
      <c r="C6" s="25" t="s">
        <v>19</v>
      </c>
      <c r="D6" s="27" t="str">
        <f>'isveç V'!$D$2</f>
        <v>İSVEÇ BAYRAK</v>
      </c>
      <c r="E6" s="25" t="s">
        <v>18</v>
      </c>
      <c r="F6" s="352" t="str">
        <f>'genel bilgi girişi'!B6</f>
        <v>11-12 MART 2019</v>
      </c>
      <c r="G6" s="353"/>
    </row>
    <row r="7" spans="1:8" s="24" customFormat="1" ht="24.95" customHeight="1"/>
    <row r="8" spans="1:8" s="38" customFormat="1" ht="37.9" customHeight="1">
      <c r="A8" s="28" t="s">
        <v>32</v>
      </c>
      <c r="B8" s="28" t="s">
        <v>46</v>
      </c>
      <c r="C8" s="216" t="s">
        <v>62</v>
      </c>
      <c r="D8" s="29" t="s">
        <v>55</v>
      </c>
      <c r="E8" s="28" t="s">
        <v>21</v>
      </c>
      <c r="F8" s="28" t="s">
        <v>22</v>
      </c>
      <c r="G8" s="28" t="s">
        <v>23</v>
      </c>
      <c r="H8" s="28" t="s">
        <v>20</v>
      </c>
    </row>
    <row r="9" spans="1:8" s="24" customFormat="1" ht="24.95" customHeight="1">
      <c r="A9" s="30">
        <v>1</v>
      </c>
      <c r="B9" s="31" t="e">
        <f>IF(G9="","",RANK(G9,$G$9:$G$40)+COUNTIF(G$9:G9,G9)-1)</f>
        <v>#VALUE!</v>
      </c>
      <c r="C9" s="220" t="str">
        <f>'isveç V'!C6</f>
        <v>-</v>
      </c>
      <c r="D9" s="32" t="str">
        <f>'isveç V'!D6</f>
        <v>ÇAĞRI ÖZTÜRK-HALİL BEYAZ YÜRÜK-ONUR ÇELEN-EMRECAN  TOHUMSERPER</v>
      </c>
      <c r="E9" s="32" t="str">
        <f>'isveç V'!E6</f>
        <v>Dr. FAZIL KÜÇÜK E.M.L</v>
      </c>
      <c r="F9" s="46">
        <f>'isveç V'!F6</f>
        <v>0</v>
      </c>
      <c r="G9" s="45" t="str">
        <f>'isveç V'!G6</f>
        <v xml:space="preserve"> </v>
      </c>
      <c r="H9" s="35">
        <f>'yarışmaya katılan okullar'!B12</f>
        <v>41</v>
      </c>
    </row>
    <row r="10" spans="1:8" s="24" customFormat="1" ht="24.95" customHeight="1">
      <c r="A10" s="30">
        <v>2</v>
      </c>
      <c r="B10" s="31" t="e">
        <f>IF(G10="","",RANK(G10,$G$9:$G$40)+COUNTIF(G$9:G10,G10)-1)</f>
        <v>#VALUE!</v>
      </c>
      <c r="C10" s="220" t="str">
        <f>'isveç V'!C7</f>
        <v>-</v>
      </c>
      <c r="D10" s="32" t="str">
        <f>'isveç V'!D7</f>
        <v>TUNCAY KURT-OĞUZ SONAN DAVUTOĞLU-METE BAHÇECİ-EMRE DEMİRKAYA</v>
      </c>
      <c r="E10" s="32" t="str">
        <f>'isveç V'!E7</f>
        <v>LEFKE GAZİ LİSESİ</v>
      </c>
      <c r="F10" s="46">
        <f>'isveç V'!F7</f>
        <v>0</v>
      </c>
      <c r="G10" s="45" t="str">
        <f>'isveç V'!G7</f>
        <v xml:space="preserve"> </v>
      </c>
      <c r="H10" s="35">
        <f>'yarışmaya katılan okullar'!B13</f>
        <v>44</v>
      </c>
    </row>
    <row r="11" spans="1:8" s="24" customFormat="1" ht="24.95" customHeight="1">
      <c r="A11" s="30">
        <v>3</v>
      </c>
      <c r="B11" s="31" t="e">
        <f>IF(G11="","",RANK(G11,$G$9:$G$40)+COUNTIF(G$9:G11,G11)-1)</f>
        <v>#VALUE!</v>
      </c>
      <c r="C11" s="220" t="str">
        <f>'isveç V'!C8</f>
        <v>-</v>
      </c>
      <c r="D11" s="32" t="str">
        <f>'isveç V'!D8</f>
        <v>ERKAN KIR-BERKANT DEMİR-İLYAS BUCAK-KÜRŞAT ÖZDİNÇ</v>
      </c>
      <c r="E11" s="32" t="str">
        <f>'isveç V'!E8</f>
        <v>SEDAT SİMAVİ E.M.LİSESİ</v>
      </c>
      <c r="F11" s="46">
        <f>'isveç V'!F8</f>
        <v>0</v>
      </c>
      <c r="G11" s="45" t="str">
        <f>'isveç V'!G8</f>
        <v xml:space="preserve"> </v>
      </c>
      <c r="H11" s="35">
        <f>'yarışmaya katılan okullar'!B14</f>
        <v>50</v>
      </c>
    </row>
    <row r="12" spans="1:8" s="24" customFormat="1" ht="24.95" customHeight="1">
      <c r="A12" s="30">
        <v>4</v>
      </c>
      <c r="B12" s="31" t="e">
        <f>IF(G12="","",RANK(G12,$G$9:$G$40)+COUNTIF(G$9:G12,G12)-1)</f>
        <v>#VALUE!</v>
      </c>
      <c r="C12" s="220" t="str">
        <f>'isveç V'!C9</f>
        <v>-</v>
      </c>
      <c r="D12" s="32" t="str">
        <f>'isveç V'!D9</f>
        <v>TAYLAN AĞIRTAŞ-TUĞBERK KARATAŞ-METE ÇELİK-KAAN ERİŞİK</v>
      </c>
      <c r="E12" s="32" t="str">
        <f>'isveç V'!E9</f>
        <v>LAPTA YAVUZLAR LİSESİ</v>
      </c>
      <c r="F12" s="46">
        <f>'isveç V'!F9</f>
        <v>0</v>
      </c>
      <c r="G12" s="45" t="str">
        <f>'isveç V'!G9</f>
        <v xml:space="preserve"> </v>
      </c>
      <c r="H12" s="35">
        <f>'yarışmaya katılan okullar'!B15</f>
        <v>52</v>
      </c>
    </row>
    <row r="13" spans="1:8" s="24" customFormat="1" ht="24.95" customHeight="1">
      <c r="A13" s="30">
        <v>5</v>
      </c>
      <c r="B13" s="31" t="e">
        <f>IF(G13="","",RANK(G13,$G$9:$G$40)+COUNTIF(G$9:G13,G13)-1)</f>
        <v>#VALUE!</v>
      </c>
      <c r="C13" s="220" t="str">
        <f>'isveç V'!C10</f>
        <v>-</v>
      </c>
      <c r="D13" s="32" t="str">
        <f>'isveç V'!D10</f>
        <v>-------</v>
      </c>
      <c r="E13" s="32" t="str">
        <f>'isveç V'!E10</f>
        <v>CUMHURİYET LİSESİ</v>
      </c>
      <c r="F13" s="46">
        <f>'isveç V'!F10</f>
        <v>0</v>
      </c>
      <c r="G13" s="45" t="str">
        <f>'isveç V'!G10</f>
        <v xml:space="preserve"> </v>
      </c>
      <c r="H13" s="35">
        <f>'yarışmaya katılan okullar'!B16</f>
        <v>16</v>
      </c>
    </row>
    <row r="14" spans="1:8" s="24" customFormat="1" ht="24.95" customHeight="1">
      <c r="A14" s="30">
        <v>6</v>
      </c>
      <c r="B14" s="31" t="e">
        <f>IF(G14="","",RANK(G14,$G$9:$G$40)+COUNTIF(G$9:G14,G14)-1)</f>
        <v>#VALUE!</v>
      </c>
      <c r="C14" s="220" t="str">
        <f>'isveç V'!C11</f>
        <v>-</v>
      </c>
      <c r="D14" s="32" t="str">
        <f>'isveç V'!D11</f>
        <v>EYÜP MENEKŞE-EMRE MENEKŞE-TAHA TEMEL-SERHAN KILIÇ</v>
      </c>
      <c r="E14" s="32" t="str">
        <f>'isveç V'!E11</f>
        <v>KARPAZ MESLEK LİSESİ</v>
      </c>
      <c r="F14" s="46">
        <f>'isveç V'!F11</f>
        <v>0</v>
      </c>
      <c r="G14" s="45" t="str">
        <f>'isveç V'!G11</f>
        <v xml:space="preserve"> </v>
      </c>
      <c r="H14" s="35">
        <f>'yarışmaya katılan okullar'!B17</f>
        <v>60</v>
      </c>
    </row>
    <row r="15" spans="1:8" s="24" customFormat="1" ht="24.95" customHeight="1">
      <c r="A15" s="30">
        <v>7</v>
      </c>
      <c r="B15" s="31" t="e">
        <f>IF(G15="","",RANK(G15,$G$9:$G$40)+COUNTIF(G$9:G15,G15)-1)</f>
        <v>#VALUE!</v>
      </c>
      <c r="C15" s="220" t="str">
        <f>'isveç V'!C12</f>
        <v>-</v>
      </c>
      <c r="D15" s="32" t="str">
        <f>'isveç V'!D12</f>
        <v>BERAT ŞANVERDİ-HÜSEYİN ARSLAN-CASİM HEKİMOĞLU-BARIŞ BASAN</v>
      </c>
      <c r="E15" s="32" t="str">
        <f>'isveç V'!E12</f>
        <v>HALA SULTAN İLAHİYAT KOLEJİ</v>
      </c>
      <c r="F15" s="46">
        <f>'isveç V'!F12</f>
        <v>0</v>
      </c>
      <c r="G15" s="45" t="str">
        <f>'isveç V'!G12</f>
        <v xml:space="preserve"> </v>
      </c>
      <c r="H15" s="35">
        <f>'yarışmaya katılan okullar'!B18</f>
        <v>30</v>
      </c>
    </row>
    <row r="16" spans="1:8" s="24" customFormat="1" ht="24.95" customHeight="1">
      <c r="A16" s="30">
        <v>8</v>
      </c>
      <c r="B16" s="31" t="e">
        <f>IF(G16="","",RANK(G16,$G$9:$G$40)+COUNTIF(G$9:G16,G16)-1)</f>
        <v>#VALUE!</v>
      </c>
      <c r="C16" s="220" t="str">
        <f>'isveç V'!C13</f>
        <v>-</v>
      </c>
      <c r="D16" s="32" t="str">
        <f>'isveç V'!D13</f>
        <v>-------</v>
      </c>
      <c r="E16" s="32" t="str">
        <f>'isveç V'!E13</f>
        <v>POLATPAŞA LİSESİ</v>
      </c>
      <c r="F16" s="46">
        <f>'isveç V'!F13</f>
        <v>0</v>
      </c>
      <c r="G16" s="45" t="str">
        <f>'isveç V'!G13</f>
        <v xml:space="preserve"> </v>
      </c>
      <c r="H16" s="35">
        <f>'yarışmaya katılan okullar'!B19</f>
        <v>59</v>
      </c>
    </row>
    <row r="17" spans="1:8" s="24" customFormat="1" ht="24.95" customHeight="1">
      <c r="A17" s="30">
        <v>9</v>
      </c>
      <c r="B17" s="31" t="e">
        <f>IF(G17="","",RANK(G17,$G$9:$G$40)+COUNTIF(G$9:G17,G17)-1)</f>
        <v>#VALUE!</v>
      </c>
      <c r="C17" s="220" t="str">
        <f>'isveç V'!C14</f>
        <v>-</v>
      </c>
      <c r="D17" s="32" t="str">
        <f>'isveç V'!D14</f>
        <v>-------</v>
      </c>
      <c r="E17" s="32" t="str">
        <f>'isveç V'!E14</f>
        <v>GÜZELYURT MESLEK LİSESİ</v>
      </c>
      <c r="F17" s="46">
        <f>'isveç V'!F14</f>
        <v>0</v>
      </c>
      <c r="G17" s="45" t="str">
        <f>'isveç V'!G14</f>
        <v xml:space="preserve"> </v>
      </c>
      <c r="H17" s="35">
        <f>'yarışmaya katılan okullar'!B20</f>
        <v>45</v>
      </c>
    </row>
    <row r="18" spans="1:8" s="24" customFormat="1" ht="24.95" customHeight="1">
      <c r="A18" s="30">
        <v>10</v>
      </c>
      <c r="B18" s="31" t="e">
        <f>IF(G18="","",RANK(G18,$G$9:$G$40)+COUNTIF(G$9:G18,G18)-1)</f>
        <v>#VALUE!</v>
      </c>
      <c r="C18" s="220" t="str">
        <f>'isveç V'!C15</f>
        <v>-</v>
      </c>
      <c r="D18" s="32" t="str">
        <f>'isveç V'!D15</f>
        <v>KAYA BULDUK-KARTAL DOLUNAY-BATUHAN ŞANVERDİ-ŞÜKRÜ HİLMİ ERDOĞAN</v>
      </c>
      <c r="E18" s="32" t="str">
        <f>'isveç V'!E15</f>
        <v>ANAFARTALAR LİSESİ</v>
      </c>
      <c r="F18" s="46">
        <f>'isveç V'!F15</f>
        <v>0</v>
      </c>
      <c r="G18" s="45" t="str">
        <f>'isveç V'!G15</f>
        <v xml:space="preserve"> </v>
      </c>
      <c r="H18" s="35">
        <f>'yarışmaya katılan okullar'!B21</f>
        <v>35</v>
      </c>
    </row>
    <row r="19" spans="1:8" s="24" customFormat="1" ht="24.95" customHeight="1">
      <c r="A19" s="30">
        <v>11</v>
      </c>
      <c r="B19" s="31" t="e">
        <f>IF(G19="","",RANK(G19,$G$9:$G$40)+COUNTIF(G$9:G19,G19)-1)</f>
        <v>#VALUE!</v>
      </c>
      <c r="C19" s="220" t="str">
        <f>'isveç V'!C16</f>
        <v>-</v>
      </c>
      <c r="D19" s="32" t="str">
        <f>'isveç V'!D16</f>
        <v>SAFFET GÜNAY ÖZMENEK-TAYGUN ARTAN DERVISH-ERŞEN ÜNVERDİ-EMRE NAZİK</v>
      </c>
      <c r="E19" s="32" t="str">
        <f>'isveç V'!E16</f>
        <v>THE AMERİCAN COLLEGE</v>
      </c>
      <c r="F19" s="46">
        <f>'isveç V'!F16</f>
        <v>0</v>
      </c>
      <c r="G19" s="45" t="str">
        <f>'isveç V'!G16</f>
        <v xml:space="preserve"> </v>
      </c>
      <c r="H19" s="35">
        <f>'yarışmaya katılan okullar'!B22</f>
        <v>71</v>
      </c>
    </row>
    <row r="20" spans="1:8" s="24" customFormat="1" ht="24.95" customHeight="1">
      <c r="A20" s="30">
        <v>12</v>
      </c>
      <c r="B20" s="31" t="e">
        <f>IF(G20="","",RANK(G20,$G$9:$G$40)+COUNTIF(G$9:G20,G20)-1)</f>
        <v>#VALUE!</v>
      </c>
      <c r="C20" s="220" t="str">
        <f>'isveç V'!C17</f>
        <v>-</v>
      </c>
      <c r="D20" s="32" t="str">
        <f>'isveç V'!D17</f>
        <v>-------</v>
      </c>
      <c r="E20" s="32" t="str">
        <f>'isveç V'!E17</f>
        <v>19 MAYIS TMK</v>
      </c>
      <c r="F20" s="46">
        <f>'isveç V'!F17</f>
        <v>0</v>
      </c>
      <c r="G20" s="45" t="str">
        <f>'isveç V'!G17</f>
        <v xml:space="preserve"> </v>
      </c>
      <c r="H20" s="35">
        <f>'yarışmaya katılan okullar'!B23</f>
        <v>57</v>
      </c>
    </row>
    <row r="21" spans="1:8" s="24" customFormat="1" ht="24.95" customHeight="1">
      <c r="A21" s="30">
        <v>13</v>
      </c>
      <c r="B21" s="31" t="e">
        <f>IF(G21="","",RANK(G21,$G$9:$G$40)+COUNTIF(G$9:G21,G21)-1)</f>
        <v>#VALUE!</v>
      </c>
      <c r="C21" s="220" t="str">
        <f>'isveç V'!C18</f>
        <v>-</v>
      </c>
      <c r="D21" s="32" t="str">
        <f>'isveç V'!D18</f>
        <v>YÜKSEL GÜNEŞ-HALİL İBRAHİM YANIK-İZZET FURKAN SÖNMEZ-İBRAHİM UÇAK</v>
      </c>
      <c r="E21" s="32" t="str">
        <f>'isveç V'!E18</f>
        <v>BÜLENT ECEVİT ANADOLU LİSESİ</v>
      </c>
      <c r="F21" s="46">
        <f>'isveç V'!F18</f>
        <v>0</v>
      </c>
      <c r="G21" s="45" t="str">
        <f>'isveç V'!G18</f>
        <v xml:space="preserve"> </v>
      </c>
      <c r="H21" s="35">
        <f>'yarışmaya katılan okullar'!B24</f>
        <v>77</v>
      </c>
    </row>
    <row r="22" spans="1:8" s="24" customFormat="1" ht="24.95" customHeight="1">
      <c r="A22" s="30">
        <v>14</v>
      </c>
      <c r="B22" s="31" t="e">
        <f>IF(G22="","",RANK(G22,$G$9:$G$40)+COUNTIF(G$9:G22,G22)-1)</f>
        <v>#VALUE!</v>
      </c>
      <c r="C22" s="220" t="str">
        <f>'isveç V'!C19</f>
        <v>-</v>
      </c>
      <c r="D22" s="32" t="str">
        <f>'isveç V'!D19</f>
        <v>-------</v>
      </c>
      <c r="E22" s="32" t="str">
        <f>'isveç V'!E19</f>
        <v>LEFKOŞA TÜRK LİSESİ</v>
      </c>
      <c r="F22" s="46">
        <f>'isveç V'!F19</f>
        <v>0</v>
      </c>
      <c r="G22" s="45" t="str">
        <f>'isveç V'!G19</f>
        <v xml:space="preserve"> </v>
      </c>
      <c r="H22" s="35">
        <f>'yarışmaya katılan okullar'!B25</f>
        <v>48</v>
      </c>
    </row>
    <row r="23" spans="1:8" s="24" customFormat="1" ht="24.95" customHeight="1">
      <c r="A23" s="30">
        <v>15</v>
      </c>
      <c r="B23" s="31" t="e">
        <f>IF(G23="","",RANK(G23,$G$9:$G$40)+COUNTIF(G$9:G23,G23)-1)</f>
        <v>#VALUE!</v>
      </c>
      <c r="C23" s="220" t="str">
        <f>'isveç V'!C20</f>
        <v>-</v>
      </c>
      <c r="D23" s="32" t="str">
        <f>'isveç V'!D20</f>
        <v>TUĞRA YEŞER-ERSAN ÖZTÜRK-EGEMEN SEYHAN-HASAN EMRE AKDENİZ</v>
      </c>
      <c r="E23" s="32" t="str">
        <f>'isveç V'!E20</f>
        <v>ERENKÖY LİSESİ</v>
      </c>
      <c r="F23" s="46">
        <f>'isveç V'!F20</f>
        <v>0</v>
      </c>
      <c r="G23" s="45" t="str">
        <f>'isveç V'!G20</f>
        <v xml:space="preserve"> </v>
      </c>
      <c r="H23" s="35">
        <f>'yarışmaya katılan okullar'!B26</f>
        <v>40</v>
      </c>
    </row>
    <row r="24" spans="1:8" s="24" customFormat="1" ht="24.95" customHeight="1">
      <c r="A24" s="30">
        <v>16</v>
      </c>
      <c r="B24" s="31" t="e">
        <f>IF(G24="","",RANK(G24,$G$9:$G$40)+COUNTIF(G$9:G24,G24)-1)</f>
        <v>#VALUE!</v>
      </c>
      <c r="C24" s="220" t="str">
        <f>'isveç V'!C21</f>
        <v>-</v>
      </c>
      <c r="D24" s="32" t="str">
        <f>'isveç V'!D21</f>
        <v>-------</v>
      </c>
      <c r="E24" s="32" t="str">
        <f>'isveç V'!E21</f>
        <v>CENGİZ TOPEL E. M .LİSESİ</v>
      </c>
      <c r="F24" s="46">
        <f>'isveç V'!F21</f>
        <v>0</v>
      </c>
      <c r="G24" s="45" t="str">
        <f>'isveç V'!G21</f>
        <v xml:space="preserve"> </v>
      </c>
      <c r="H24" s="35">
        <f>'yarışmaya katılan okullar'!B27</f>
        <v>39</v>
      </c>
    </row>
    <row r="25" spans="1:8" s="24" customFormat="1" ht="24.95" customHeight="1">
      <c r="A25" s="30">
        <v>17</v>
      </c>
      <c r="B25" s="31" t="e">
        <f>IF(G25="","",RANK(G25,$G$9:$G$40)+COUNTIF(G$9:G25,G25)-1)</f>
        <v>#VALUE!</v>
      </c>
      <c r="C25" s="220" t="str">
        <f>'isveç V'!C22</f>
        <v>-</v>
      </c>
      <c r="D25" s="32" t="str">
        <f>'isveç V'!D22</f>
        <v>-------</v>
      </c>
      <c r="E25" s="32" t="str">
        <f>'isveç V'!E22</f>
        <v>GÜZELYURT TMK</v>
      </c>
      <c r="F25" s="46">
        <f>'isveç V'!F22</f>
        <v>0</v>
      </c>
      <c r="G25" s="45" t="str">
        <f>'isveç V'!G22</f>
        <v xml:space="preserve"> </v>
      </c>
      <c r="H25" s="35">
        <f>'yarışmaya katılan okullar'!B28</f>
        <v>64</v>
      </c>
    </row>
    <row r="26" spans="1:8" s="24" customFormat="1" ht="24.95" customHeight="1">
      <c r="A26" s="30">
        <v>18</v>
      </c>
      <c r="B26" s="31" t="e">
        <f>IF(G26="","",RANK(G26,$G$9:$G$40)+COUNTIF(G$9:G26,G26)-1)</f>
        <v>#VALUE!</v>
      </c>
      <c r="C26" s="220" t="str">
        <f>'isveç V'!C23</f>
        <v>-</v>
      </c>
      <c r="D26" s="32" t="str">
        <f>'isveç V'!D23</f>
        <v>ADEN DAVİD ARCA-BORAN ÖZKÖK-METE ÖZÖZGÜR-AKTAN NAIM BIRKAYA</v>
      </c>
      <c r="E26" s="32" t="str">
        <f>'isveç V'!E23</f>
        <v>TÜRK MAARİF KOLEJİ</v>
      </c>
      <c r="F26" s="46">
        <f>'isveç V'!F23</f>
        <v>0</v>
      </c>
      <c r="G26" s="45" t="str">
        <f>'isveç V'!G23</f>
        <v xml:space="preserve"> </v>
      </c>
      <c r="H26" s="35">
        <f>'yarışmaya katılan okullar'!B29</f>
        <v>51</v>
      </c>
    </row>
    <row r="27" spans="1:8" s="24" customFormat="1" ht="24.95" customHeight="1">
      <c r="A27" s="30">
        <v>19</v>
      </c>
      <c r="B27" s="31" t="e">
        <f>IF(G27="","",RANK(G27,$G$9:$G$40)+COUNTIF(G$9:G27,G27)-1)</f>
        <v>#VALUE!</v>
      </c>
      <c r="C27" s="220" t="str">
        <f>'isveç V'!C24</f>
        <v>-</v>
      </c>
      <c r="D27" s="32" t="str">
        <f>'isveç V'!D24</f>
        <v>METİN SERDAR-OSMAN KONYA-METİN MELDA-MELİH DENİZCİ</v>
      </c>
      <c r="E27" s="32" t="str">
        <f>'isveç V'!E24</f>
        <v>KURTULUŞ LİSESİ</v>
      </c>
      <c r="F27" s="46">
        <f>'isveç V'!F24</f>
        <v>0</v>
      </c>
      <c r="G27" s="45" t="str">
        <f>'isveç V'!G24</f>
        <v xml:space="preserve"> </v>
      </c>
      <c r="H27" s="35">
        <f>'yarışmaya katılan okullar'!B30</f>
        <v>47</v>
      </c>
    </row>
    <row r="28" spans="1:8" s="24" customFormat="1" ht="24.95" customHeight="1">
      <c r="A28" s="30">
        <v>20</v>
      </c>
      <c r="B28" s="31" t="e">
        <f>IF(G28="","",RANK(G28,$G$9:$G$40)+COUNTIF(G$9:G28,G28)-1)</f>
        <v>#VALUE!</v>
      </c>
      <c r="C28" s="220" t="str">
        <f>'isveç V'!C25</f>
        <v>-</v>
      </c>
      <c r="D28" s="32" t="str">
        <f>'isveç V'!D25</f>
        <v>-------</v>
      </c>
      <c r="E28" s="32" t="str">
        <f>'isveç V'!E25</f>
        <v>DEĞİRMENLİK LİSESİ</v>
      </c>
      <c r="F28" s="46">
        <f>'isveç V'!F25</f>
        <v>0</v>
      </c>
      <c r="G28" s="45" t="str">
        <f>'isveç V'!G25</f>
        <v xml:space="preserve"> </v>
      </c>
      <c r="H28" s="35">
        <f>'yarışmaya katılan okullar'!B31</f>
        <v>33</v>
      </c>
    </row>
    <row r="29" spans="1:8" s="24" customFormat="1" ht="24.95" customHeight="1">
      <c r="A29" s="30">
        <v>21</v>
      </c>
      <c r="B29" s="31" t="e">
        <f>IF(G29="","",RANK(G29,$G$9:$G$40)+COUNTIF(G$9:G29,G29)-1)</f>
        <v>#VALUE!</v>
      </c>
      <c r="C29" s="220" t="str">
        <f>'isveç V'!C26</f>
        <v>-</v>
      </c>
      <c r="D29" s="32" t="str">
        <f>'isveç V'!D26</f>
        <v>MEHMET TÜRELLER-ARDA GECE-FEVZİ DEMİR-HASAN KAFFAOĞLU</v>
      </c>
      <c r="E29" s="32" t="str">
        <f>'isveç V'!E26</f>
        <v>BEKİRPAŞA LİSESİ</v>
      </c>
      <c r="F29" s="46">
        <f>'isveç V'!F26</f>
        <v>0</v>
      </c>
      <c r="G29" s="45" t="str">
        <f>'isveç V'!G26</f>
        <v xml:space="preserve"> </v>
      </c>
      <c r="H29" s="35">
        <f>'yarışmaya katılan okullar'!B32</f>
        <v>37</v>
      </c>
    </row>
    <row r="30" spans="1:8" s="24" customFormat="1" ht="24.95" customHeight="1">
      <c r="A30" s="30">
        <v>22</v>
      </c>
      <c r="B30" s="31" t="e">
        <f>IF(G30="","",RANK(G30,$G$9:$G$40)+COUNTIF(G$9:G30,G30)-1)</f>
        <v>#VALUE!</v>
      </c>
      <c r="C30" s="220" t="str">
        <f>'isveç V'!C27</f>
        <v>-</v>
      </c>
      <c r="D30" s="32" t="str">
        <f>'isveç V'!D27</f>
        <v>AZAT ETKÜ-ERAN KABİDAN-ORAZGELDİ DOLKANOV-KAAN DURAN</v>
      </c>
      <c r="E30" s="32" t="str">
        <f>'isveç V'!E27</f>
        <v>YAKIN DOĞU KOLEJİ</v>
      </c>
      <c r="F30" s="46">
        <f>'isveç V'!F27</f>
        <v>0</v>
      </c>
      <c r="G30" s="45" t="str">
        <f>'isveç V'!G27</f>
        <v xml:space="preserve"> </v>
      </c>
      <c r="H30" s="35">
        <f>'yarışmaya katılan okullar'!B33</f>
        <v>27</v>
      </c>
    </row>
    <row r="31" spans="1:8" s="24" customFormat="1" ht="24.95" customHeight="1">
      <c r="A31" s="30">
        <v>23</v>
      </c>
      <c r="B31" s="31" t="e">
        <f>IF(G31="","",RANK(G31,$G$9:$G$40)+COUNTIF(G$9:G31,G31)-1)</f>
        <v>#VALUE!</v>
      </c>
      <c r="C31" s="220" t="str">
        <f>'isveç V'!C28</f>
        <v>-</v>
      </c>
      <c r="D31" s="32" t="str">
        <f>'isveç V'!D28</f>
        <v>-------</v>
      </c>
      <c r="E31" s="32" t="str">
        <f>'isveç V'!E28</f>
        <v>THE ENGLISH SCHOOL OF KYRENIA</v>
      </c>
      <c r="F31" s="46">
        <f>'isveç V'!F28</f>
        <v>0</v>
      </c>
      <c r="G31" s="45" t="str">
        <f>'isveç V'!G28</f>
        <v xml:space="preserve"> </v>
      </c>
      <c r="H31" s="35">
        <f>'yarışmaya katılan okullar'!B34</f>
        <v>81</v>
      </c>
    </row>
    <row r="32" spans="1:8" s="24" customFormat="1" ht="24.95" customHeight="1">
      <c r="A32" s="30">
        <v>24</v>
      </c>
      <c r="B32" s="31" t="e">
        <f>IF(G32="","",RANK(G32,$G$9:$G$40)+COUNTIF(G$9:G32,G32)-1)</f>
        <v>#VALUE!</v>
      </c>
      <c r="C32" s="220" t="str">
        <f>'isveç V'!C29</f>
        <v>-</v>
      </c>
      <c r="D32" s="32" t="str">
        <f>'isveç V'!D29</f>
        <v>-------</v>
      </c>
      <c r="E32" s="32" t="str">
        <f>'isveç V'!E29</f>
        <v>ATATÜRK MESLEK LİSESİ</v>
      </c>
      <c r="F32" s="46">
        <f>'isveç V'!F29</f>
        <v>0</v>
      </c>
      <c r="G32" s="45" t="str">
        <f>'isveç V'!G29</f>
        <v xml:space="preserve"> </v>
      </c>
      <c r="H32" s="35">
        <f>'yarışmaya katılan okullar'!B35</f>
        <v>36</v>
      </c>
    </row>
    <row r="33" spans="1:8" s="24" customFormat="1" ht="24.95" customHeight="1">
      <c r="A33" s="30">
        <v>25</v>
      </c>
      <c r="B33" s="31" t="e">
        <f>IF(G33="","",RANK(G33,$G$9:$G$40)+COUNTIF(G$9:G33,G33)-1)</f>
        <v>#VALUE!</v>
      </c>
      <c r="C33" s="220" t="str">
        <f>'isveç V'!C30</f>
        <v>-</v>
      </c>
      <c r="D33" s="32" t="str">
        <f>'isveç V'!D30</f>
        <v>CEMAL REYHAN-KEMAL ÖZBEYİT-ALİ GÖK-SULTAN KINANER</v>
      </c>
      <c r="E33" s="32" t="str">
        <f>'isveç V'!E30</f>
        <v>20 TEMMUZ FEN LİSESİ</v>
      </c>
      <c r="F33" s="46">
        <f>'isveç V'!F30</f>
        <v>0</v>
      </c>
      <c r="G33" s="45" t="str">
        <f>'isveç V'!G30</f>
        <v xml:space="preserve"> </v>
      </c>
      <c r="H33" s="35">
        <f>'yarışmaya katılan okullar'!B36</f>
        <v>53</v>
      </c>
    </row>
    <row r="34" spans="1:8" s="24" customFormat="1" ht="24.95" customHeight="1">
      <c r="A34" s="30">
        <v>26</v>
      </c>
      <c r="B34" s="31" t="e">
        <f>IF(G34="","",RANK(G34,$G$9:$G$40)+COUNTIF(G$9:G34,G34)-1)</f>
        <v>#VALUE!</v>
      </c>
      <c r="C34" s="220">
        <f>'isveç V'!C31</f>
        <v>0</v>
      </c>
      <c r="D34" s="32">
        <f>'isveç V'!D31</f>
        <v>0</v>
      </c>
      <c r="E34" s="32" t="str">
        <f>'isveç V'!E31</f>
        <v/>
      </c>
      <c r="F34" s="46">
        <f>'isveç V'!F31</f>
        <v>0</v>
      </c>
      <c r="G34" s="45" t="str">
        <f>'isveç V'!G31</f>
        <v xml:space="preserve"> </v>
      </c>
      <c r="H34" s="35">
        <f>'yarışmaya katılan okullar'!B37</f>
        <v>0</v>
      </c>
    </row>
    <row r="35" spans="1:8" s="24" customFormat="1" ht="24.95" customHeight="1">
      <c r="A35" s="30">
        <v>27</v>
      </c>
      <c r="B35" s="31" t="e">
        <f>IF(G35="","",RANK(G35,$G$9:$G$40)+COUNTIF(G$9:G35,G35)-1)</f>
        <v>#VALUE!</v>
      </c>
      <c r="C35" s="220">
        <f>'isveç V'!C32</f>
        <v>0</v>
      </c>
      <c r="D35" s="32">
        <f>'isveç V'!D32</f>
        <v>0</v>
      </c>
      <c r="E35" s="32" t="str">
        <f>'isveç V'!E32</f>
        <v/>
      </c>
      <c r="F35" s="46">
        <f>'isveç V'!F32</f>
        <v>0</v>
      </c>
      <c r="G35" s="45" t="str">
        <f>'isveç V'!G32</f>
        <v xml:space="preserve"> </v>
      </c>
      <c r="H35" s="35">
        <f>'yarışmaya katılan okullar'!B38</f>
        <v>0</v>
      </c>
    </row>
    <row r="36" spans="1:8" s="24" customFormat="1" ht="24.95" customHeight="1">
      <c r="A36" s="30">
        <v>28</v>
      </c>
      <c r="B36" s="31" t="e">
        <f>IF(G36="","",RANK(G36,$G$9:$G$40)+COUNTIF(G$9:G36,G36)-1)</f>
        <v>#VALUE!</v>
      </c>
      <c r="C36" s="220">
        <f>'isveç V'!C33</f>
        <v>0</v>
      </c>
      <c r="D36" s="32">
        <f>'isveç V'!D33</f>
        <v>0</v>
      </c>
      <c r="E36" s="32" t="str">
        <f>'isveç V'!E33</f>
        <v/>
      </c>
      <c r="F36" s="46">
        <f>'isveç V'!F33</f>
        <v>0</v>
      </c>
      <c r="G36" s="45" t="str">
        <f>'isveç V'!G33</f>
        <v xml:space="preserve"> </v>
      </c>
      <c r="H36" s="35">
        <f>'yarışmaya katılan okullar'!B39</f>
        <v>0</v>
      </c>
    </row>
    <row r="37" spans="1:8" s="24" customFormat="1" ht="24.95" customHeight="1">
      <c r="A37" s="30">
        <v>29</v>
      </c>
      <c r="B37" s="31" t="e">
        <f>IF(G37="","",RANK(G37,$G$9:$G$40)+COUNTIF(G$9:G37,G37)-1)</f>
        <v>#VALUE!</v>
      </c>
      <c r="C37" s="220">
        <f>'isveç V'!C34</f>
        <v>0</v>
      </c>
      <c r="D37" s="32">
        <f>'isveç V'!D34</f>
        <v>0</v>
      </c>
      <c r="E37" s="32" t="str">
        <f>'isveç V'!E34</f>
        <v/>
      </c>
      <c r="F37" s="46">
        <f>'isveç V'!F34</f>
        <v>0</v>
      </c>
      <c r="G37" s="45" t="str">
        <f>'isveç V'!G34</f>
        <v xml:space="preserve"> </v>
      </c>
      <c r="H37" s="35">
        <f>'yarışmaya katılan okullar'!B40</f>
        <v>0</v>
      </c>
    </row>
    <row r="38" spans="1:8" s="24" customFormat="1" ht="24.95" customHeight="1">
      <c r="A38" s="30">
        <v>30</v>
      </c>
      <c r="B38" s="31" t="e">
        <f>IF(G38="","",RANK(G38,$G$9:$G$40)+COUNTIF(G$9:G38,G38)-1)</f>
        <v>#VALUE!</v>
      </c>
      <c r="C38" s="220">
        <f>'isveç V'!C35</f>
        <v>0</v>
      </c>
      <c r="D38" s="32">
        <f>'isveç V'!D35</f>
        <v>0</v>
      </c>
      <c r="E38" s="32" t="str">
        <f>'isveç V'!E35</f>
        <v/>
      </c>
      <c r="F38" s="46">
        <f>'isveç V'!F35</f>
        <v>0</v>
      </c>
      <c r="G38" s="45" t="str">
        <f>'isveç V'!G35</f>
        <v xml:space="preserve"> </v>
      </c>
      <c r="H38" s="35">
        <f>'yarışmaya katılan okullar'!B41</f>
        <v>0</v>
      </c>
    </row>
    <row r="39" spans="1:8" s="24" customFormat="1" ht="24.95" customHeight="1">
      <c r="A39" s="30">
        <v>31</v>
      </c>
      <c r="B39" s="31" t="e">
        <f>IF(G39="","",RANK(G39,$G$9:$G$40)+COUNTIF(G$9:G39,G39)-1)</f>
        <v>#VALUE!</v>
      </c>
      <c r="C39" s="220">
        <f>'isveç V'!C36</f>
        <v>0</v>
      </c>
      <c r="D39" s="32">
        <f>'isveç V'!D36</f>
        <v>0</v>
      </c>
      <c r="E39" s="32" t="str">
        <f>'isveç V'!E36</f>
        <v/>
      </c>
      <c r="F39" s="46">
        <f>'isveç V'!F36</f>
        <v>0</v>
      </c>
      <c r="G39" s="45" t="str">
        <f>'isveç V'!G36</f>
        <v xml:space="preserve"> </v>
      </c>
      <c r="H39" s="35">
        <f>'yarışmaya katılan okullar'!B42</f>
        <v>0</v>
      </c>
    </row>
    <row r="40" spans="1:8" s="24" customFormat="1" ht="24.95" customHeight="1">
      <c r="A40" s="30">
        <v>32</v>
      </c>
      <c r="B40" s="31" t="e">
        <f>IF(G40="","",RANK(G40,$G$9:$G$40)+COUNTIF(G$9:G40,G40)-1)</f>
        <v>#VALUE!</v>
      </c>
      <c r="C40" s="220">
        <f>'isveç V'!C37</f>
        <v>0</v>
      </c>
      <c r="D40" s="32">
        <f>'isveç V'!D37</f>
        <v>0</v>
      </c>
      <c r="E40" s="32" t="str">
        <f>'isveç V'!E37</f>
        <v/>
      </c>
      <c r="F40" s="46">
        <f>'isveç V'!F37</f>
        <v>0</v>
      </c>
      <c r="G40" s="45" t="str">
        <f>'isveç V'!G37</f>
        <v xml:space="preserve"> </v>
      </c>
      <c r="H40" s="35">
        <f>'yarışmaya katılan okullar'!B43</f>
        <v>0</v>
      </c>
    </row>
    <row r="41" spans="1:8" s="24" customFormat="1" ht="24.95" customHeight="1">
      <c r="C41" s="220">
        <f>'isveç V'!C38</f>
        <v>0</v>
      </c>
    </row>
    <row r="42" spans="1:8" s="24" customFormat="1" ht="24.95" customHeight="1"/>
    <row r="43" spans="1:8" s="24" customFormat="1" ht="24.95" customHeight="1"/>
    <row r="44" spans="1:8" s="24" customFormat="1" ht="24.95" customHeight="1"/>
    <row r="45" spans="1:8" s="24" customFormat="1" ht="24.95" customHeight="1"/>
    <row r="46" spans="1:8" s="24" customFormat="1" ht="24.95" customHeight="1"/>
    <row r="47" spans="1:8" s="24" customFormat="1" ht="24.95" customHeight="1"/>
    <row r="48" spans="1:8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="24" customFormat="1" ht="24.95" customHeight="1"/>
    <row r="66" s="24" customFormat="1" ht="24.95" customHeight="1"/>
    <row r="67" s="24" customFormat="1" ht="24.95" customHeight="1"/>
    <row r="68" s="24" customFormat="1" ht="24.95" customHeight="1"/>
    <row r="69" s="24" customFormat="1" ht="24.95" customHeight="1"/>
    <row r="70" s="24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H40">
    <cfRule type="cellIs" dxfId="19" priority="2" stopIfTrue="1" operator="equal">
      <formula>0</formula>
    </cfRule>
  </conditionalFormatting>
  <conditionalFormatting sqref="C9:C41">
    <cfRule type="cellIs" dxfId="18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>
    <tabColor rgb="FFFF0000"/>
  </sheetPr>
  <dimension ref="A1:J71"/>
  <sheetViews>
    <sheetView view="pageBreakPreview" zoomScale="60" zoomScaleNormal="80" workbookViewId="0">
      <selection activeCell="E6" sqref="E6:F6"/>
    </sheetView>
  </sheetViews>
  <sheetFormatPr defaultColWidth="9.140625" defaultRowHeight="24.95" customHeight="1"/>
  <cols>
    <col min="1" max="1" width="5.7109375" style="40" customWidth="1"/>
    <col min="2" max="2" width="9.7109375" style="40" customWidth="1"/>
    <col min="3" max="3" width="13.42578125" style="40" customWidth="1"/>
    <col min="4" max="4" width="36.7109375" style="40" customWidth="1"/>
    <col min="5" max="5" width="40.7109375" style="40" customWidth="1"/>
    <col min="6" max="6" width="11" style="40" customWidth="1"/>
    <col min="7" max="7" width="8.85546875" style="40" customWidth="1"/>
    <col min="8" max="8" width="11.7109375" style="40" customWidth="1"/>
    <col min="9" max="9" width="12.28515625" style="40" customWidth="1"/>
    <col min="10" max="16384" width="9.140625" style="40"/>
  </cols>
  <sheetData>
    <row r="1" spans="1:10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  <c r="I1" s="354" t="s">
        <v>302</v>
      </c>
    </row>
    <row r="2" spans="1:10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  <c r="I2" s="354"/>
    </row>
    <row r="3" spans="1:10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  <c r="I3" s="354"/>
    </row>
    <row r="4" spans="1:10" s="24" customFormat="1" ht="24.95" customHeight="1">
      <c r="C4" s="38"/>
      <c r="I4" s="354"/>
    </row>
    <row r="5" spans="1:10" s="24" customFormat="1" ht="24.95" customHeight="1">
      <c r="C5" s="25" t="s">
        <v>16</v>
      </c>
      <c r="D5" s="26" t="s">
        <v>10</v>
      </c>
      <c r="E5" s="25" t="s">
        <v>17</v>
      </c>
      <c r="F5" s="92" t="str">
        <f>'genel bilgi girişi'!B5</f>
        <v>ATATÜRK STADYUMU</v>
      </c>
      <c r="G5" s="92"/>
      <c r="H5" s="38"/>
      <c r="I5" s="354"/>
    </row>
    <row r="6" spans="1:10" s="24" customFormat="1" ht="24.95" customHeight="1">
      <c r="C6" s="25" t="s">
        <v>19</v>
      </c>
      <c r="D6" s="27" t="str">
        <f>İsveç!$D$6</f>
        <v>İSVEÇ BAYRAK</v>
      </c>
      <c r="E6" s="25" t="s">
        <v>18</v>
      </c>
      <c r="F6" s="227" t="str">
        <f>'genel bilgi girişi'!B6</f>
        <v>11-12 MART 2019</v>
      </c>
      <c r="G6" s="228"/>
      <c r="H6" s="219"/>
      <c r="I6" s="354"/>
    </row>
    <row r="7" spans="1:10" s="24" customFormat="1" ht="24.95" customHeight="1">
      <c r="I7" s="354"/>
    </row>
    <row r="8" spans="1:10" s="218" customFormat="1" ht="38.450000000000003" customHeight="1">
      <c r="A8" s="216" t="s">
        <v>32</v>
      </c>
      <c r="B8" s="216" t="s">
        <v>20</v>
      </c>
      <c r="C8" s="216" t="s">
        <v>62</v>
      </c>
      <c r="D8" s="217" t="s">
        <v>55</v>
      </c>
      <c r="E8" s="216" t="s">
        <v>21</v>
      </c>
      <c r="F8" s="216" t="s">
        <v>22</v>
      </c>
      <c r="G8" s="216" t="s">
        <v>23</v>
      </c>
      <c r="H8" s="217" t="s">
        <v>304</v>
      </c>
      <c r="I8" s="216" t="s">
        <v>303</v>
      </c>
    </row>
    <row r="9" spans="1:10" s="24" customFormat="1" ht="24.95" customHeight="1">
      <c r="A9" s="28">
        <v>1</v>
      </c>
      <c r="B9" s="42">
        <f>IF(ISERROR(VLOOKUP(I9,İsveç!$B$9:$H$40,7,FALSE)),0,(VLOOKUP(I9,İsveç!$B$9:$H$40,7,FALSE)))</f>
        <v>0</v>
      </c>
      <c r="C9" s="42">
        <f>IF(ISERROR(VLOOKUP(I9,İsveç!$B$9:$H$40,2,FALSE)),0,(VLOOKUP(I9,İsveç!$B$9:$H$40,2,FALSE)))</f>
        <v>0</v>
      </c>
      <c r="D9" s="51">
        <f>IF(ISERROR(VLOOKUP(I9,İsveç!$B$9:$H$40,3,FALSE)),0,(VLOOKUP(I9,İsveç!$B$9:$H$40,3,FALSE)))</f>
        <v>0</v>
      </c>
      <c r="E9" s="229">
        <f>IF(ISERROR(VLOOKUP(I9,İsveç!$B$9:$H$40,4,FALSE)),0,(VLOOKUP(I9,İsveç!$B$9:$H$40,4,FALSE)))</f>
        <v>0</v>
      </c>
      <c r="F9" s="46">
        <f>IF(ISERROR(VLOOKUP(I9,İsveç!$B$9:$H$40,5,FALSE)),0,(VLOOKUP(I9,İsveç!$B$9:$H$40,5,FALSE)))</f>
        <v>0</v>
      </c>
      <c r="G9" s="43">
        <f>IF(ISERROR(VLOOKUP(I9,İsveç!$B$9:$H$40,6,FALSE)),0,(VLOOKUP(I9,İsveç!$B$9:$H$40,6,FALSE)))</f>
        <v>0</v>
      </c>
      <c r="H9" s="222"/>
      <c r="I9" s="30">
        <v>1</v>
      </c>
      <c r="J9" s="44"/>
    </row>
    <row r="10" spans="1:10" s="24" customFormat="1" ht="24.95" customHeight="1">
      <c r="A10" s="28">
        <v>2</v>
      </c>
      <c r="B10" s="42">
        <f>IF(ISERROR(VLOOKUP(I10,İsveç!$B$9:$H$40,7,FALSE)),0,(VLOOKUP(I10,İsveç!$B$9:$H$40,7,FALSE)))</f>
        <v>0</v>
      </c>
      <c r="C10" s="42">
        <f>IF(ISERROR(VLOOKUP(I10,İsveç!$B$9:$H$40,2,FALSE)),0,(VLOOKUP(I10,İsveç!$B$9:$H$40,2,FALSE)))</f>
        <v>0</v>
      </c>
      <c r="D10" s="51">
        <f>IF(ISERROR(VLOOKUP(I10,İsveç!$B$9:$H$40,3,FALSE)),0,(VLOOKUP(I10,İsveç!$B$9:$H$40,3,FALSE)))</f>
        <v>0</v>
      </c>
      <c r="E10" s="229">
        <f>IF(ISERROR(VLOOKUP(I10,İsveç!$B$9:$H$40,4,FALSE)),0,(VLOOKUP(I10,İsveç!$B$9:$H$40,4,FALSE)))</f>
        <v>0</v>
      </c>
      <c r="F10" s="46">
        <f>IF(ISERROR(VLOOKUP(I10,İsveç!$B$9:$H$40,5,FALSE)),0,(VLOOKUP(I10,İsveç!$B$9:$H$40,5,FALSE)))</f>
        <v>0</v>
      </c>
      <c r="G10" s="43">
        <f>IF(ISERROR(VLOOKUP(I10,İsveç!$B$9:$H$40,6,FALSE)),0,(VLOOKUP(I10,İsveç!$B$9:$H$40,6,FALSE)))</f>
        <v>0</v>
      </c>
      <c r="H10" s="222"/>
      <c r="I10" s="30">
        <v>2</v>
      </c>
      <c r="J10" s="44"/>
    </row>
    <row r="11" spans="1:10" s="24" customFormat="1" ht="24.95" customHeight="1">
      <c r="A11" s="28">
        <v>3</v>
      </c>
      <c r="B11" s="42">
        <f>IF(ISERROR(VLOOKUP(I11,İsveç!$B$9:$H$40,7,FALSE)),0,(VLOOKUP(I11,İsveç!$B$9:$H$40,7,FALSE)))</f>
        <v>0</v>
      </c>
      <c r="C11" s="42">
        <f>IF(ISERROR(VLOOKUP(I11,İsveç!$B$9:$H$40,2,FALSE)),0,(VLOOKUP(I11,İsveç!$B$9:$H$40,2,FALSE)))</f>
        <v>0</v>
      </c>
      <c r="D11" s="51">
        <f>IF(ISERROR(VLOOKUP(I11,İsveç!$B$9:$H$40,3,FALSE)),0,(VLOOKUP(I11,İsveç!$B$9:$H$40,3,FALSE)))</f>
        <v>0</v>
      </c>
      <c r="E11" s="229">
        <f>IF(ISERROR(VLOOKUP(I11,İsveç!$B$9:$H$40,4,FALSE)),0,(VLOOKUP(I11,İsveç!$B$9:$H$40,4,FALSE)))</f>
        <v>0</v>
      </c>
      <c r="F11" s="46">
        <f>IF(ISERROR(VLOOKUP(I11,İsveç!$B$9:$H$40,5,FALSE)),0,(VLOOKUP(I11,İsveç!$B$9:$H$40,5,FALSE)))</f>
        <v>0</v>
      </c>
      <c r="G11" s="43">
        <f>IF(ISERROR(VLOOKUP(I11,İsveç!$B$9:$H$40,6,FALSE)),0,(VLOOKUP(I11,İsveç!$B$9:$H$40,6,FALSE)))</f>
        <v>0</v>
      </c>
      <c r="H11" s="222"/>
      <c r="I11" s="30">
        <v>3</v>
      </c>
      <c r="J11" s="44"/>
    </row>
    <row r="12" spans="1:10" s="24" customFormat="1" ht="24.95" customHeight="1">
      <c r="A12" s="28">
        <v>4</v>
      </c>
      <c r="B12" s="42">
        <f>IF(ISERROR(VLOOKUP(I12,İsveç!$B$9:$H$40,7,FALSE)),0,(VLOOKUP(I12,İsveç!$B$9:$H$40,7,FALSE)))</f>
        <v>0</v>
      </c>
      <c r="C12" s="42">
        <f>IF(ISERROR(VLOOKUP(I12,İsveç!$B$9:$H$40,2,FALSE)),0,(VLOOKUP(I12,İsveç!$B$9:$H$40,2,FALSE)))</f>
        <v>0</v>
      </c>
      <c r="D12" s="51">
        <f>IF(ISERROR(VLOOKUP(I12,İsveç!$B$9:$H$40,3,FALSE)),0,(VLOOKUP(I12,İsveç!$B$9:$H$40,3,FALSE)))</f>
        <v>0</v>
      </c>
      <c r="E12" s="229">
        <f>IF(ISERROR(VLOOKUP(I12,İsveç!$B$9:$H$40,4,FALSE)),0,(VLOOKUP(I12,İsveç!$B$9:$H$40,4,FALSE)))</f>
        <v>0</v>
      </c>
      <c r="F12" s="46">
        <f>IF(ISERROR(VLOOKUP(I12,İsveç!$B$9:$H$40,5,FALSE)),0,(VLOOKUP(I12,İsveç!$B$9:$H$40,5,FALSE)))</f>
        <v>0</v>
      </c>
      <c r="G12" s="43">
        <f>IF(ISERROR(VLOOKUP(I12,İsveç!$B$9:$H$40,6,FALSE)),0,(VLOOKUP(I12,İsveç!$B$9:$H$40,6,FALSE)))</f>
        <v>0</v>
      </c>
      <c r="H12" s="222"/>
      <c r="I12" s="30">
        <v>4</v>
      </c>
      <c r="J12" s="44"/>
    </row>
    <row r="13" spans="1:10" s="24" customFormat="1" ht="24.95" customHeight="1">
      <c r="A13" s="28">
        <v>5</v>
      </c>
      <c r="B13" s="42">
        <f>IF(ISERROR(VLOOKUP(I13,İsveç!$B$9:$H$40,7,FALSE)),0,(VLOOKUP(I13,İsveç!$B$9:$H$40,7,FALSE)))</f>
        <v>0</v>
      </c>
      <c r="C13" s="42">
        <f>IF(ISERROR(VLOOKUP(I13,İsveç!$B$9:$H$40,2,FALSE)),0,(VLOOKUP(I13,İsveç!$B$9:$H$40,2,FALSE)))</f>
        <v>0</v>
      </c>
      <c r="D13" s="51">
        <f>IF(ISERROR(VLOOKUP(I13,İsveç!$B$9:$H$40,3,FALSE)),0,(VLOOKUP(I13,İsveç!$B$9:$H$40,3,FALSE)))</f>
        <v>0</v>
      </c>
      <c r="E13" s="229">
        <f>IF(ISERROR(VLOOKUP(I13,İsveç!$B$9:$H$40,4,FALSE)),0,(VLOOKUP(I13,İsveç!$B$9:$H$40,4,FALSE)))</f>
        <v>0</v>
      </c>
      <c r="F13" s="46">
        <f>IF(ISERROR(VLOOKUP(I13,İsveç!$B$9:$H$40,5,FALSE)),0,(VLOOKUP(I13,İsveç!$B$9:$H$40,5,FALSE)))</f>
        <v>0</v>
      </c>
      <c r="G13" s="43">
        <f>IF(ISERROR(VLOOKUP(I13,İsveç!$B$9:$H$40,6,FALSE)),0,(VLOOKUP(I13,İsveç!$B$9:$H$40,6,FALSE)))</f>
        <v>0</v>
      </c>
      <c r="H13" s="222"/>
      <c r="I13" s="30">
        <v>5</v>
      </c>
      <c r="J13" s="44"/>
    </row>
    <row r="14" spans="1:10" s="24" customFormat="1" ht="24.95" customHeight="1">
      <c r="A14" s="28">
        <v>6</v>
      </c>
      <c r="B14" s="42">
        <f>IF(ISERROR(VLOOKUP(I14,İsveç!$B$9:$H$40,7,FALSE)),0,(VLOOKUP(I14,İsveç!$B$9:$H$40,7,FALSE)))</f>
        <v>0</v>
      </c>
      <c r="C14" s="42">
        <f>IF(ISERROR(VLOOKUP(I14,İsveç!$B$9:$H$40,2,FALSE)),0,(VLOOKUP(I14,İsveç!$B$9:$H$40,2,FALSE)))</f>
        <v>0</v>
      </c>
      <c r="D14" s="51">
        <f>IF(ISERROR(VLOOKUP(I14,İsveç!$B$9:$H$40,3,FALSE)),0,(VLOOKUP(I14,İsveç!$B$9:$H$40,3,FALSE)))</f>
        <v>0</v>
      </c>
      <c r="E14" s="229">
        <f>IF(ISERROR(VLOOKUP(I14,İsveç!$B$9:$H$40,4,FALSE)),0,(VLOOKUP(I14,İsveç!$B$9:$H$40,4,FALSE)))</f>
        <v>0</v>
      </c>
      <c r="F14" s="46">
        <f>IF(ISERROR(VLOOKUP(I14,İsveç!$B$9:$H$40,5,FALSE)),0,(VLOOKUP(I14,İsveç!$B$9:$H$40,5,FALSE)))</f>
        <v>0</v>
      </c>
      <c r="G14" s="43">
        <f>IF(ISERROR(VLOOKUP(I14,İsveç!$B$9:$H$40,6,FALSE)),0,(VLOOKUP(I14,İsveç!$B$9:$H$40,6,FALSE)))</f>
        <v>0</v>
      </c>
      <c r="H14" s="222"/>
      <c r="I14" s="30">
        <v>6</v>
      </c>
      <c r="J14" s="44"/>
    </row>
    <row r="15" spans="1:10" s="24" customFormat="1" ht="24.95" customHeight="1">
      <c r="A15" s="28">
        <v>7</v>
      </c>
      <c r="B15" s="42">
        <f>IF(ISERROR(VLOOKUP(I15,İsveç!$B$9:$H$40,7,FALSE)),0,(VLOOKUP(I15,İsveç!$B$9:$H$40,7,FALSE)))</f>
        <v>0</v>
      </c>
      <c r="C15" s="42">
        <f>IF(ISERROR(VLOOKUP(I15,İsveç!$B$9:$H$40,2,FALSE)),0,(VLOOKUP(I15,İsveç!$B$9:$H$40,2,FALSE)))</f>
        <v>0</v>
      </c>
      <c r="D15" s="51">
        <f>IF(ISERROR(VLOOKUP(I15,İsveç!$B$9:$H$40,3,FALSE)),0,(VLOOKUP(I15,İsveç!$B$9:$H$40,3,FALSE)))</f>
        <v>0</v>
      </c>
      <c r="E15" s="229">
        <f>IF(ISERROR(VLOOKUP(I15,İsveç!$B$9:$H$40,4,FALSE)),0,(VLOOKUP(I15,İsveç!$B$9:$H$40,4,FALSE)))</f>
        <v>0</v>
      </c>
      <c r="F15" s="46">
        <f>IF(ISERROR(VLOOKUP(I15,İsveç!$B$9:$H$40,5,FALSE)),0,(VLOOKUP(I15,İsveç!$B$9:$H$40,5,FALSE)))</f>
        <v>0</v>
      </c>
      <c r="G15" s="43">
        <f>IF(ISERROR(VLOOKUP(I15,İsveç!$B$9:$H$40,6,FALSE)),0,(VLOOKUP(I15,İsveç!$B$9:$H$40,6,FALSE)))</f>
        <v>0</v>
      </c>
      <c r="H15" s="222"/>
      <c r="I15" s="30">
        <v>7</v>
      </c>
      <c r="J15" s="44"/>
    </row>
    <row r="16" spans="1:10" s="24" customFormat="1" ht="24.95" customHeight="1">
      <c r="A16" s="28">
        <v>8</v>
      </c>
      <c r="B16" s="42">
        <f>IF(ISERROR(VLOOKUP(I16,İsveç!$B$9:$H$40,7,FALSE)),0,(VLOOKUP(I16,İsveç!$B$9:$H$40,7,FALSE)))</f>
        <v>0</v>
      </c>
      <c r="C16" s="42">
        <f>IF(ISERROR(VLOOKUP(I16,İsveç!$B$9:$H$40,2,FALSE)),0,(VLOOKUP(I16,İsveç!$B$9:$H$40,2,FALSE)))</f>
        <v>0</v>
      </c>
      <c r="D16" s="51">
        <f>IF(ISERROR(VLOOKUP(I16,İsveç!$B$9:$H$40,3,FALSE)),0,(VLOOKUP(I16,İsveç!$B$9:$H$40,3,FALSE)))</f>
        <v>0</v>
      </c>
      <c r="E16" s="229">
        <f>IF(ISERROR(VLOOKUP(I16,İsveç!$B$9:$H$40,4,FALSE)),0,(VLOOKUP(I16,İsveç!$B$9:$H$40,4,FALSE)))</f>
        <v>0</v>
      </c>
      <c r="F16" s="46">
        <f>IF(ISERROR(VLOOKUP(I16,İsveç!$B$9:$H$40,5,FALSE)),0,(VLOOKUP(I16,İsveç!$B$9:$H$40,5,FALSE)))</f>
        <v>0</v>
      </c>
      <c r="G16" s="43">
        <f>IF(ISERROR(VLOOKUP(I16,İsveç!$B$9:$H$40,6,FALSE)),0,(VLOOKUP(I16,İsveç!$B$9:$H$40,6,FALSE)))</f>
        <v>0</v>
      </c>
      <c r="H16" s="222"/>
      <c r="I16" s="30">
        <v>8</v>
      </c>
      <c r="J16" s="44"/>
    </row>
    <row r="17" spans="1:10" s="24" customFormat="1" ht="24.95" customHeight="1">
      <c r="A17" s="28">
        <v>9</v>
      </c>
      <c r="B17" s="42">
        <f>IF(ISERROR(VLOOKUP(I17,İsveç!$B$9:$H$40,7,FALSE)),0,(VLOOKUP(I17,İsveç!$B$9:$H$40,7,FALSE)))</f>
        <v>0</v>
      </c>
      <c r="C17" s="42">
        <f>IF(ISERROR(VLOOKUP(I17,İsveç!$B$9:$H$40,2,FALSE)),0,(VLOOKUP(I17,İsveç!$B$9:$H$40,2,FALSE)))</f>
        <v>0</v>
      </c>
      <c r="D17" s="51">
        <f>IF(ISERROR(VLOOKUP(I17,İsveç!$B$9:$H$40,3,FALSE)),0,(VLOOKUP(I17,İsveç!$B$9:$H$40,3,FALSE)))</f>
        <v>0</v>
      </c>
      <c r="E17" s="229">
        <f>IF(ISERROR(VLOOKUP(I17,İsveç!$B$9:$H$40,4,FALSE)),0,(VLOOKUP(I17,İsveç!$B$9:$H$40,4,FALSE)))</f>
        <v>0</v>
      </c>
      <c r="F17" s="46">
        <f>IF(ISERROR(VLOOKUP(I17,İsveç!$B$9:$H$40,5,FALSE)),0,(VLOOKUP(I17,İsveç!$B$9:$H$40,5,FALSE)))</f>
        <v>0</v>
      </c>
      <c r="G17" s="43">
        <f>IF(ISERROR(VLOOKUP(I17,İsveç!$B$9:$H$40,6,FALSE)),0,(VLOOKUP(I17,İsveç!$B$9:$H$40,6,FALSE)))</f>
        <v>0</v>
      </c>
      <c r="H17" s="222"/>
      <c r="I17" s="30">
        <v>9</v>
      </c>
      <c r="J17" s="44"/>
    </row>
    <row r="18" spans="1:10" s="24" customFormat="1" ht="24.95" customHeight="1">
      <c r="A18" s="28">
        <v>10</v>
      </c>
      <c r="B18" s="42">
        <f>IF(ISERROR(VLOOKUP(I18,İsveç!$B$9:$H$40,7,FALSE)),0,(VLOOKUP(I18,İsveç!$B$9:$H$40,7,FALSE)))</f>
        <v>0</v>
      </c>
      <c r="C18" s="42">
        <f>IF(ISERROR(VLOOKUP(I18,İsveç!$B$9:$H$40,2,FALSE)),0,(VLOOKUP(I18,İsveç!$B$9:$H$40,2,FALSE)))</f>
        <v>0</v>
      </c>
      <c r="D18" s="51">
        <f>IF(ISERROR(VLOOKUP(I18,İsveç!$B$9:$H$40,3,FALSE)),0,(VLOOKUP(I18,İsveç!$B$9:$H$40,3,FALSE)))</f>
        <v>0</v>
      </c>
      <c r="E18" s="229">
        <f>IF(ISERROR(VLOOKUP(I18,İsveç!$B$9:$H$40,4,FALSE)),0,(VLOOKUP(I18,İsveç!$B$9:$H$40,4,FALSE)))</f>
        <v>0</v>
      </c>
      <c r="F18" s="46">
        <f>IF(ISERROR(VLOOKUP(I18,İsveç!$B$9:$H$40,5,FALSE)),0,(VLOOKUP(I18,İsveç!$B$9:$H$40,5,FALSE)))</f>
        <v>0</v>
      </c>
      <c r="G18" s="43">
        <f>IF(ISERROR(VLOOKUP(I18,İsveç!$B$9:$H$40,6,FALSE)),0,(VLOOKUP(I18,İsveç!$B$9:$H$40,6,FALSE)))</f>
        <v>0</v>
      </c>
      <c r="H18" s="222"/>
      <c r="I18" s="30">
        <v>10</v>
      </c>
      <c r="J18" s="44"/>
    </row>
    <row r="19" spans="1:10" s="24" customFormat="1" ht="24.95" customHeight="1">
      <c r="A19" s="28">
        <v>11</v>
      </c>
      <c r="B19" s="42">
        <f>IF(ISERROR(VLOOKUP(I19,İsveç!$B$9:$H$40,7,FALSE)),0,(VLOOKUP(I19,İsveç!$B$9:$H$40,7,FALSE)))</f>
        <v>0</v>
      </c>
      <c r="C19" s="42">
        <f>IF(ISERROR(VLOOKUP(I19,İsveç!$B$9:$H$40,2,FALSE)),0,(VLOOKUP(I19,İsveç!$B$9:$H$40,2,FALSE)))</f>
        <v>0</v>
      </c>
      <c r="D19" s="51">
        <f>IF(ISERROR(VLOOKUP(I19,İsveç!$B$9:$H$40,3,FALSE)),0,(VLOOKUP(I19,İsveç!$B$9:$H$40,3,FALSE)))</f>
        <v>0</v>
      </c>
      <c r="E19" s="229">
        <f>IF(ISERROR(VLOOKUP(I19,İsveç!$B$9:$H$40,4,FALSE)),0,(VLOOKUP(I19,İsveç!$B$9:$H$40,4,FALSE)))</f>
        <v>0</v>
      </c>
      <c r="F19" s="46">
        <f>IF(ISERROR(VLOOKUP(I19,İsveç!$B$9:$H$40,5,FALSE)),0,(VLOOKUP(I19,İsveç!$B$9:$H$40,5,FALSE)))</f>
        <v>0</v>
      </c>
      <c r="G19" s="43">
        <f>IF(ISERROR(VLOOKUP(I19,İsveç!$B$9:$H$40,6,FALSE)),0,(VLOOKUP(I19,İsveç!$B$9:$H$40,6,FALSE)))</f>
        <v>0</v>
      </c>
      <c r="H19" s="222"/>
      <c r="I19" s="30">
        <v>11</v>
      </c>
      <c r="J19" s="44"/>
    </row>
    <row r="20" spans="1:10" s="24" customFormat="1" ht="24.95" customHeight="1">
      <c r="A20" s="28">
        <v>12</v>
      </c>
      <c r="B20" s="42">
        <f>IF(ISERROR(VLOOKUP(I20,İsveç!$B$9:$H$40,7,FALSE)),0,(VLOOKUP(I20,İsveç!$B$9:$H$40,7,FALSE)))</f>
        <v>0</v>
      </c>
      <c r="C20" s="42">
        <f>IF(ISERROR(VLOOKUP(I20,İsveç!$B$9:$H$40,2,FALSE)),0,(VLOOKUP(I20,İsveç!$B$9:$H$40,2,FALSE)))</f>
        <v>0</v>
      </c>
      <c r="D20" s="51">
        <f>IF(ISERROR(VLOOKUP(I20,İsveç!$B$9:$H$40,3,FALSE)),0,(VLOOKUP(I20,İsveç!$B$9:$H$40,3,FALSE)))</f>
        <v>0</v>
      </c>
      <c r="E20" s="229">
        <f>IF(ISERROR(VLOOKUP(I20,İsveç!$B$9:$H$40,4,FALSE)),0,(VLOOKUP(I20,İsveç!$B$9:$H$40,4,FALSE)))</f>
        <v>0</v>
      </c>
      <c r="F20" s="46">
        <f>IF(ISERROR(VLOOKUP(I20,İsveç!$B$9:$H$40,5,FALSE)),0,(VLOOKUP(I20,İsveç!$B$9:$H$40,5,FALSE)))</f>
        <v>0</v>
      </c>
      <c r="G20" s="43">
        <f>IF(ISERROR(VLOOKUP(I20,İsveç!$B$9:$H$40,6,FALSE)),0,(VLOOKUP(I20,İsveç!$B$9:$H$40,6,FALSE)))</f>
        <v>0</v>
      </c>
      <c r="H20" s="222"/>
      <c r="I20" s="30">
        <v>12</v>
      </c>
      <c r="J20" s="44"/>
    </row>
    <row r="21" spans="1:10" s="24" customFormat="1" ht="24.95" customHeight="1">
      <c r="A21" s="28">
        <v>13</v>
      </c>
      <c r="B21" s="42">
        <f>IF(ISERROR(VLOOKUP(I21,İsveç!$B$9:$H$40,7,FALSE)),0,(VLOOKUP(I21,İsveç!$B$9:$H$40,7,FALSE)))</f>
        <v>0</v>
      </c>
      <c r="C21" s="42">
        <f>IF(ISERROR(VLOOKUP(I21,İsveç!$B$9:$H$40,2,FALSE)),0,(VLOOKUP(I21,İsveç!$B$9:$H$40,2,FALSE)))</f>
        <v>0</v>
      </c>
      <c r="D21" s="51">
        <f>IF(ISERROR(VLOOKUP(I21,İsveç!$B$9:$H$40,3,FALSE)),0,(VLOOKUP(I21,İsveç!$B$9:$H$40,3,FALSE)))</f>
        <v>0</v>
      </c>
      <c r="E21" s="229">
        <f>IF(ISERROR(VLOOKUP(I21,İsveç!$B$9:$H$40,4,FALSE)),0,(VLOOKUP(I21,İsveç!$B$9:$H$40,4,FALSE)))</f>
        <v>0</v>
      </c>
      <c r="F21" s="46">
        <f>IF(ISERROR(VLOOKUP(I21,İsveç!$B$9:$H$40,5,FALSE)),0,(VLOOKUP(I21,İsveç!$B$9:$H$40,5,FALSE)))</f>
        <v>0</v>
      </c>
      <c r="G21" s="43">
        <f>IF(ISERROR(VLOOKUP(I21,İsveç!$B$9:$H$40,6,FALSE)),0,(VLOOKUP(I21,İsveç!$B$9:$H$40,6,FALSE)))</f>
        <v>0</v>
      </c>
      <c r="H21" s="222"/>
      <c r="I21" s="30">
        <v>13</v>
      </c>
      <c r="J21" s="44"/>
    </row>
    <row r="22" spans="1:10" s="24" customFormat="1" ht="24.95" customHeight="1">
      <c r="A22" s="28">
        <v>14</v>
      </c>
      <c r="B22" s="42">
        <f>IF(ISERROR(VLOOKUP(I22,İsveç!$B$9:$H$40,7,FALSE)),0,(VLOOKUP(I22,İsveç!$B$9:$H$40,7,FALSE)))</f>
        <v>0</v>
      </c>
      <c r="C22" s="42">
        <f>IF(ISERROR(VLOOKUP(I22,İsveç!$B$9:$H$40,2,FALSE)),0,(VLOOKUP(I22,İsveç!$B$9:$H$40,2,FALSE)))</f>
        <v>0</v>
      </c>
      <c r="D22" s="51">
        <f>IF(ISERROR(VLOOKUP(I22,İsveç!$B$9:$H$40,3,FALSE)),0,(VLOOKUP(I22,İsveç!$B$9:$H$40,3,FALSE)))</f>
        <v>0</v>
      </c>
      <c r="E22" s="229">
        <f>IF(ISERROR(VLOOKUP(I22,İsveç!$B$9:$H$40,4,FALSE)),0,(VLOOKUP(I22,İsveç!$B$9:$H$40,4,FALSE)))</f>
        <v>0</v>
      </c>
      <c r="F22" s="46">
        <f>IF(ISERROR(VLOOKUP(I22,İsveç!$B$9:$H$40,5,FALSE)),0,(VLOOKUP(I22,İsveç!$B$9:$H$40,5,FALSE)))</f>
        <v>0</v>
      </c>
      <c r="G22" s="43">
        <f>IF(ISERROR(VLOOKUP(I22,İsveç!$B$9:$H$40,6,FALSE)),0,(VLOOKUP(I22,İsveç!$B$9:$H$40,6,FALSE)))</f>
        <v>0</v>
      </c>
      <c r="H22" s="222"/>
      <c r="I22" s="30">
        <v>14</v>
      </c>
      <c r="J22" s="44"/>
    </row>
    <row r="23" spans="1:10" s="24" customFormat="1" ht="24.95" customHeight="1">
      <c r="A23" s="28">
        <v>15</v>
      </c>
      <c r="B23" s="42">
        <f>IF(ISERROR(VLOOKUP(I23,İsveç!$B$9:$H$40,7,FALSE)),0,(VLOOKUP(I23,İsveç!$B$9:$H$40,7,FALSE)))</f>
        <v>0</v>
      </c>
      <c r="C23" s="42">
        <f>IF(ISERROR(VLOOKUP(I23,İsveç!$B$9:$H$40,2,FALSE)),0,(VLOOKUP(I23,İsveç!$B$9:$H$40,2,FALSE)))</f>
        <v>0</v>
      </c>
      <c r="D23" s="51">
        <f>IF(ISERROR(VLOOKUP(I23,İsveç!$B$9:$H$40,3,FALSE)),0,(VLOOKUP(I23,İsveç!$B$9:$H$40,3,FALSE)))</f>
        <v>0</v>
      </c>
      <c r="E23" s="229">
        <f>IF(ISERROR(VLOOKUP(I23,İsveç!$B$9:$H$40,4,FALSE)),0,(VLOOKUP(I23,İsveç!$B$9:$H$40,4,FALSE)))</f>
        <v>0</v>
      </c>
      <c r="F23" s="46">
        <f>IF(ISERROR(VLOOKUP(I23,İsveç!$B$9:$H$40,5,FALSE)),0,(VLOOKUP(I23,İsveç!$B$9:$H$40,5,FALSE)))</f>
        <v>0</v>
      </c>
      <c r="G23" s="43">
        <f>IF(ISERROR(VLOOKUP(I23,İsveç!$B$9:$H$40,6,FALSE)),0,(VLOOKUP(I23,İsveç!$B$9:$H$40,6,FALSE)))</f>
        <v>0</v>
      </c>
      <c r="H23" s="222"/>
      <c r="I23" s="30">
        <v>15</v>
      </c>
      <c r="J23" s="44"/>
    </row>
    <row r="24" spans="1:10" s="24" customFormat="1" ht="24.95" customHeight="1">
      <c r="A24" s="28">
        <v>16</v>
      </c>
      <c r="B24" s="42">
        <f>IF(ISERROR(VLOOKUP(I24,İsveç!$B$9:$H$40,7,FALSE)),0,(VLOOKUP(I24,İsveç!$B$9:$H$40,7,FALSE)))</f>
        <v>0</v>
      </c>
      <c r="C24" s="42">
        <f>IF(ISERROR(VLOOKUP(I24,İsveç!$B$9:$H$40,2,FALSE)),0,(VLOOKUP(I24,İsveç!$B$9:$H$40,2,FALSE)))</f>
        <v>0</v>
      </c>
      <c r="D24" s="51">
        <f>IF(ISERROR(VLOOKUP(I24,İsveç!$B$9:$H$40,3,FALSE)),0,(VLOOKUP(I24,İsveç!$B$9:$H$40,3,FALSE)))</f>
        <v>0</v>
      </c>
      <c r="E24" s="229">
        <f>IF(ISERROR(VLOOKUP(I24,İsveç!$B$9:$H$40,4,FALSE)),0,(VLOOKUP(I24,İsveç!$B$9:$H$40,4,FALSE)))</f>
        <v>0</v>
      </c>
      <c r="F24" s="46">
        <f>IF(ISERROR(VLOOKUP(I24,İsveç!$B$9:$H$40,5,FALSE)),0,(VLOOKUP(I24,İsveç!$B$9:$H$40,5,FALSE)))</f>
        <v>0</v>
      </c>
      <c r="G24" s="43">
        <f>IF(ISERROR(VLOOKUP(I24,İsveç!$B$9:$H$40,6,FALSE)),0,(VLOOKUP(I24,İsveç!$B$9:$H$40,6,FALSE)))</f>
        <v>0</v>
      </c>
      <c r="H24" s="222"/>
      <c r="I24" s="30">
        <v>16</v>
      </c>
      <c r="J24" s="44"/>
    </row>
    <row r="25" spans="1:10" s="24" customFormat="1" ht="24.95" customHeight="1">
      <c r="A25" s="28">
        <v>17</v>
      </c>
      <c r="B25" s="42">
        <f>IF(ISERROR(VLOOKUP(I25,İsveç!$B$9:$H$40,7,FALSE)),0,(VLOOKUP(I25,İsveç!$B$9:$H$40,7,FALSE)))</f>
        <v>0</v>
      </c>
      <c r="C25" s="42">
        <f>IF(ISERROR(VLOOKUP(I25,İsveç!$B$9:$H$40,2,FALSE)),0,(VLOOKUP(I25,İsveç!$B$9:$H$40,2,FALSE)))</f>
        <v>0</v>
      </c>
      <c r="D25" s="51">
        <f>IF(ISERROR(VLOOKUP(I25,İsveç!$B$9:$H$40,3,FALSE)),0,(VLOOKUP(I25,İsveç!$B$9:$H$40,3,FALSE)))</f>
        <v>0</v>
      </c>
      <c r="E25" s="229">
        <f>IF(ISERROR(VLOOKUP(I25,İsveç!$B$9:$H$40,4,FALSE)),0,(VLOOKUP(I25,İsveç!$B$9:$H$40,4,FALSE)))</f>
        <v>0</v>
      </c>
      <c r="F25" s="46">
        <f>IF(ISERROR(VLOOKUP(I25,İsveç!$B$9:$H$40,5,FALSE)),0,(VLOOKUP(I25,İsveç!$B$9:$H$40,5,FALSE)))</f>
        <v>0</v>
      </c>
      <c r="G25" s="43">
        <f>IF(ISERROR(VLOOKUP(I25,İsveç!$B$9:$H$40,6,FALSE)),0,(VLOOKUP(I25,İsveç!$B$9:$H$40,6,FALSE)))</f>
        <v>0</v>
      </c>
      <c r="H25" s="222"/>
      <c r="I25" s="30">
        <v>17</v>
      </c>
      <c r="J25" s="44"/>
    </row>
    <row r="26" spans="1:10" s="24" customFormat="1" ht="24.95" customHeight="1">
      <c r="A26" s="28">
        <v>18</v>
      </c>
      <c r="B26" s="42">
        <f>IF(ISERROR(VLOOKUP(I26,İsveç!$B$9:$H$40,7,FALSE)),0,(VLOOKUP(I26,İsveç!$B$9:$H$40,7,FALSE)))</f>
        <v>0</v>
      </c>
      <c r="C26" s="42">
        <f>IF(ISERROR(VLOOKUP(I26,İsveç!$B$9:$H$40,2,FALSE)),0,(VLOOKUP(I26,İsveç!$B$9:$H$40,2,FALSE)))</f>
        <v>0</v>
      </c>
      <c r="D26" s="51">
        <f>IF(ISERROR(VLOOKUP(I26,İsveç!$B$9:$H$40,3,FALSE)),0,(VLOOKUP(I26,İsveç!$B$9:$H$40,3,FALSE)))</f>
        <v>0</v>
      </c>
      <c r="E26" s="229">
        <f>IF(ISERROR(VLOOKUP(I26,İsveç!$B$9:$H$40,4,FALSE)),0,(VLOOKUP(I26,İsveç!$B$9:$H$40,4,FALSE)))</f>
        <v>0</v>
      </c>
      <c r="F26" s="46">
        <f>IF(ISERROR(VLOOKUP(I26,İsveç!$B$9:$H$40,5,FALSE)),0,(VLOOKUP(I26,İsveç!$B$9:$H$40,5,FALSE)))</f>
        <v>0</v>
      </c>
      <c r="G26" s="43">
        <f>IF(ISERROR(VLOOKUP(I26,İsveç!$B$9:$H$40,6,FALSE)),0,(VLOOKUP(I26,İsveç!$B$9:$H$40,6,FALSE)))</f>
        <v>0</v>
      </c>
      <c r="H26" s="222"/>
      <c r="I26" s="30">
        <v>18</v>
      </c>
      <c r="J26" s="44"/>
    </row>
    <row r="27" spans="1:10" s="24" customFormat="1" ht="24.95" customHeight="1">
      <c r="A27" s="28">
        <v>19</v>
      </c>
      <c r="B27" s="42">
        <f>IF(ISERROR(VLOOKUP(I27,İsveç!$B$9:$H$40,7,FALSE)),0,(VLOOKUP(I27,İsveç!$B$9:$H$40,7,FALSE)))</f>
        <v>0</v>
      </c>
      <c r="C27" s="42">
        <f>IF(ISERROR(VLOOKUP(I27,İsveç!$B$9:$H$40,2,FALSE)),0,(VLOOKUP(I27,İsveç!$B$9:$H$40,2,FALSE)))</f>
        <v>0</v>
      </c>
      <c r="D27" s="51">
        <f>IF(ISERROR(VLOOKUP(I27,İsveç!$B$9:$H$40,3,FALSE)),0,(VLOOKUP(I27,İsveç!$B$9:$H$40,3,FALSE)))</f>
        <v>0</v>
      </c>
      <c r="E27" s="229">
        <f>IF(ISERROR(VLOOKUP(I27,İsveç!$B$9:$H$40,4,FALSE)),0,(VLOOKUP(I27,İsveç!$B$9:$H$40,4,FALSE)))</f>
        <v>0</v>
      </c>
      <c r="F27" s="46">
        <f>IF(ISERROR(VLOOKUP(I27,İsveç!$B$9:$H$40,5,FALSE)),0,(VLOOKUP(I27,İsveç!$B$9:$H$40,5,FALSE)))</f>
        <v>0</v>
      </c>
      <c r="G27" s="43">
        <f>IF(ISERROR(VLOOKUP(I27,İsveç!$B$9:$H$40,6,FALSE)),0,(VLOOKUP(I27,İsveç!$B$9:$H$40,6,FALSE)))</f>
        <v>0</v>
      </c>
      <c r="H27" s="222"/>
      <c r="I27" s="30">
        <v>19</v>
      </c>
      <c r="J27" s="44"/>
    </row>
    <row r="28" spans="1:10" s="24" customFormat="1" ht="24.95" customHeight="1">
      <c r="A28" s="28">
        <v>20</v>
      </c>
      <c r="B28" s="42">
        <f>IF(ISERROR(VLOOKUP(I28,İsveç!$B$9:$H$40,7,FALSE)),0,(VLOOKUP(I28,İsveç!$B$9:$H$40,7,FALSE)))</f>
        <v>0</v>
      </c>
      <c r="C28" s="42">
        <f>IF(ISERROR(VLOOKUP(I28,İsveç!$B$9:$H$40,2,FALSE)),0,(VLOOKUP(I28,İsveç!$B$9:$H$40,2,FALSE)))</f>
        <v>0</v>
      </c>
      <c r="D28" s="51">
        <f>IF(ISERROR(VLOOKUP(I28,İsveç!$B$9:$H$40,3,FALSE)),0,(VLOOKUP(I28,İsveç!$B$9:$H$40,3,FALSE)))</f>
        <v>0</v>
      </c>
      <c r="E28" s="229">
        <f>IF(ISERROR(VLOOKUP(I28,İsveç!$B$9:$H$40,4,FALSE)),0,(VLOOKUP(I28,İsveç!$B$9:$H$40,4,FALSE)))</f>
        <v>0</v>
      </c>
      <c r="F28" s="46">
        <f>IF(ISERROR(VLOOKUP(I28,İsveç!$B$9:$H$40,5,FALSE)),0,(VLOOKUP(I28,İsveç!$B$9:$H$40,5,FALSE)))</f>
        <v>0</v>
      </c>
      <c r="G28" s="43">
        <f>IF(ISERROR(VLOOKUP(I28,İsveç!$B$9:$H$40,6,FALSE)),0,(VLOOKUP(I28,İsveç!$B$9:$H$40,6,FALSE)))</f>
        <v>0</v>
      </c>
      <c r="H28" s="222"/>
      <c r="I28" s="30">
        <v>20</v>
      </c>
      <c r="J28" s="44"/>
    </row>
    <row r="29" spans="1:10" s="24" customFormat="1" ht="24.95" customHeight="1">
      <c r="A29" s="28">
        <v>21</v>
      </c>
      <c r="B29" s="42">
        <f>IF(ISERROR(VLOOKUP(I29,İsveç!$B$9:$H$40,7,FALSE)),0,(VLOOKUP(I29,İsveç!$B$9:$H$40,7,FALSE)))</f>
        <v>0</v>
      </c>
      <c r="C29" s="42">
        <f>IF(ISERROR(VLOOKUP(I29,İsveç!$B$9:$H$40,2,FALSE)),0,(VLOOKUP(I29,İsveç!$B$9:$H$40,2,FALSE)))</f>
        <v>0</v>
      </c>
      <c r="D29" s="51">
        <f>IF(ISERROR(VLOOKUP(I29,İsveç!$B$9:$H$40,3,FALSE)),0,(VLOOKUP(I29,İsveç!$B$9:$H$40,3,FALSE)))</f>
        <v>0</v>
      </c>
      <c r="E29" s="229">
        <f>IF(ISERROR(VLOOKUP(I29,İsveç!$B$9:$H$40,4,FALSE)),0,(VLOOKUP(I29,İsveç!$B$9:$H$40,4,FALSE)))</f>
        <v>0</v>
      </c>
      <c r="F29" s="46">
        <f>IF(ISERROR(VLOOKUP(I29,İsveç!$B$9:$H$40,5,FALSE)),0,(VLOOKUP(I29,İsveç!$B$9:$H$40,5,FALSE)))</f>
        <v>0</v>
      </c>
      <c r="G29" s="43">
        <f>IF(ISERROR(VLOOKUP(I29,İsveç!$B$9:$H$40,6,FALSE)),0,(VLOOKUP(I29,İsveç!$B$9:$H$40,6,FALSE)))</f>
        <v>0</v>
      </c>
      <c r="H29" s="222"/>
      <c r="I29" s="30">
        <v>21</v>
      </c>
      <c r="J29" s="44"/>
    </row>
    <row r="30" spans="1:10" s="24" customFormat="1" ht="24.95" customHeight="1">
      <c r="A30" s="28">
        <v>22</v>
      </c>
      <c r="B30" s="42">
        <f>IF(ISERROR(VLOOKUP(I30,İsveç!$B$9:$H$40,7,FALSE)),0,(VLOOKUP(I30,İsveç!$B$9:$H$40,7,FALSE)))</f>
        <v>0</v>
      </c>
      <c r="C30" s="42">
        <f>IF(ISERROR(VLOOKUP(I30,İsveç!$B$9:$H$40,2,FALSE)),0,(VLOOKUP(I30,İsveç!$B$9:$H$40,2,FALSE)))</f>
        <v>0</v>
      </c>
      <c r="D30" s="51">
        <f>IF(ISERROR(VLOOKUP(I30,İsveç!$B$9:$H$40,3,FALSE)),0,(VLOOKUP(I30,İsveç!$B$9:$H$40,3,FALSE)))</f>
        <v>0</v>
      </c>
      <c r="E30" s="229">
        <f>IF(ISERROR(VLOOKUP(I30,İsveç!$B$9:$H$40,4,FALSE)),0,(VLOOKUP(I30,İsveç!$B$9:$H$40,4,FALSE)))</f>
        <v>0</v>
      </c>
      <c r="F30" s="46">
        <f>IF(ISERROR(VLOOKUP(I30,İsveç!$B$9:$H$40,5,FALSE)),0,(VLOOKUP(I30,İsveç!$B$9:$H$40,5,FALSE)))</f>
        <v>0</v>
      </c>
      <c r="G30" s="43">
        <f>IF(ISERROR(VLOOKUP(I30,İsveç!$B$9:$H$40,6,FALSE)),0,(VLOOKUP(I30,İsveç!$B$9:$H$40,6,FALSE)))</f>
        <v>0</v>
      </c>
      <c r="H30" s="222"/>
      <c r="I30" s="30">
        <v>22</v>
      </c>
      <c r="J30" s="44"/>
    </row>
    <row r="31" spans="1:10" s="24" customFormat="1" ht="24.95" customHeight="1">
      <c r="A31" s="28">
        <v>23</v>
      </c>
      <c r="B31" s="42">
        <f>IF(ISERROR(VLOOKUP(I31,İsveç!$B$9:$H$40,7,FALSE)),0,(VLOOKUP(I31,İsveç!$B$9:$H$40,7,FALSE)))</f>
        <v>0</v>
      </c>
      <c r="C31" s="42">
        <f>IF(ISERROR(VLOOKUP(I31,İsveç!$B$9:$H$40,2,FALSE)),0,(VLOOKUP(I31,İsveç!$B$9:$H$40,2,FALSE)))</f>
        <v>0</v>
      </c>
      <c r="D31" s="51">
        <f>IF(ISERROR(VLOOKUP(I31,İsveç!$B$9:$H$40,3,FALSE)),0,(VLOOKUP(I31,İsveç!$B$9:$H$40,3,FALSE)))</f>
        <v>0</v>
      </c>
      <c r="E31" s="229">
        <f>IF(ISERROR(VLOOKUP(I31,İsveç!$B$9:$H$40,4,FALSE)),0,(VLOOKUP(I31,İsveç!$B$9:$H$40,4,FALSE)))</f>
        <v>0</v>
      </c>
      <c r="F31" s="46">
        <f>IF(ISERROR(VLOOKUP(I31,İsveç!$B$9:$H$40,5,FALSE)),0,(VLOOKUP(I31,İsveç!$B$9:$H$40,5,FALSE)))</f>
        <v>0</v>
      </c>
      <c r="G31" s="43">
        <f>IF(ISERROR(VLOOKUP(I31,İsveç!$B$9:$H$40,6,FALSE)),0,(VLOOKUP(I31,İsveç!$B$9:$H$40,6,FALSE)))</f>
        <v>0</v>
      </c>
      <c r="H31" s="222"/>
      <c r="I31" s="30">
        <v>23</v>
      </c>
      <c r="J31" s="44"/>
    </row>
    <row r="32" spans="1:10" s="24" customFormat="1" ht="24.95" customHeight="1">
      <c r="A32" s="28">
        <v>24</v>
      </c>
      <c r="B32" s="42">
        <f>IF(ISERROR(VLOOKUP(I32,İsveç!$B$9:$H$40,7,FALSE)),0,(VLOOKUP(I32,İsveç!$B$9:$H$40,7,FALSE)))</f>
        <v>0</v>
      </c>
      <c r="C32" s="42">
        <f>IF(ISERROR(VLOOKUP(I32,İsveç!$B$9:$H$40,2,FALSE)),0,(VLOOKUP(I32,İsveç!$B$9:$H$40,2,FALSE)))</f>
        <v>0</v>
      </c>
      <c r="D32" s="51">
        <f>IF(ISERROR(VLOOKUP(I32,İsveç!$B$9:$H$40,3,FALSE)),0,(VLOOKUP(I32,İsveç!$B$9:$H$40,3,FALSE)))</f>
        <v>0</v>
      </c>
      <c r="E32" s="229">
        <f>IF(ISERROR(VLOOKUP(I32,İsveç!$B$9:$H$40,4,FALSE)),0,(VLOOKUP(I32,İsveç!$B$9:$H$40,4,FALSE)))</f>
        <v>0</v>
      </c>
      <c r="F32" s="46">
        <f>IF(ISERROR(VLOOKUP(I32,İsveç!$B$9:$H$40,5,FALSE)),0,(VLOOKUP(I32,İsveç!$B$9:$H$40,5,FALSE)))</f>
        <v>0</v>
      </c>
      <c r="G32" s="43">
        <f>IF(ISERROR(VLOOKUP(I32,İsveç!$B$9:$H$40,6,FALSE)),0,(VLOOKUP(I32,İsveç!$B$9:$H$40,6,FALSE)))</f>
        <v>0</v>
      </c>
      <c r="H32" s="222"/>
      <c r="I32" s="30">
        <v>24</v>
      </c>
      <c r="J32" s="44"/>
    </row>
    <row r="33" spans="1:10" s="24" customFormat="1" ht="24.95" customHeight="1">
      <c r="A33" s="28">
        <v>25</v>
      </c>
      <c r="B33" s="42">
        <f>IF(ISERROR(VLOOKUP(I33,İsveç!$B$9:$H$40,7,FALSE)),0,(VLOOKUP(I33,İsveç!$B$9:$H$40,7,FALSE)))</f>
        <v>0</v>
      </c>
      <c r="C33" s="42">
        <f>IF(ISERROR(VLOOKUP(I33,İsveç!$B$9:$H$40,2,FALSE)),0,(VLOOKUP(I33,İsveç!$B$9:$H$40,2,FALSE)))</f>
        <v>0</v>
      </c>
      <c r="D33" s="51">
        <f>IF(ISERROR(VLOOKUP(I33,İsveç!$B$9:$H$40,3,FALSE)),0,(VLOOKUP(I33,İsveç!$B$9:$H$40,3,FALSE)))</f>
        <v>0</v>
      </c>
      <c r="E33" s="229">
        <f>IF(ISERROR(VLOOKUP(I33,İsveç!$B$9:$H$40,4,FALSE)),0,(VLOOKUP(I33,İsveç!$B$9:$H$40,4,FALSE)))</f>
        <v>0</v>
      </c>
      <c r="F33" s="46">
        <f>IF(ISERROR(VLOOKUP(I33,İsveç!$B$9:$H$40,5,FALSE)),0,(VLOOKUP(I33,İsveç!$B$9:$H$40,5,FALSE)))</f>
        <v>0</v>
      </c>
      <c r="G33" s="43">
        <f>IF(ISERROR(VLOOKUP(I33,İsveç!$B$9:$H$40,6,FALSE)),0,(VLOOKUP(I33,İsveç!$B$9:$H$40,6,FALSE)))</f>
        <v>0</v>
      </c>
      <c r="H33" s="222"/>
      <c r="I33" s="30">
        <v>25</v>
      </c>
      <c r="J33" s="44"/>
    </row>
    <row r="34" spans="1:10" s="24" customFormat="1" ht="24.95" customHeight="1">
      <c r="A34" s="28">
        <v>26</v>
      </c>
      <c r="B34" s="42">
        <f>IF(ISERROR(VLOOKUP(I34,İsveç!$B$9:$H$40,7,FALSE)),0,(VLOOKUP(I34,İsveç!$B$9:$H$40,7,FALSE)))</f>
        <v>0</v>
      </c>
      <c r="C34" s="42">
        <f>IF(ISERROR(VLOOKUP(I34,İsveç!$B$9:$H$40,2,FALSE)),0,(VLOOKUP(I34,İsveç!$B$9:$H$40,2,FALSE)))</f>
        <v>0</v>
      </c>
      <c r="D34" s="51">
        <f>IF(ISERROR(VLOOKUP(I34,İsveç!$B$9:$H$40,3,FALSE)),0,(VLOOKUP(I34,İsveç!$B$9:$H$40,3,FALSE)))</f>
        <v>0</v>
      </c>
      <c r="E34" s="229">
        <f>IF(ISERROR(VLOOKUP(I34,İsveç!$B$9:$H$40,4,FALSE)),0,(VLOOKUP(I34,İsveç!$B$9:$H$40,4,FALSE)))</f>
        <v>0</v>
      </c>
      <c r="F34" s="46">
        <f>IF(ISERROR(VLOOKUP(I34,İsveç!$B$9:$H$40,5,FALSE)),0,(VLOOKUP(I34,İsveç!$B$9:$H$40,5,FALSE)))</f>
        <v>0</v>
      </c>
      <c r="G34" s="43">
        <f>IF(ISERROR(VLOOKUP(I34,İsveç!$B$9:$H$40,6,FALSE)),0,(VLOOKUP(I34,İsveç!$B$9:$H$40,6,FALSE)))</f>
        <v>0</v>
      </c>
      <c r="H34" s="222"/>
      <c r="I34" s="30">
        <v>26</v>
      </c>
      <c r="J34" s="44"/>
    </row>
    <row r="35" spans="1:10" s="24" customFormat="1" ht="24.95" customHeight="1">
      <c r="A35" s="28">
        <v>27</v>
      </c>
      <c r="B35" s="42">
        <f>IF(ISERROR(VLOOKUP(I35,İsveç!$B$9:$H$40,7,FALSE)),0,(VLOOKUP(I35,İsveç!$B$9:$H$40,7,FALSE)))</f>
        <v>0</v>
      </c>
      <c r="C35" s="42">
        <f>IF(ISERROR(VLOOKUP(I35,İsveç!$B$9:$H$40,2,FALSE)),0,(VLOOKUP(I35,İsveç!$B$9:$H$40,2,FALSE)))</f>
        <v>0</v>
      </c>
      <c r="D35" s="51">
        <f>IF(ISERROR(VLOOKUP(I35,İsveç!$B$9:$H$40,3,FALSE)),0,(VLOOKUP(I35,İsveç!$B$9:$H$40,3,FALSE)))</f>
        <v>0</v>
      </c>
      <c r="E35" s="229">
        <f>IF(ISERROR(VLOOKUP(I35,İsveç!$B$9:$H$40,4,FALSE)),0,(VLOOKUP(I35,İsveç!$B$9:$H$40,4,FALSE)))</f>
        <v>0</v>
      </c>
      <c r="F35" s="46">
        <f>IF(ISERROR(VLOOKUP(I35,İsveç!$B$9:$H$40,5,FALSE)),0,(VLOOKUP(I35,İsveç!$B$9:$H$40,5,FALSE)))</f>
        <v>0</v>
      </c>
      <c r="G35" s="43">
        <f>IF(ISERROR(VLOOKUP(I35,İsveç!$B$9:$H$40,6,FALSE)),0,(VLOOKUP(I35,İsveç!$B$9:$H$40,6,FALSE)))</f>
        <v>0</v>
      </c>
      <c r="H35" s="222"/>
      <c r="I35" s="30">
        <v>27</v>
      </c>
      <c r="J35" s="44"/>
    </row>
    <row r="36" spans="1:10" s="24" customFormat="1" ht="24.95" customHeight="1">
      <c r="A36" s="28">
        <v>28</v>
      </c>
      <c r="B36" s="42">
        <f>IF(ISERROR(VLOOKUP(I36,İsveç!$B$9:$H$40,7,FALSE)),0,(VLOOKUP(I36,İsveç!$B$9:$H$40,7,FALSE)))</f>
        <v>0</v>
      </c>
      <c r="C36" s="42">
        <f>IF(ISERROR(VLOOKUP(I36,İsveç!$B$9:$H$40,2,FALSE)),0,(VLOOKUP(I36,İsveç!$B$9:$H$40,2,FALSE)))</f>
        <v>0</v>
      </c>
      <c r="D36" s="51">
        <f>IF(ISERROR(VLOOKUP(I36,İsveç!$B$9:$H$40,3,FALSE)),0,(VLOOKUP(I36,İsveç!$B$9:$H$40,3,FALSE)))</f>
        <v>0</v>
      </c>
      <c r="E36" s="229">
        <f>IF(ISERROR(VLOOKUP(I36,İsveç!$B$9:$H$40,4,FALSE)),0,(VLOOKUP(I36,İsveç!$B$9:$H$40,4,FALSE)))</f>
        <v>0</v>
      </c>
      <c r="F36" s="46">
        <f>IF(ISERROR(VLOOKUP(I36,İsveç!$B$9:$H$40,5,FALSE)),0,(VLOOKUP(I36,İsveç!$B$9:$H$40,5,FALSE)))</f>
        <v>0</v>
      </c>
      <c r="G36" s="43">
        <f>IF(ISERROR(VLOOKUP(I36,İsveç!$B$9:$H$40,6,FALSE)),0,(VLOOKUP(I36,İsveç!$B$9:$H$40,6,FALSE)))</f>
        <v>0</v>
      </c>
      <c r="H36" s="222"/>
      <c r="I36" s="30">
        <v>28</v>
      </c>
      <c r="J36" s="44"/>
    </row>
    <row r="37" spans="1:10" s="24" customFormat="1" ht="24.95" customHeight="1">
      <c r="A37" s="28">
        <v>29</v>
      </c>
      <c r="B37" s="42">
        <f>IF(ISERROR(VLOOKUP(I37,İsveç!$B$9:$H$40,7,FALSE)),0,(VLOOKUP(I37,İsveç!$B$9:$H$40,7,FALSE)))</f>
        <v>0</v>
      </c>
      <c r="C37" s="42">
        <f>IF(ISERROR(VLOOKUP(I37,İsveç!$B$9:$H$40,2,FALSE)),0,(VLOOKUP(I37,İsveç!$B$9:$H$40,2,FALSE)))</f>
        <v>0</v>
      </c>
      <c r="D37" s="51">
        <f>IF(ISERROR(VLOOKUP(I37,İsveç!$B$9:$H$40,3,FALSE)),0,(VLOOKUP(I37,İsveç!$B$9:$H$40,3,FALSE)))</f>
        <v>0</v>
      </c>
      <c r="E37" s="229">
        <f>IF(ISERROR(VLOOKUP(I37,İsveç!$B$9:$H$40,4,FALSE)),0,(VLOOKUP(I37,İsveç!$B$9:$H$40,4,FALSE)))</f>
        <v>0</v>
      </c>
      <c r="F37" s="46">
        <f>IF(ISERROR(VLOOKUP(I37,İsveç!$B$9:$H$40,5,FALSE)),0,(VLOOKUP(I37,İsveç!$B$9:$H$40,5,FALSE)))</f>
        <v>0</v>
      </c>
      <c r="G37" s="43">
        <f>IF(ISERROR(VLOOKUP(I37,İsveç!$B$9:$H$40,6,FALSE)),0,(VLOOKUP(I37,İsveç!$B$9:$H$40,6,FALSE)))</f>
        <v>0</v>
      </c>
      <c r="H37" s="222"/>
      <c r="I37" s="30">
        <v>29</v>
      </c>
      <c r="J37" s="44"/>
    </row>
    <row r="38" spans="1:10" s="24" customFormat="1" ht="24.95" customHeight="1">
      <c r="A38" s="28">
        <v>30</v>
      </c>
      <c r="B38" s="42">
        <f>IF(ISERROR(VLOOKUP(I38,İsveç!$B$9:$H$40,7,FALSE)),0,(VLOOKUP(I38,İsveç!$B$9:$H$40,7,FALSE)))</f>
        <v>0</v>
      </c>
      <c r="C38" s="42">
        <f>IF(ISERROR(VLOOKUP(I38,İsveç!$B$9:$H$40,2,FALSE)),0,(VLOOKUP(I38,İsveç!$B$9:$H$40,2,FALSE)))</f>
        <v>0</v>
      </c>
      <c r="D38" s="51">
        <f>IF(ISERROR(VLOOKUP(I38,İsveç!$B$9:$H$40,3,FALSE)),0,(VLOOKUP(I38,İsveç!$B$9:$H$40,3,FALSE)))</f>
        <v>0</v>
      </c>
      <c r="E38" s="229">
        <f>IF(ISERROR(VLOOKUP(I38,İsveç!$B$9:$H$40,4,FALSE)),0,(VLOOKUP(I38,İsveç!$B$9:$H$40,4,FALSE)))</f>
        <v>0</v>
      </c>
      <c r="F38" s="46">
        <f>IF(ISERROR(VLOOKUP(I38,İsveç!$B$9:$H$40,5,FALSE)),0,(VLOOKUP(I38,İsveç!$B$9:$H$40,5,FALSE)))</f>
        <v>0</v>
      </c>
      <c r="G38" s="43">
        <f>IF(ISERROR(VLOOKUP(I38,İsveç!$B$9:$H$40,6,FALSE)),0,(VLOOKUP(I38,İsveç!$B$9:$H$40,6,FALSE)))</f>
        <v>0</v>
      </c>
      <c r="H38" s="222"/>
      <c r="I38" s="30">
        <v>30</v>
      </c>
      <c r="J38" s="44"/>
    </row>
    <row r="39" spans="1:10" s="24" customFormat="1" ht="24.95" customHeight="1">
      <c r="A39" s="28">
        <v>31</v>
      </c>
      <c r="B39" s="42">
        <f>IF(ISERROR(VLOOKUP(I39,İsveç!$B$9:$H$40,7,FALSE)),0,(VLOOKUP(I39,İsveç!$B$9:$H$40,7,FALSE)))</f>
        <v>0</v>
      </c>
      <c r="C39" s="42">
        <f>IF(ISERROR(VLOOKUP(I39,İsveç!$B$9:$H$40,2,FALSE)),0,(VLOOKUP(I39,İsveç!$B$9:$H$40,2,FALSE)))</f>
        <v>0</v>
      </c>
      <c r="D39" s="51">
        <f>IF(ISERROR(VLOOKUP(I39,İsveç!$B$9:$H$40,3,FALSE)),0,(VLOOKUP(I39,İsveç!$B$9:$H$40,3,FALSE)))</f>
        <v>0</v>
      </c>
      <c r="E39" s="229">
        <f>IF(ISERROR(VLOOKUP(I39,İsveç!$B$9:$H$40,4,FALSE)),0,(VLOOKUP(I39,İsveç!$B$9:$H$40,4,FALSE)))</f>
        <v>0</v>
      </c>
      <c r="F39" s="46">
        <f>IF(ISERROR(VLOOKUP(I39,İsveç!$B$9:$H$40,5,FALSE)),0,(VLOOKUP(I39,İsveç!$B$9:$H$40,5,FALSE)))</f>
        <v>0</v>
      </c>
      <c r="G39" s="43">
        <f>IF(ISERROR(VLOOKUP(I39,İsveç!$B$9:$H$40,6,FALSE)),0,(VLOOKUP(I39,İsveç!$B$9:$H$40,6,FALSE)))</f>
        <v>0</v>
      </c>
      <c r="H39" s="222"/>
      <c r="I39" s="30">
        <v>31</v>
      </c>
      <c r="J39" s="44"/>
    </row>
    <row r="40" spans="1:10" s="24" customFormat="1" ht="24.95" customHeight="1">
      <c r="A40" s="28">
        <v>32</v>
      </c>
      <c r="B40" s="42">
        <f>IF(ISERROR(VLOOKUP(I40,İsveç!$B$9:$H$40,7,FALSE)),0,(VLOOKUP(I40,İsveç!$B$9:$H$40,7,FALSE)))</f>
        <v>0</v>
      </c>
      <c r="C40" s="42">
        <f>IF(ISERROR(VLOOKUP(I40,İsveç!$B$9:$H$40,2,FALSE)),0,(VLOOKUP(I40,İsveç!$B$9:$H$40,2,FALSE)))</f>
        <v>0</v>
      </c>
      <c r="D40" s="51">
        <f>IF(ISERROR(VLOOKUP(I40,İsveç!$B$9:$H$40,3,FALSE)),0,(VLOOKUP(I40,İsveç!$B$9:$H$40,3,FALSE)))</f>
        <v>0</v>
      </c>
      <c r="E40" s="229">
        <f>IF(ISERROR(VLOOKUP(I40,İsveç!$B$9:$H$40,4,FALSE)),0,(VLOOKUP(I40,İsveç!$B$9:$H$40,4,FALSE)))</f>
        <v>0</v>
      </c>
      <c r="F40" s="46">
        <f>IF(ISERROR(VLOOKUP(I40,İsveç!$B$9:$H$40,5,FALSE)),0,(VLOOKUP(I40,İsveç!$B$9:$H$40,5,FALSE)))</f>
        <v>0</v>
      </c>
      <c r="G40" s="43">
        <f>IF(ISERROR(VLOOKUP(I40,İsveç!$B$9:$H$40,6,FALSE)),0,(VLOOKUP(I40,İsveç!$B$9:$H$40,6,FALSE)))</f>
        <v>0</v>
      </c>
      <c r="H40" s="222"/>
      <c r="I40" s="30">
        <v>32</v>
      </c>
      <c r="J40" s="44"/>
    </row>
    <row r="41" spans="1:10" s="38" customFormat="1" ht="24.95" customHeight="1">
      <c r="A41" s="324" t="s">
        <v>24</v>
      </c>
      <c r="B41" s="324"/>
      <c r="C41" s="38" t="s">
        <v>33</v>
      </c>
      <c r="D41" s="38" t="s">
        <v>34</v>
      </c>
      <c r="E41" s="39" t="s">
        <v>25</v>
      </c>
      <c r="F41" s="25" t="s">
        <v>25</v>
      </c>
    </row>
    <row r="42" spans="1:10" s="24" customFormat="1" ht="24.95" customHeight="1"/>
    <row r="43" spans="1:10" s="24" customFormat="1" ht="24.95" customHeight="1"/>
    <row r="44" spans="1:10" s="24" customFormat="1" ht="24.95" customHeight="1"/>
    <row r="45" spans="1:10" s="24" customFormat="1" ht="24.95" customHeight="1"/>
    <row r="46" spans="1:10" s="24" customFormat="1" ht="24.95" customHeight="1"/>
    <row r="47" spans="1:10" s="24" customFormat="1" ht="24.95" customHeight="1"/>
    <row r="48" spans="1:10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pans="9:9" s="24" customFormat="1" ht="24.95" customHeight="1"/>
    <row r="66" spans="9:9" s="24" customFormat="1" ht="24.95" customHeight="1"/>
    <row r="67" spans="9:9" s="24" customFormat="1" ht="24.95" customHeight="1"/>
    <row r="68" spans="9:9" s="24" customFormat="1" ht="24.95" customHeight="1"/>
    <row r="69" spans="9:9" s="24" customFormat="1" ht="24.95" customHeight="1"/>
    <row r="70" spans="9:9" s="24" customFormat="1" ht="24.95" customHeight="1"/>
    <row r="71" spans="9:9" s="24" customFormat="1" ht="24.95" customHeight="1">
      <c r="I71" s="40"/>
    </row>
  </sheetData>
  <mergeCells count="5">
    <mergeCell ref="I1:I7"/>
    <mergeCell ref="A1:H1"/>
    <mergeCell ref="A2:H2"/>
    <mergeCell ref="A3:H3"/>
    <mergeCell ref="A41:B41"/>
  </mergeCells>
  <conditionalFormatting sqref="B9:H40">
    <cfRule type="cellIs" dxfId="17" priority="1" stopIfTrue="1" operator="equal">
      <formula>0</formula>
    </cfRule>
  </conditionalFormatting>
  <conditionalFormatting sqref="A7">
    <cfRule type="cellIs" dxfId="16" priority="2" stopIfTrue="1" operator="equal">
      <formula>1</formula>
    </cfRule>
  </conditionalFormatting>
  <pageMargins left="0.7" right="0.7" top="0.75" bottom="0.75" header="0.3" footer="0.3"/>
  <pageSetup paperSize="9" scale="64" orientation="portrait" verticalDpi="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>
  <sheetPr>
    <tabColor rgb="FFFFFF00"/>
  </sheetPr>
  <dimension ref="A1:AL40"/>
  <sheetViews>
    <sheetView view="pageBreakPreview" zoomScale="60" zoomScaleNormal="60" workbookViewId="0">
      <selection activeCell="E6" sqref="E6:F6"/>
    </sheetView>
  </sheetViews>
  <sheetFormatPr defaultColWidth="10.7109375" defaultRowHeight="14.25"/>
  <cols>
    <col min="1" max="1" width="6.140625" style="52" customWidth="1"/>
    <col min="2" max="2" width="22" style="52" customWidth="1"/>
    <col min="3" max="3" width="9.85546875" style="52" customWidth="1"/>
    <col min="4" max="13" width="7.7109375" style="52" customWidth="1"/>
    <col min="14" max="14" width="9" style="52" bestFit="1" customWidth="1"/>
    <col min="15" max="15" width="7.7109375" style="52" customWidth="1"/>
    <col min="16" max="16" width="9" style="52" bestFit="1" customWidth="1"/>
    <col min="17" max="19" width="7.7109375" style="52" customWidth="1"/>
    <col min="20" max="20" width="12.28515625" style="52" customWidth="1"/>
    <col min="21" max="21" width="9" style="52" bestFit="1" customWidth="1"/>
    <col min="22" max="22" width="7.7109375" style="52" customWidth="1"/>
    <col min="23" max="24" width="7.5703125" style="52" customWidth="1"/>
    <col min="25" max="25" width="9" style="52" bestFit="1" customWidth="1"/>
    <col min="26" max="26" width="7.5703125" style="52" customWidth="1"/>
    <col min="27" max="28" width="7.7109375" style="52" customWidth="1"/>
    <col min="29" max="29" width="9" style="52" bestFit="1" customWidth="1"/>
    <col min="30" max="32" width="7.7109375" style="52" customWidth="1"/>
    <col min="33" max="33" width="10.140625" style="52" bestFit="1" customWidth="1"/>
    <col min="34" max="36" width="7.7109375" style="52" customWidth="1"/>
    <col min="37" max="37" width="12.28515625" style="52" customWidth="1"/>
    <col min="38" max="38" width="10.85546875" style="52" customWidth="1"/>
    <col min="39" max="16384" width="10.7109375" style="52"/>
  </cols>
  <sheetData>
    <row r="1" spans="1:38" ht="34.9" customHeight="1">
      <c r="A1" s="372" t="str">
        <f>'toplam puan sonuçları'!A1</f>
        <v>MİLLİ EĞİTİM ve KÜLTÜR BAKANLIĞI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372"/>
      <c r="AE1" s="372"/>
      <c r="AF1" s="372"/>
      <c r="AG1" s="372"/>
      <c r="AH1" s="372"/>
      <c r="AI1" s="372"/>
      <c r="AJ1" s="372"/>
      <c r="AK1" s="372"/>
      <c r="AL1" s="372"/>
    </row>
    <row r="2" spans="1:38" ht="34.9" customHeight="1">
      <c r="A2" s="372" t="str">
        <f>'toplam puan sonuçları'!A2</f>
        <v xml:space="preserve">2018-2019 ÖĞRETİM YILI GENÇLER ATLETİZM 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372"/>
      <c r="AG2" s="372"/>
      <c r="AH2" s="372"/>
      <c r="AI2" s="372"/>
      <c r="AJ2" s="372"/>
      <c r="AK2" s="372"/>
      <c r="AL2" s="372"/>
    </row>
    <row r="3" spans="1:38" ht="34.9" customHeight="1">
      <c r="A3" s="372" t="str">
        <f>'toplam puan sonuçları'!A3</f>
        <v>ELEME YARIŞMALARI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</row>
    <row r="4" spans="1:38" s="233" customFormat="1" ht="34.9" customHeight="1">
      <c r="A4" s="375"/>
      <c r="B4" s="375"/>
      <c r="C4" s="232"/>
      <c r="E4" s="231" t="s">
        <v>16</v>
      </c>
      <c r="F4" s="234" t="str">
        <f>'genel bilgi girişi'!$B$4</f>
        <v>GENÇ ERKEK</v>
      </c>
      <c r="M4" s="234"/>
      <c r="N4" s="234"/>
      <c r="R4" s="231" t="s">
        <v>17</v>
      </c>
      <c r="S4" s="234" t="str">
        <f>'genel bilgi girişi'!$B$5</f>
        <v>ATATÜRK STADYUMU</v>
      </c>
      <c r="AH4" s="231" t="s">
        <v>93</v>
      </c>
      <c r="AI4" s="235" t="str">
        <f>'genel bilgi girişi'!$B$6</f>
        <v>11-12 MART 2019</v>
      </c>
    </row>
    <row r="5" spans="1:38" ht="34.9" customHeight="1">
      <c r="A5" s="322" t="s">
        <v>305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</row>
    <row r="6" spans="1:38" ht="34.9" customHeight="1">
      <c r="D6" s="380" t="s">
        <v>291</v>
      </c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1" t="s">
        <v>293</v>
      </c>
      <c r="V6" s="381"/>
      <c r="W6" s="381"/>
      <c r="X6" s="381"/>
      <c r="Y6" s="381"/>
      <c r="Z6" s="381"/>
      <c r="AA6" s="381"/>
      <c r="AB6" s="381"/>
      <c r="AC6" s="381"/>
      <c r="AD6" s="381"/>
      <c r="AE6" s="381"/>
      <c r="AF6" s="381"/>
      <c r="AG6" s="381"/>
      <c r="AH6" s="381"/>
      <c r="AI6" s="381"/>
      <c r="AJ6" s="381"/>
      <c r="AK6" s="381"/>
      <c r="AL6" s="109"/>
    </row>
    <row r="7" spans="1:38" s="53" customFormat="1" ht="67.5" customHeight="1">
      <c r="A7" s="376" t="s">
        <v>94</v>
      </c>
      <c r="B7" s="376" t="s">
        <v>95</v>
      </c>
      <c r="C7" s="376" t="s">
        <v>96</v>
      </c>
      <c r="D7" s="377" t="s">
        <v>27</v>
      </c>
      <c r="E7" s="377"/>
      <c r="F7" s="377" t="s">
        <v>49</v>
      </c>
      <c r="G7" s="377"/>
      <c r="H7" s="377" t="s">
        <v>51</v>
      </c>
      <c r="I7" s="377"/>
      <c r="J7" s="377" t="s">
        <v>53</v>
      </c>
      <c r="K7" s="377"/>
      <c r="L7" s="377" t="s">
        <v>35</v>
      </c>
      <c r="M7" s="377"/>
      <c r="N7" s="377" t="s">
        <v>42</v>
      </c>
      <c r="O7" s="377"/>
      <c r="P7" s="377" t="s">
        <v>44</v>
      </c>
      <c r="Q7" s="377"/>
      <c r="R7" s="377" t="s">
        <v>52</v>
      </c>
      <c r="S7" s="377"/>
      <c r="T7" s="378" t="s">
        <v>292</v>
      </c>
      <c r="U7" s="373" t="s">
        <v>9</v>
      </c>
      <c r="V7" s="373"/>
      <c r="W7" s="373" t="s">
        <v>97</v>
      </c>
      <c r="X7" s="373"/>
      <c r="Y7" s="373" t="s">
        <v>98</v>
      </c>
      <c r="Z7" s="373"/>
      <c r="AA7" s="373" t="s">
        <v>40</v>
      </c>
      <c r="AB7" s="373"/>
      <c r="AC7" s="373" t="s">
        <v>41</v>
      </c>
      <c r="AD7" s="373"/>
      <c r="AE7" s="373" t="s">
        <v>228</v>
      </c>
      <c r="AF7" s="373"/>
      <c r="AG7" s="373" t="s">
        <v>28</v>
      </c>
      <c r="AH7" s="373"/>
      <c r="AI7" s="373" t="s">
        <v>92</v>
      </c>
      <c r="AJ7" s="373"/>
      <c r="AK7" s="382" t="s">
        <v>294</v>
      </c>
      <c r="AL7" s="374" t="s">
        <v>99</v>
      </c>
    </row>
    <row r="8" spans="1:38" s="53" customFormat="1" ht="30" customHeight="1">
      <c r="A8" s="376"/>
      <c r="B8" s="376"/>
      <c r="C8" s="376"/>
      <c r="D8" s="111" t="s">
        <v>90</v>
      </c>
      <c r="E8" s="111" t="s">
        <v>80</v>
      </c>
      <c r="F8" s="111" t="s">
        <v>90</v>
      </c>
      <c r="G8" s="111" t="s">
        <v>80</v>
      </c>
      <c r="H8" s="111" t="s">
        <v>90</v>
      </c>
      <c r="I8" s="111" t="s">
        <v>80</v>
      </c>
      <c r="J8" s="111" t="s">
        <v>90</v>
      </c>
      <c r="K8" s="111" t="s">
        <v>80</v>
      </c>
      <c r="L8" s="111" t="s">
        <v>90</v>
      </c>
      <c r="M8" s="111" t="s">
        <v>80</v>
      </c>
      <c r="N8" s="111" t="s">
        <v>90</v>
      </c>
      <c r="O8" s="111" t="s">
        <v>80</v>
      </c>
      <c r="P8" s="111" t="s">
        <v>90</v>
      </c>
      <c r="Q8" s="111" t="s">
        <v>80</v>
      </c>
      <c r="R8" s="111" t="s">
        <v>90</v>
      </c>
      <c r="S8" s="111" t="s">
        <v>80</v>
      </c>
      <c r="T8" s="379"/>
      <c r="U8" s="110" t="s">
        <v>90</v>
      </c>
      <c r="V8" s="110" t="s">
        <v>80</v>
      </c>
      <c r="W8" s="110" t="s">
        <v>90</v>
      </c>
      <c r="X8" s="110" t="s">
        <v>80</v>
      </c>
      <c r="Y8" s="110" t="s">
        <v>90</v>
      </c>
      <c r="Z8" s="110" t="s">
        <v>80</v>
      </c>
      <c r="AA8" s="110" t="s">
        <v>90</v>
      </c>
      <c r="AB8" s="110" t="s">
        <v>80</v>
      </c>
      <c r="AC8" s="110" t="s">
        <v>90</v>
      </c>
      <c r="AD8" s="110" t="s">
        <v>80</v>
      </c>
      <c r="AE8" s="110" t="s">
        <v>90</v>
      </c>
      <c r="AF8" s="110" t="s">
        <v>80</v>
      </c>
      <c r="AG8" s="110" t="s">
        <v>90</v>
      </c>
      <c r="AH8" s="110" t="s">
        <v>80</v>
      </c>
      <c r="AI8" s="110" t="s">
        <v>90</v>
      </c>
      <c r="AJ8" s="110" t="s">
        <v>80</v>
      </c>
      <c r="AK8" s="383"/>
      <c r="AL8" s="374"/>
    </row>
    <row r="9" spans="1:38" ht="45" customHeight="1">
      <c r="A9" s="54">
        <v>1</v>
      </c>
      <c r="B9" s="193" t="str">
        <f>'yarışmaya katılan okullar'!C12</f>
        <v>Dr. FAZIL KÜÇÜK E.M.L</v>
      </c>
      <c r="C9" s="55">
        <f>'yarışmaya katılan okullar'!B12</f>
        <v>41</v>
      </c>
      <c r="D9" s="56">
        <f>'110m eng'!F9</f>
        <v>0</v>
      </c>
      <c r="E9" s="55" t="str">
        <f>IF(D9=0,"0",'110m eng'!G9)</f>
        <v>0</v>
      </c>
      <c r="F9" s="57">
        <f>uzun!F9</f>
        <v>0</v>
      </c>
      <c r="G9" s="55" t="str">
        <f>IF(F9=0,"0",uzun!G9)</f>
        <v>0</v>
      </c>
      <c r="H9" s="57">
        <f>gülle!F9</f>
        <v>0</v>
      </c>
      <c r="I9" s="55" t="str">
        <f>IF(H9=0,"0",gülle!G9)</f>
        <v>0</v>
      </c>
      <c r="J9" s="57">
        <f>yüksek!F9</f>
        <v>0</v>
      </c>
      <c r="K9" s="55" t="str">
        <f>IF(J9=0,"0",yüksek!G9)</f>
        <v>0</v>
      </c>
      <c r="L9" s="56">
        <f>'100m'!F9</f>
        <v>0</v>
      </c>
      <c r="M9" s="55" t="str">
        <f>IF(L9=0,"0",'100m'!G9)</f>
        <v>0</v>
      </c>
      <c r="N9" s="58">
        <f>'400m'!F9</f>
        <v>0</v>
      </c>
      <c r="O9" s="55" t="str">
        <f>IF(N9=0,"0",'400m'!G9)</f>
        <v>0</v>
      </c>
      <c r="P9" s="58">
        <f>'1500m'!F9</f>
        <v>0</v>
      </c>
      <c r="Q9" s="55" t="str">
        <f>IF(P9=0,"0",'1500m'!G9)</f>
        <v>0</v>
      </c>
      <c r="R9" s="56">
        <f>cirit!F9</f>
        <v>0</v>
      </c>
      <c r="S9" s="55" t="str">
        <f>IF(R9=0,"0",cirit!G9)</f>
        <v>0</v>
      </c>
      <c r="T9" s="230">
        <f>SUM(E9,G9,I9,K9,M9,O9,Q9,S9)</f>
        <v>0</v>
      </c>
      <c r="U9" s="58">
        <f>'300m eng'!F9</f>
        <v>0</v>
      </c>
      <c r="V9" s="55" t="str">
        <f>IF(U9=0,"0",'300m eng'!G9)</f>
        <v>0</v>
      </c>
      <c r="W9" s="57">
        <f>üçadım!F9</f>
        <v>0</v>
      </c>
      <c r="X9" s="55" t="str">
        <f>IF(W9=0,"0",üçadım!G9)</f>
        <v>0</v>
      </c>
      <c r="Y9" s="58">
        <f>İsveç!F9</f>
        <v>0</v>
      </c>
      <c r="Z9" s="55" t="str">
        <f>IF(Y9=0,"0",İsveç!G9)</f>
        <v>0</v>
      </c>
      <c r="AA9" s="56">
        <f>'200m'!F9</f>
        <v>0</v>
      </c>
      <c r="AB9" s="55" t="str">
        <f>IF(AA9=0,"0",'200m'!G9)</f>
        <v>0</v>
      </c>
      <c r="AC9" s="58">
        <f>'800m'!F9</f>
        <v>0</v>
      </c>
      <c r="AD9" s="55" t="str">
        <f>IF(AC9=0,"0",'800m'!G9)</f>
        <v>0</v>
      </c>
      <c r="AE9" s="56">
        <f>disk!F9</f>
        <v>0</v>
      </c>
      <c r="AF9" s="55" t="str">
        <f>IF(AE9=0,"0",disk!G9)</f>
        <v>0</v>
      </c>
      <c r="AG9" s="58">
        <f>'3000m'!F9</f>
        <v>0</v>
      </c>
      <c r="AH9" s="55" t="str">
        <f>IF(AG9=0,"0",'3000m'!G9)</f>
        <v>0</v>
      </c>
      <c r="AI9" s="57">
        <f>sırık!F9</f>
        <v>0</v>
      </c>
      <c r="AJ9" s="55" t="str">
        <f>IF(AI9=0,"0",sırık!G9)</f>
        <v>0</v>
      </c>
      <c r="AK9" s="230">
        <f>SUM(V9,X9,Z9,AB9,AD9,AF9,AH9,AJ9)</f>
        <v>0</v>
      </c>
      <c r="AL9" s="230">
        <f>E9+G9+I9+K9+M9+O9+Q9+S9+V9+X9+Z9+AB9+AD9+AF9+AH9+AJ9</f>
        <v>0</v>
      </c>
    </row>
    <row r="10" spans="1:38" ht="45" customHeight="1">
      <c r="A10" s="54">
        <v>2</v>
      </c>
      <c r="B10" s="193" t="str">
        <f>'yarışmaya katılan okullar'!C13</f>
        <v>LEFKE GAZİ LİSESİ</v>
      </c>
      <c r="C10" s="55">
        <f>'yarışmaya katılan okullar'!B13</f>
        <v>44</v>
      </c>
      <c r="D10" s="56">
        <f>'110m eng'!F10</f>
        <v>0</v>
      </c>
      <c r="E10" s="55" t="str">
        <f>IF(D10=0,"0",'110m eng'!G10)</f>
        <v>0</v>
      </c>
      <c r="F10" s="57">
        <f>uzun!F10</f>
        <v>0</v>
      </c>
      <c r="G10" s="55" t="str">
        <f>IF(F10=0,"0",uzun!G10)</f>
        <v>0</v>
      </c>
      <c r="H10" s="57">
        <f>gülle!F10</f>
        <v>0</v>
      </c>
      <c r="I10" s="55" t="str">
        <f>IF(H10=0,"0",gülle!G10)</f>
        <v>0</v>
      </c>
      <c r="J10" s="57">
        <f>yüksek!F10</f>
        <v>0</v>
      </c>
      <c r="K10" s="55" t="str">
        <f>IF(J10=0,"0",yüksek!G10)</f>
        <v>0</v>
      </c>
      <c r="L10" s="56">
        <f>'100m'!F10</f>
        <v>0</v>
      </c>
      <c r="M10" s="55" t="str">
        <f>IF(L10=0,"0",'100m'!G10)</f>
        <v>0</v>
      </c>
      <c r="N10" s="58">
        <f>'400m'!F10</f>
        <v>0</v>
      </c>
      <c r="O10" s="55" t="str">
        <f>IF(N10=0,"0",'400m'!G10)</f>
        <v>0</v>
      </c>
      <c r="P10" s="58">
        <f>'1500m'!F10</f>
        <v>0</v>
      </c>
      <c r="Q10" s="55" t="str">
        <f>IF(P10=0,"0",'1500m'!G10)</f>
        <v>0</v>
      </c>
      <c r="R10" s="56">
        <f>cirit!F10</f>
        <v>0</v>
      </c>
      <c r="S10" s="55" t="str">
        <f>IF(R10=0,"0",cirit!G10)</f>
        <v>0</v>
      </c>
      <c r="T10" s="230">
        <f t="shared" ref="T10:T40" si="0">SUM(E10,G10,I10,K10,M10,O10,Q10,S10)</f>
        <v>0</v>
      </c>
      <c r="U10" s="58">
        <f>'300m eng'!F10</f>
        <v>0</v>
      </c>
      <c r="V10" s="55" t="str">
        <f>IF(U10=0,"0",'300m eng'!G10)</f>
        <v>0</v>
      </c>
      <c r="W10" s="57">
        <f>üçadım!F10</f>
        <v>0</v>
      </c>
      <c r="X10" s="55" t="str">
        <f>IF(W10=0,"0",üçadım!G10)</f>
        <v>0</v>
      </c>
      <c r="Y10" s="58">
        <f>İsveç!F10</f>
        <v>0</v>
      </c>
      <c r="Z10" s="55" t="str">
        <f>IF(Y10=0,"0",İsveç!G10)</f>
        <v>0</v>
      </c>
      <c r="AA10" s="56">
        <f>'200m'!F10</f>
        <v>0</v>
      </c>
      <c r="AB10" s="55" t="str">
        <f>IF(AA10=0,"0",'200m'!G10)</f>
        <v>0</v>
      </c>
      <c r="AC10" s="58">
        <f>'800m'!F10</f>
        <v>0</v>
      </c>
      <c r="AD10" s="55" t="str">
        <f>IF(AC10=0,"0",'800m'!G10)</f>
        <v>0</v>
      </c>
      <c r="AE10" s="56">
        <f>disk!F10</f>
        <v>0</v>
      </c>
      <c r="AF10" s="55" t="str">
        <f>IF(AE10=0,"0",disk!G10)</f>
        <v>0</v>
      </c>
      <c r="AG10" s="58">
        <f>'3000m'!F10</f>
        <v>0</v>
      </c>
      <c r="AH10" s="55" t="str">
        <f>IF(AG10=0,"0",'3000m'!G10)</f>
        <v>0</v>
      </c>
      <c r="AI10" s="57">
        <f>sırık!F10</f>
        <v>0</v>
      </c>
      <c r="AJ10" s="55" t="str">
        <f>IF(AI10=0,"0",sırık!G10)</f>
        <v>0</v>
      </c>
      <c r="AK10" s="230">
        <f t="shared" ref="AK10:AK40" si="1">SUM(V10,X10,Z10,AB10,AD10,AF10,AH10,AJ10)</f>
        <v>0</v>
      </c>
      <c r="AL10" s="230">
        <f t="shared" ref="AL10:AL40" si="2">E10+G10+I10+K10+M10+O10+Q10+S10+V10+X10+Z10+AB10+AD10+AF10+AH10+AJ10</f>
        <v>0</v>
      </c>
    </row>
    <row r="11" spans="1:38" ht="45" customHeight="1">
      <c r="A11" s="54">
        <v>3</v>
      </c>
      <c r="B11" s="193" t="str">
        <f>'yarışmaya katılan okullar'!C14</f>
        <v>SEDAT SİMAVİ E.M.LİSESİ</v>
      </c>
      <c r="C11" s="55">
        <f>'yarışmaya katılan okullar'!B14</f>
        <v>50</v>
      </c>
      <c r="D11" s="56">
        <f>'110m eng'!F11</f>
        <v>0</v>
      </c>
      <c r="E11" s="55" t="str">
        <f>IF(D11=0,"0",'110m eng'!G11)</f>
        <v>0</v>
      </c>
      <c r="F11" s="57">
        <f>uzun!F11</f>
        <v>0</v>
      </c>
      <c r="G11" s="55" t="str">
        <f>IF(F11=0,"0",uzun!G11)</f>
        <v>0</v>
      </c>
      <c r="H11" s="57">
        <f>gülle!F11</f>
        <v>0</v>
      </c>
      <c r="I11" s="55" t="str">
        <f>IF(H11=0,"0",gülle!G11)</f>
        <v>0</v>
      </c>
      <c r="J11" s="57">
        <f>yüksek!F11</f>
        <v>0</v>
      </c>
      <c r="K11" s="55" t="str">
        <f>IF(J11=0,"0",yüksek!G11)</f>
        <v>0</v>
      </c>
      <c r="L11" s="56">
        <f>'100m'!F11</f>
        <v>0</v>
      </c>
      <c r="M11" s="55" t="str">
        <f>IF(L11=0,"0",'100m'!G11)</f>
        <v>0</v>
      </c>
      <c r="N11" s="58">
        <f>'400m'!F11</f>
        <v>0</v>
      </c>
      <c r="O11" s="55" t="str">
        <f>IF(N11=0,"0",'400m'!G11)</f>
        <v>0</v>
      </c>
      <c r="P11" s="58">
        <f>'1500m'!F11</f>
        <v>0</v>
      </c>
      <c r="Q11" s="55" t="str">
        <f>IF(P11=0,"0",'1500m'!G11)</f>
        <v>0</v>
      </c>
      <c r="R11" s="56">
        <f>cirit!F11</f>
        <v>0</v>
      </c>
      <c r="S11" s="55" t="str">
        <f>IF(R11=0,"0",cirit!G11)</f>
        <v>0</v>
      </c>
      <c r="T11" s="230">
        <f t="shared" si="0"/>
        <v>0</v>
      </c>
      <c r="U11" s="58">
        <f>'300m eng'!F11</f>
        <v>0</v>
      </c>
      <c r="V11" s="55" t="str">
        <f>IF(U11=0,"0",'300m eng'!G11)</f>
        <v>0</v>
      </c>
      <c r="W11" s="57">
        <f>üçadım!F11</f>
        <v>0</v>
      </c>
      <c r="X11" s="55" t="str">
        <f>IF(W11=0,"0",üçadım!G11)</f>
        <v>0</v>
      </c>
      <c r="Y11" s="58">
        <f>İsveç!F11</f>
        <v>0</v>
      </c>
      <c r="Z11" s="55" t="str">
        <f>IF(Y11=0,"0",İsveç!G11)</f>
        <v>0</v>
      </c>
      <c r="AA11" s="56">
        <f>'200m'!F11</f>
        <v>0</v>
      </c>
      <c r="AB11" s="55" t="str">
        <f>IF(AA11=0,"0",'200m'!G11)</f>
        <v>0</v>
      </c>
      <c r="AC11" s="58">
        <f>'800m'!F11</f>
        <v>0</v>
      </c>
      <c r="AD11" s="55" t="str">
        <f>IF(AC11=0,"0",'800m'!G11)</f>
        <v>0</v>
      </c>
      <c r="AE11" s="56">
        <f>disk!F11</f>
        <v>0</v>
      </c>
      <c r="AF11" s="55" t="str">
        <f>IF(AE11=0,"0",disk!G11)</f>
        <v>0</v>
      </c>
      <c r="AG11" s="58">
        <f>'3000m'!F11</f>
        <v>0</v>
      </c>
      <c r="AH11" s="55" t="str">
        <f>IF(AG11=0,"0",'3000m'!G11)</f>
        <v>0</v>
      </c>
      <c r="AI11" s="57">
        <f>sırık!F11</f>
        <v>0</v>
      </c>
      <c r="AJ11" s="55" t="str">
        <f>IF(AI11=0,"0",sırık!G11)</f>
        <v>0</v>
      </c>
      <c r="AK11" s="230">
        <f t="shared" si="1"/>
        <v>0</v>
      </c>
      <c r="AL11" s="230">
        <f t="shared" si="2"/>
        <v>0</v>
      </c>
    </row>
    <row r="12" spans="1:38" ht="45" customHeight="1">
      <c r="A12" s="54">
        <v>4</v>
      </c>
      <c r="B12" s="193" t="str">
        <f>'yarışmaya katılan okullar'!C15</f>
        <v>LAPTA YAVUZLAR LİSESİ</v>
      </c>
      <c r="C12" s="55">
        <f>'yarışmaya katılan okullar'!B15</f>
        <v>52</v>
      </c>
      <c r="D12" s="56">
        <f>'110m eng'!F12</f>
        <v>0</v>
      </c>
      <c r="E12" s="55" t="str">
        <f>IF(D12=0,"0",'110m eng'!G12)</f>
        <v>0</v>
      </c>
      <c r="F12" s="57">
        <f>uzun!F12</f>
        <v>0</v>
      </c>
      <c r="G12" s="55" t="str">
        <f>IF(F12=0,"0",uzun!G12)</f>
        <v>0</v>
      </c>
      <c r="H12" s="57">
        <f>gülle!F12</f>
        <v>0</v>
      </c>
      <c r="I12" s="55" t="str">
        <f>IF(H12=0,"0",gülle!G12)</f>
        <v>0</v>
      </c>
      <c r="J12" s="57">
        <f>yüksek!F12</f>
        <v>0</v>
      </c>
      <c r="K12" s="55" t="str">
        <f>IF(J12=0,"0",yüksek!G12)</f>
        <v>0</v>
      </c>
      <c r="L12" s="56">
        <f>'100m'!F12</f>
        <v>0</v>
      </c>
      <c r="M12" s="55" t="str">
        <f>IF(L12=0,"0",'100m'!G12)</f>
        <v>0</v>
      </c>
      <c r="N12" s="58">
        <f>'400m'!F12</f>
        <v>0</v>
      </c>
      <c r="O12" s="55" t="str">
        <f>IF(N12=0,"0",'400m'!G12)</f>
        <v>0</v>
      </c>
      <c r="P12" s="58">
        <f>'1500m'!F12</f>
        <v>0</v>
      </c>
      <c r="Q12" s="55" t="str">
        <f>IF(P12=0,"0",'1500m'!G12)</f>
        <v>0</v>
      </c>
      <c r="R12" s="56">
        <f>cirit!F12</f>
        <v>0</v>
      </c>
      <c r="S12" s="55" t="str">
        <f>IF(R12=0,"0",cirit!G12)</f>
        <v>0</v>
      </c>
      <c r="T12" s="230">
        <f t="shared" si="0"/>
        <v>0</v>
      </c>
      <c r="U12" s="58">
        <f>'300m eng'!F12</f>
        <v>0</v>
      </c>
      <c r="V12" s="55" t="str">
        <f>IF(U12=0,"0",'300m eng'!G12)</f>
        <v>0</v>
      </c>
      <c r="W12" s="57">
        <f>üçadım!F12</f>
        <v>0</v>
      </c>
      <c r="X12" s="55" t="str">
        <f>IF(W12=0,"0",üçadım!G12)</f>
        <v>0</v>
      </c>
      <c r="Y12" s="58">
        <f>İsveç!F12</f>
        <v>0</v>
      </c>
      <c r="Z12" s="55" t="str">
        <f>IF(Y12=0,"0",İsveç!G12)</f>
        <v>0</v>
      </c>
      <c r="AA12" s="56">
        <f>'200m'!F12</f>
        <v>0</v>
      </c>
      <c r="AB12" s="55" t="str">
        <f>IF(AA12=0,"0",'200m'!G12)</f>
        <v>0</v>
      </c>
      <c r="AC12" s="58">
        <f>'800m'!F12</f>
        <v>0</v>
      </c>
      <c r="AD12" s="55" t="str">
        <f>IF(AC12=0,"0",'800m'!G12)</f>
        <v>0</v>
      </c>
      <c r="AE12" s="56">
        <f>disk!F12</f>
        <v>0</v>
      </c>
      <c r="AF12" s="55" t="str">
        <f>IF(AE12=0,"0",disk!G12)</f>
        <v>0</v>
      </c>
      <c r="AG12" s="58">
        <f>'3000m'!F12</f>
        <v>0</v>
      </c>
      <c r="AH12" s="55" t="str">
        <f>IF(AG12=0,"0",'3000m'!G12)</f>
        <v>0</v>
      </c>
      <c r="AI12" s="57">
        <f>sırık!F12</f>
        <v>0</v>
      </c>
      <c r="AJ12" s="55" t="str">
        <f>IF(AI12=0,"0",sırık!G12)</f>
        <v>0</v>
      </c>
      <c r="AK12" s="230">
        <f t="shared" si="1"/>
        <v>0</v>
      </c>
      <c r="AL12" s="230">
        <f t="shared" si="2"/>
        <v>0</v>
      </c>
    </row>
    <row r="13" spans="1:38" ht="45" customHeight="1">
      <c r="A13" s="54">
        <v>5</v>
      </c>
      <c r="B13" s="193" t="str">
        <f>'yarışmaya katılan okullar'!C16</f>
        <v>CUMHURİYET LİSESİ</v>
      </c>
      <c r="C13" s="55">
        <f>'yarışmaya katılan okullar'!B16</f>
        <v>16</v>
      </c>
      <c r="D13" s="56">
        <f>'110m eng'!F13</f>
        <v>0</v>
      </c>
      <c r="E13" s="55" t="str">
        <f>IF(D13=0,"0",'110m eng'!G13)</f>
        <v>0</v>
      </c>
      <c r="F13" s="57">
        <f>uzun!F13</f>
        <v>0</v>
      </c>
      <c r="G13" s="55" t="str">
        <f>IF(F13=0,"0",uzun!G13)</f>
        <v>0</v>
      </c>
      <c r="H13" s="57">
        <f>gülle!F13</f>
        <v>0</v>
      </c>
      <c r="I13" s="55" t="str">
        <f>IF(H13=0,"0",gülle!G13)</f>
        <v>0</v>
      </c>
      <c r="J13" s="57">
        <f>yüksek!F13</f>
        <v>0</v>
      </c>
      <c r="K13" s="55" t="str">
        <f>IF(J13=0,"0",yüksek!G13)</f>
        <v>0</v>
      </c>
      <c r="L13" s="56">
        <f>'100m'!F13</f>
        <v>0</v>
      </c>
      <c r="M13" s="55" t="str">
        <f>IF(L13=0,"0",'100m'!G13)</f>
        <v>0</v>
      </c>
      <c r="N13" s="58">
        <f>'400m'!F13</f>
        <v>0</v>
      </c>
      <c r="O13" s="55" t="str">
        <f>IF(N13=0,"0",'400m'!G13)</f>
        <v>0</v>
      </c>
      <c r="P13" s="58">
        <f>'1500m'!F13</f>
        <v>0</v>
      </c>
      <c r="Q13" s="55" t="str">
        <f>IF(P13=0,"0",'1500m'!G13)</f>
        <v>0</v>
      </c>
      <c r="R13" s="56">
        <f>cirit!F13</f>
        <v>0</v>
      </c>
      <c r="S13" s="55" t="str">
        <f>IF(R13=0,"0",cirit!G13)</f>
        <v>0</v>
      </c>
      <c r="T13" s="230">
        <f t="shared" si="0"/>
        <v>0</v>
      </c>
      <c r="U13" s="58">
        <f>'300m eng'!F13</f>
        <v>0</v>
      </c>
      <c r="V13" s="55" t="str">
        <f>IF(U13=0,"0",'300m eng'!G13)</f>
        <v>0</v>
      </c>
      <c r="W13" s="57">
        <f>üçadım!F13</f>
        <v>0</v>
      </c>
      <c r="X13" s="55" t="str">
        <f>IF(W13=0,"0",üçadım!G13)</f>
        <v>0</v>
      </c>
      <c r="Y13" s="58">
        <f>İsveç!F13</f>
        <v>0</v>
      </c>
      <c r="Z13" s="55" t="str">
        <f>IF(Y13=0,"0",İsveç!G13)</f>
        <v>0</v>
      </c>
      <c r="AA13" s="56">
        <f>'200m'!F13</f>
        <v>0</v>
      </c>
      <c r="AB13" s="55" t="str">
        <f>IF(AA13=0,"0",'200m'!G13)</f>
        <v>0</v>
      </c>
      <c r="AC13" s="58">
        <f>'800m'!F13</f>
        <v>0</v>
      </c>
      <c r="AD13" s="55" t="str">
        <f>IF(AC13=0,"0",'800m'!G13)</f>
        <v>0</v>
      </c>
      <c r="AE13" s="56">
        <f>disk!F13</f>
        <v>0</v>
      </c>
      <c r="AF13" s="55" t="str">
        <f>IF(AE13=0,"0",disk!G13)</f>
        <v>0</v>
      </c>
      <c r="AG13" s="58">
        <f>'3000m'!F13</f>
        <v>0</v>
      </c>
      <c r="AH13" s="55" t="str">
        <f>IF(AG13=0,"0",'3000m'!G13)</f>
        <v>0</v>
      </c>
      <c r="AI13" s="57">
        <f>sırık!F13</f>
        <v>0</v>
      </c>
      <c r="AJ13" s="55" t="str">
        <f>IF(AI13=0,"0",sırık!G13)</f>
        <v>0</v>
      </c>
      <c r="AK13" s="230">
        <f t="shared" si="1"/>
        <v>0</v>
      </c>
      <c r="AL13" s="230">
        <f t="shared" si="2"/>
        <v>0</v>
      </c>
    </row>
    <row r="14" spans="1:38" ht="45" customHeight="1">
      <c r="A14" s="54">
        <v>6</v>
      </c>
      <c r="B14" s="193" t="str">
        <f>'yarışmaya katılan okullar'!C17</f>
        <v>KARPAZ MESLEK LİSESİ</v>
      </c>
      <c r="C14" s="55">
        <f>'yarışmaya katılan okullar'!B17</f>
        <v>60</v>
      </c>
      <c r="D14" s="56">
        <f>'110m eng'!F14</f>
        <v>0</v>
      </c>
      <c r="E14" s="55" t="str">
        <f>IF(D14=0,"0",'110m eng'!G14)</f>
        <v>0</v>
      </c>
      <c r="F14" s="57">
        <f>uzun!F14</f>
        <v>0</v>
      </c>
      <c r="G14" s="55" t="str">
        <f>IF(F14=0,"0",uzun!G14)</f>
        <v>0</v>
      </c>
      <c r="H14" s="57">
        <f>gülle!F14</f>
        <v>0</v>
      </c>
      <c r="I14" s="55" t="str">
        <f>IF(H14=0,"0",gülle!G14)</f>
        <v>0</v>
      </c>
      <c r="J14" s="57">
        <f>yüksek!F14</f>
        <v>0</v>
      </c>
      <c r="K14" s="55" t="str">
        <f>IF(J14=0,"0",yüksek!G14)</f>
        <v>0</v>
      </c>
      <c r="L14" s="56">
        <f>'100m'!F14</f>
        <v>0</v>
      </c>
      <c r="M14" s="55" t="str">
        <f>IF(L14=0,"0",'100m'!G14)</f>
        <v>0</v>
      </c>
      <c r="N14" s="58">
        <f>'400m'!F14</f>
        <v>0</v>
      </c>
      <c r="O14" s="55" t="str">
        <f>IF(N14=0,"0",'400m'!G14)</f>
        <v>0</v>
      </c>
      <c r="P14" s="58">
        <f>'1500m'!F14</f>
        <v>0</v>
      </c>
      <c r="Q14" s="55" t="str">
        <f>IF(P14=0,"0",'1500m'!G14)</f>
        <v>0</v>
      </c>
      <c r="R14" s="56">
        <f>cirit!F14</f>
        <v>0</v>
      </c>
      <c r="S14" s="55" t="str">
        <f>IF(R14=0,"0",cirit!G14)</f>
        <v>0</v>
      </c>
      <c r="T14" s="230">
        <f t="shared" si="0"/>
        <v>0</v>
      </c>
      <c r="U14" s="58">
        <f>'300m eng'!F14</f>
        <v>0</v>
      </c>
      <c r="V14" s="55" t="str">
        <f>IF(U14=0,"0",'300m eng'!G14)</f>
        <v>0</v>
      </c>
      <c r="W14" s="57">
        <f>üçadım!F14</f>
        <v>0</v>
      </c>
      <c r="X14" s="55" t="str">
        <f>IF(W14=0,"0",üçadım!G14)</f>
        <v>0</v>
      </c>
      <c r="Y14" s="58">
        <f>İsveç!F14</f>
        <v>0</v>
      </c>
      <c r="Z14" s="55" t="str">
        <f>IF(Y14=0,"0",İsveç!G14)</f>
        <v>0</v>
      </c>
      <c r="AA14" s="56">
        <f>'200m'!F14</f>
        <v>0</v>
      </c>
      <c r="AB14" s="55" t="str">
        <f>IF(AA14=0,"0",'200m'!G14)</f>
        <v>0</v>
      </c>
      <c r="AC14" s="58">
        <f>'800m'!F14</f>
        <v>0</v>
      </c>
      <c r="AD14" s="55" t="str">
        <f>IF(AC14=0,"0",'800m'!G14)</f>
        <v>0</v>
      </c>
      <c r="AE14" s="56">
        <f>disk!F14</f>
        <v>0</v>
      </c>
      <c r="AF14" s="55" t="str">
        <f>IF(AE14=0,"0",disk!G14)</f>
        <v>0</v>
      </c>
      <c r="AG14" s="58">
        <f>'3000m'!F14</f>
        <v>0</v>
      </c>
      <c r="AH14" s="55" t="str">
        <f>IF(AG14=0,"0",'3000m'!G14)</f>
        <v>0</v>
      </c>
      <c r="AI14" s="57">
        <f>sırık!F14</f>
        <v>0</v>
      </c>
      <c r="AJ14" s="55" t="str">
        <f>IF(AI14=0,"0",sırık!G14)</f>
        <v>0</v>
      </c>
      <c r="AK14" s="230">
        <f t="shared" si="1"/>
        <v>0</v>
      </c>
      <c r="AL14" s="230">
        <f t="shared" si="2"/>
        <v>0</v>
      </c>
    </row>
    <row r="15" spans="1:38" ht="45" customHeight="1">
      <c r="A15" s="54">
        <v>7</v>
      </c>
      <c r="B15" s="193" t="str">
        <f>'yarışmaya katılan okullar'!C18</f>
        <v>HALA SULTAN İLAHİYAT KOLEJİ</v>
      </c>
      <c r="C15" s="55">
        <f>'yarışmaya katılan okullar'!B18</f>
        <v>30</v>
      </c>
      <c r="D15" s="56">
        <f>'110m eng'!F15</f>
        <v>0</v>
      </c>
      <c r="E15" s="55" t="str">
        <f>IF(D15=0,"0",'110m eng'!G15)</f>
        <v>0</v>
      </c>
      <c r="F15" s="57">
        <f>uzun!F15</f>
        <v>0</v>
      </c>
      <c r="G15" s="55" t="str">
        <f>IF(F15=0,"0",uzun!G15)</f>
        <v>0</v>
      </c>
      <c r="H15" s="57">
        <f>gülle!F15</f>
        <v>0</v>
      </c>
      <c r="I15" s="55" t="str">
        <f>IF(H15=0,"0",gülle!G15)</f>
        <v>0</v>
      </c>
      <c r="J15" s="57">
        <f>yüksek!F15</f>
        <v>0</v>
      </c>
      <c r="K15" s="55" t="str">
        <f>IF(J15=0,"0",yüksek!G15)</f>
        <v>0</v>
      </c>
      <c r="L15" s="56">
        <f>'100m'!F15</f>
        <v>0</v>
      </c>
      <c r="M15" s="55" t="str">
        <f>IF(L15=0,"0",'100m'!G15)</f>
        <v>0</v>
      </c>
      <c r="N15" s="58">
        <f>'400m'!F15</f>
        <v>0</v>
      </c>
      <c r="O15" s="55" t="str">
        <f>IF(N15=0,"0",'400m'!G15)</f>
        <v>0</v>
      </c>
      <c r="P15" s="58">
        <f>'1500m'!F15</f>
        <v>0</v>
      </c>
      <c r="Q15" s="55" t="str">
        <f>IF(P15=0,"0",'1500m'!G15)</f>
        <v>0</v>
      </c>
      <c r="R15" s="56">
        <f>cirit!F15</f>
        <v>0</v>
      </c>
      <c r="S15" s="55" t="str">
        <f>IF(R15=0,"0",cirit!G15)</f>
        <v>0</v>
      </c>
      <c r="T15" s="230">
        <f t="shared" si="0"/>
        <v>0</v>
      </c>
      <c r="U15" s="58">
        <f>'300m eng'!F15</f>
        <v>0</v>
      </c>
      <c r="V15" s="55" t="str">
        <f>IF(U15=0,"0",'300m eng'!G15)</f>
        <v>0</v>
      </c>
      <c r="W15" s="57">
        <f>üçadım!F15</f>
        <v>0</v>
      </c>
      <c r="X15" s="55" t="str">
        <f>IF(W15=0,"0",üçadım!G15)</f>
        <v>0</v>
      </c>
      <c r="Y15" s="58">
        <f>İsveç!F15</f>
        <v>0</v>
      </c>
      <c r="Z15" s="55" t="str">
        <f>IF(Y15=0,"0",İsveç!G15)</f>
        <v>0</v>
      </c>
      <c r="AA15" s="56">
        <f>'200m'!F15</f>
        <v>0</v>
      </c>
      <c r="AB15" s="55" t="str">
        <f>IF(AA15=0,"0",'200m'!G15)</f>
        <v>0</v>
      </c>
      <c r="AC15" s="58">
        <f>'800m'!F15</f>
        <v>0</v>
      </c>
      <c r="AD15" s="55" t="str">
        <f>IF(AC15=0,"0",'800m'!G15)</f>
        <v>0</v>
      </c>
      <c r="AE15" s="56">
        <f>disk!F15</f>
        <v>0</v>
      </c>
      <c r="AF15" s="55" t="str">
        <f>IF(AE15=0,"0",disk!G15)</f>
        <v>0</v>
      </c>
      <c r="AG15" s="58">
        <f>'3000m'!F15</f>
        <v>0</v>
      </c>
      <c r="AH15" s="55" t="str">
        <f>IF(AG15=0,"0",'3000m'!G15)</f>
        <v>0</v>
      </c>
      <c r="AI15" s="57">
        <f>sırık!F15</f>
        <v>0</v>
      </c>
      <c r="AJ15" s="55" t="str">
        <f>IF(AI15=0,"0",sırık!G15)</f>
        <v>0</v>
      </c>
      <c r="AK15" s="230">
        <f t="shared" si="1"/>
        <v>0</v>
      </c>
      <c r="AL15" s="230">
        <f t="shared" si="2"/>
        <v>0</v>
      </c>
    </row>
    <row r="16" spans="1:38" ht="45" customHeight="1">
      <c r="A16" s="54">
        <v>8</v>
      </c>
      <c r="B16" s="193" t="str">
        <f>'yarışmaya katılan okullar'!C19</f>
        <v>POLATPAŞA LİSESİ</v>
      </c>
      <c r="C16" s="55">
        <f>'yarışmaya katılan okullar'!B19</f>
        <v>59</v>
      </c>
      <c r="D16" s="56">
        <f>'110m eng'!F16</f>
        <v>0</v>
      </c>
      <c r="E16" s="55" t="str">
        <f>IF(D16=0,"0",'110m eng'!G16)</f>
        <v>0</v>
      </c>
      <c r="F16" s="57">
        <f>uzun!F16</f>
        <v>0</v>
      </c>
      <c r="G16" s="55" t="str">
        <f>IF(F16=0,"0",uzun!G16)</f>
        <v>0</v>
      </c>
      <c r="H16" s="57">
        <f>gülle!F16</f>
        <v>0</v>
      </c>
      <c r="I16" s="55" t="str">
        <f>IF(H16=0,"0",gülle!G16)</f>
        <v>0</v>
      </c>
      <c r="J16" s="57">
        <f>yüksek!F16</f>
        <v>0</v>
      </c>
      <c r="K16" s="55" t="str">
        <f>IF(J16=0,"0",yüksek!G16)</f>
        <v>0</v>
      </c>
      <c r="L16" s="56">
        <f>'100m'!F16</f>
        <v>0</v>
      </c>
      <c r="M16" s="55" t="str">
        <f>IF(L16=0,"0",'100m'!G16)</f>
        <v>0</v>
      </c>
      <c r="N16" s="58">
        <f>'400m'!F16</f>
        <v>0</v>
      </c>
      <c r="O16" s="55" t="str">
        <f>IF(N16=0,"0",'400m'!G16)</f>
        <v>0</v>
      </c>
      <c r="P16" s="58">
        <f>'1500m'!F16</f>
        <v>0</v>
      </c>
      <c r="Q16" s="55" t="str">
        <f>IF(P16=0,"0",'1500m'!G16)</f>
        <v>0</v>
      </c>
      <c r="R16" s="56">
        <f>cirit!F16</f>
        <v>0</v>
      </c>
      <c r="S16" s="55" t="str">
        <f>IF(R16=0,"0",cirit!G16)</f>
        <v>0</v>
      </c>
      <c r="T16" s="230">
        <f t="shared" si="0"/>
        <v>0</v>
      </c>
      <c r="U16" s="58">
        <f>'300m eng'!F16</f>
        <v>0</v>
      </c>
      <c r="V16" s="55" t="str">
        <f>IF(U16=0,"0",'300m eng'!G16)</f>
        <v>0</v>
      </c>
      <c r="W16" s="57">
        <f>üçadım!F16</f>
        <v>0</v>
      </c>
      <c r="X16" s="55" t="str">
        <f>IF(W16=0,"0",üçadım!G16)</f>
        <v>0</v>
      </c>
      <c r="Y16" s="58">
        <f>İsveç!F16</f>
        <v>0</v>
      </c>
      <c r="Z16" s="55" t="str">
        <f>IF(Y16=0,"0",İsveç!G16)</f>
        <v>0</v>
      </c>
      <c r="AA16" s="56">
        <f>'200m'!F16</f>
        <v>0</v>
      </c>
      <c r="AB16" s="55" t="str">
        <f>IF(AA16=0,"0",'200m'!G16)</f>
        <v>0</v>
      </c>
      <c r="AC16" s="58">
        <f>'800m'!F16</f>
        <v>0</v>
      </c>
      <c r="AD16" s="55" t="str">
        <f>IF(AC16=0,"0",'800m'!G16)</f>
        <v>0</v>
      </c>
      <c r="AE16" s="56">
        <f>disk!F16</f>
        <v>0</v>
      </c>
      <c r="AF16" s="55" t="str">
        <f>IF(AE16=0,"0",disk!G16)</f>
        <v>0</v>
      </c>
      <c r="AG16" s="58">
        <f>'3000m'!F16</f>
        <v>0</v>
      </c>
      <c r="AH16" s="55" t="str">
        <f>IF(AG16=0,"0",'3000m'!G16)</f>
        <v>0</v>
      </c>
      <c r="AI16" s="57">
        <f>sırık!F16</f>
        <v>0</v>
      </c>
      <c r="AJ16" s="55" t="str">
        <f>IF(AI16=0,"0",sırık!G16)</f>
        <v>0</v>
      </c>
      <c r="AK16" s="230">
        <f t="shared" si="1"/>
        <v>0</v>
      </c>
      <c r="AL16" s="230">
        <f t="shared" si="2"/>
        <v>0</v>
      </c>
    </row>
    <row r="17" spans="1:38" ht="45" customHeight="1">
      <c r="A17" s="54">
        <v>9</v>
      </c>
      <c r="B17" s="193" t="str">
        <f>'yarışmaya katılan okullar'!C20</f>
        <v>GÜZELYURT MESLEK LİSESİ</v>
      </c>
      <c r="C17" s="55">
        <f>'yarışmaya katılan okullar'!B20</f>
        <v>45</v>
      </c>
      <c r="D17" s="56">
        <f>'110m eng'!F17</f>
        <v>0</v>
      </c>
      <c r="E17" s="55" t="str">
        <f>IF(D17=0,"0",'110m eng'!G17)</f>
        <v>0</v>
      </c>
      <c r="F17" s="57">
        <f>uzun!F17</f>
        <v>0</v>
      </c>
      <c r="G17" s="55" t="str">
        <f>IF(F17=0,"0",uzun!G17)</f>
        <v>0</v>
      </c>
      <c r="H17" s="57">
        <f>gülle!F17</f>
        <v>0</v>
      </c>
      <c r="I17" s="55" t="str">
        <f>IF(H17=0,"0",gülle!G17)</f>
        <v>0</v>
      </c>
      <c r="J17" s="57">
        <f>yüksek!F17</f>
        <v>0</v>
      </c>
      <c r="K17" s="55" t="str">
        <f>IF(J17=0,"0",yüksek!G17)</f>
        <v>0</v>
      </c>
      <c r="L17" s="56">
        <f>'100m'!F17</f>
        <v>0</v>
      </c>
      <c r="M17" s="55" t="str">
        <f>IF(L17=0,"0",'100m'!G17)</f>
        <v>0</v>
      </c>
      <c r="N17" s="58">
        <f>'400m'!F17</f>
        <v>0</v>
      </c>
      <c r="O17" s="55" t="str">
        <f>IF(N17=0,"0",'400m'!G17)</f>
        <v>0</v>
      </c>
      <c r="P17" s="58">
        <f>'1500m'!F17</f>
        <v>0</v>
      </c>
      <c r="Q17" s="55" t="str">
        <f>IF(P17=0,"0",'1500m'!G17)</f>
        <v>0</v>
      </c>
      <c r="R17" s="56">
        <f>cirit!F17</f>
        <v>0</v>
      </c>
      <c r="S17" s="55" t="str">
        <f>IF(R17=0,"0",cirit!G17)</f>
        <v>0</v>
      </c>
      <c r="T17" s="230">
        <f t="shared" si="0"/>
        <v>0</v>
      </c>
      <c r="U17" s="58">
        <f>'300m eng'!F17</f>
        <v>0</v>
      </c>
      <c r="V17" s="55" t="str">
        <f>IF(U17=0,"0",'300m eng'!G17)</f>
        <v>0</v>
      </c>
      <c r="W17" s="57">
        <f>üçadım!F17</f>
        <v>0</v>
      </c>
      <c r="X17" s="55" t="str">
        <f>IF(W17=0,"0",üçadım!G17)</f>
        <v>0</v>
      </c>
      <c r="Y17" s="58">
        <f>İsveç!F17</f>
        <v>0</v>
      </c>
      <c r="Z17" s="55" t="str">
        <f>IF(Y17=0,"0",İsveç!G17)</f>
        <v>0</v>
      </c>
      <c r="AA17" s="56">
        <f>'200m'!F17</f>
        <v>0</v>
      </c>
      <c r="AB17" s="55" t="str">
        <f>IF(AA17=0,"0",'200m'!G17)</f>
        <v>0</v>
      </c>
      <c r="AC17" s="58">
        <f>'800m'!F17</f>
        <v>0</v>
      </c>
      <c r="AD17" s="55" t="str">
        <f>IF(AC17=0,"0",'800m'!G17)</f>
        <v>0</v>
      </c>
      <c r="AE17" s="56">
        <f>disk!F17</f>
        <v>0</v>
      </c>
      <c r="AF17" s="55" t="str">
        <f>IF(AE17=0,"0",disk!G17)</f>
        <v>0</v>
      </c>
      <c r="AG17" s="58">
        <f>'3000m'!F17</f>
        <v>0</v>
      </c>
      <c r="AH17" s="55" t="str">
        <f>IF(AG17=0,"0",'3000m'!G17)</f>
        <v>0</v>
      </c>
      <c r="AI17" s="57">
        <f>sırık!F17</f>
        <v>0</v>
      </c>
      <c r="AJ17" s="55" t="str">
        <f>IF(AI17=0,"0",sırık!G17)</f>
        <v>0</v>
      </c>
      <c r="AK17" s="230">
        <f t="shared" si="1"/>
        <v>0</v>
      </c>
      <c r="AL17" s="230">
        <f t="shared" si="2"/>
        <v>0</v>
      </c>
    </row>
    <row r="18" spans="1:38" ht="45" customHeight="1">
      <c r="A18" s="54">
        <v>10</v>
      </c>
      <c r="B18" s="193" t="str">
        <f>'yarışmaya katılan okullar'!C21</f>
        <v>ANAFARTALAR LİSESİ</v>
      </c>
      <c r="C18" s="55">
        <f>'yarışmaya katılan okullar'!B21</f>
        <v>35</v>
      </c>
      <c r="D18" s="56">
        <f>'110m eng'!F18</f>
        <v>0</v>
      </c>
      <c r="E18" s="55" t="str">
        <f>IF(D18=0,"0",'110m eng'!G18)</f>
        <v>0</v>
      </c>
      <c r="F18" s="57">
        <f>uzun!F18</f>
        <v>0</v>
      </c>
      <c r="G18" s="55" t="str">
        <f>IF(F18=0,"0",uzun!G18)</f>
        <v>0</v>
      </c>
      <c r="H18" s="57">
        <f>gülle!F18</f>
        <v>0</v>
      </c>
      <c r="I18" s="55" t="str">
        <f>IF(H18=0,"0",gülle!G18)</f>
        <v>0</v>
      </c>
      <c r="J18" s="57">
        <f>yüksek!F18</f>
        <v>0</v>
      </c>
      <c r="K18" s="55" t="str">
        <f>IF(J18=0,"0",yüksek!G18)</f>
        <v>0</v>
      </c>
      <c r="L18" s="56">
        <f>'100m'!F18</f>
        <v>0</v>
      </c>
      <c r="M18" s="55" t="str">
        <f>IF(L18=0,"0",'100m'!G18)</f>
        <v>0</v>
      </c>
      <c r="N18" s="58">
        <f>'400m'!F18</f>
        <v>0</v>
      </c>
      <c r="O18" s="55" t="str">
        <f>IF(N18=0,"0",'400m'!G18)</f>
        <v>0</v>
      </c>
      <c r="P18" s="58">
        <f>'1500m'!F18</f>
        <v>0</v>
      </c>
      <c r="Q18" s="55" t="str">
        <f>IF(P18=0,"0",'1500m'!G18)</f>
        <v>0</v>
      </c>
      <c r="R18" s="56">
        <f>cirit!F18</f>
        <v>0</v>
      </c>
      <c r="S18" s="55" t="str">
        <f>IF(R18=0,"0",cirit!G18)</f>
        <v>0</v>
      </c>
      <c r="T18" s="230">
        <f t="shared" si="0"/>
        <v>0</v>
      </c>
      <c r="U18" s="58">
        <f>'300m eng'!F18</f>
        <v>0</v>
      </c>
      <c r="V18" s="55" t="str">
        <f>IF(U18=0,"0",'300m eng'!G18)</f>
        <v>0</v>
      </c>
      <c r="W18" s="57">
        <f>üçadım!F18</f>
        <v>0</v>
      </c>
      <c r="X18" s="55" t="str">
        <f>IF(W18=0,"0",üçadım!G18)</f>
        <v>0</v>
      </c>
      <c r="Y18" s="58">
        <f>İsveç!F18</f>
        <v>0</v>
      </c>
      <c r="Z18" s="55" t="str">
        <f>IF(Y18=0,"0",İsveç!G18)</f>
        <v>0</v>
      </c>
      <c r="AA18" s="56">
        <f>'200m'!F18</f>
        <v>0</v>
      </c>
      <c r="AB18" s="55" t="str">
        <f>IF(AA18=0,"0",'200m'!G18)</f>
        <v>0</v>
      </c>
      <c r="AC18" s="58">
        <f>'800m'!F18</f>
        <v>0</v>
      </c>
      <c r="AD18" s="55" t="str">
        <f>IF(AC18=0,"0",'800m'!G18)</f>
        <v>0</v>
      </c>
      <c r="AE18" s="56">
        <f>disk!F18</f>
        <v>0</v>
      </c>
      <c r="AF18" s="55" t="str">
        <f>IF(AE18=0,"0",disk!G18)</f>
        <v>0</v>
      </c>
      <c r="AG18" s="58">
        <f>'3000m'!F18</f>
        <v>0</v>
      </c>
      <c r="AH18" s="55" t="str">
        <f>IF(AG18=0,"0",'3000m'!G18)</f>
        <v>0</v>
      </c>
      <c r="AI18" s="57">
        <f>sırık!F18</f>
        <v>0</v>
      </c>
      <c r="AJ18" s="55" t="str">
        <f>IF(AI18=0,"0",sırık!G18)</f>
        <v>0</v>
      </c>
      <c r="AK18" s="230">
        <f t="shared" si="1"/>
        <v>0</v>
      </c>
      <c r="AL18" s="230">
        <f t="shared" si="2"/>
        <v>0</v>
      </c>
    </row>
    <row r="19" spans="1:38" ht="45" customHeight="1">
      <c r="A19" s="54">
        <v>11</v>
      </c>
      <c r="B19" s="193" t="str">
        <f>'yarışmaya katılan okullar'!C22</f>
        <v>THE AMERİCAN COLLEGE</v>
      </c>
      <c r="C19" s="55">
        <f>'yarışmaya katılan okullar'!B22</f>
        <v>71</v>
      </c>
      <c r="D19" s="56">
        <f>'110m eng'!F19</f>
        <v>0</v>
      </c>
      <c r="E19" s="55" t="str">
        <f>IF(D19=0,"0",'110m eng'!G19)</f>
        <v>0</v>
      </c>
      <c r="F19" s="57">
        <f>uzun!F19</f>
        <v>0</v>
      </c>
      <c r="G19" s="55" t="str">
        <f>IF(F19=0,"0",uzun!G19)</f>
        <v>0</v>
      </c>
      <c r="H19" s="57">
        <f>gülle!F19</f>
        <v>0</v>
      </c>
      <c r="I19" s="55" t="str">
        <f>IF(H19=0,"0",gülle!G19)</f>
        <v>0</v>
      </c>
      <c r="J19" s="57">
        <f>yüksek!F19</f>
        <v>0</v>
      </c>
      <c r="K19" s="55" t="str">
        <f>IF(J19=0,"0",yüksek!G19)</f>
        <v>0</v>
      </c>
      <c r="L19" s="56">
        <f>'100m'!F19</f>
        <v>0</v>
      </c>
      <c r="M19" s="55" t="str">
        <f>IF(L19=0,"0",'100m'!G19)</f>
        <v>0</v>
      </c>
      <c r="N19" s="58">
        <f>'400m'!F19</f>
        <v>0</v>
      </c>
      <c r="O19" s="55" t="str">
        <f>IF(N19=0,"0",'400m'!G19)</f>
        <v>0</v>
      </c>
      <c r="P19" s="58">
        <f>'1500m'!F19</f>
        <v>0</v>
      </c>
      <c r="Q19" s="55" t="str">
        <f>IF(P19=0,"0",'1500m'!G19)</f>
        <v>0</v>
      </c>
      <c r="R19" s="56">
        <f>cirit!F19</f>
        <v>0</v>
      </c>
      <c r="S19" s="55" t="str">
        <f>IF(R19=0,"0",cirit!G19)</f>
        <v>0</v>
      </c>
      <c r="T19" s="230">
        <f t="shared" si="0"/>
        <v>0</v>
      </c>
      <c r="U19" s="58">
        <f>'300m eng'!F19</f>
        <v>0</v>
      </c>
      <c r="V19" s="55" t="str">
        <f>IF(U19=0,"0",'300m eng'!G19)</f>
        <v>0</v>
      </c>
      <c r="W19" s="57">
        <f>üçadım!F19</f>
        <v>0</v>
      </c>
      <c r="X19" s="55" t="str">
        <f>IF(W19=0,"0",üçadım!G19)</f>
        <v>0</v>
      </c>
      <c r="Y19" s="58">
        <f>İsveç!F19</f>
        <v>0</v>
      </c>
      <c r="Z19" s="55" t="str">
        <f>IF(Y19=0,"0",İsveç!G19)</f>
        <v>0</v>
      </c>
      <c r="AA19" s="56">
        <f>'200m'!F19</f>
        <v>0</v>
      </c>
      <c r="AB19" s="55" t="str">
        <f>IF(AA19=0,"0",'200m'!G19)</f>
        <v>0</v>
      </c>
      <c r="AC19" s="58">
        <f>'800m'!F19</f>
        <v>0</v>
      </c>
      <c r="AD19" s="55" t="str">
        <f>IF(AC19=0,"0",'800m'!G19)</f>
        <v>0</v>
      </c>
      <c r="AE19" s="56">
        <f>disk!F19</f>
        <v>0</v>
      </c>
      <c r="AF19" s="55" t="str">
        <f>IF(AE19=0,"0",disk!G19)</f>
        <v>0</v>
      </c>
      <c r="AG19" s="58">
        <f>'3000m'!F19</f>
        <v>0</v>
      </c>
      <c r="AH19" s="55" t="str">
        <f>IF(AG19=0,"0",'3000m'!G19)</f>
        <v>0</v>
      </c>
      <c r="AI19" s="57">
        <f>sırık!F19</f>
        <v>0</v>
      </c>
      <c r="AJ19" s="55" t="str">
        <f>IF(AI19=0,"0",sırık!G19)</f>
        <v>0</v>
      </c>
      <c r="AK19" s="230">
        <f t="shared" si="1"/>
        <v>0</v>
      </c>
      <c r="AL19" s="230">
        <f t="shared" si="2"/>
        <v>0</v>
      </c>
    </row>
    <row r="20" spans="1:38" ht="45" customHeight="1">
      <c r="A20" s="54">
        <v>12</v>
      </c>
      <c r="B20" s="193" t="str">
        <f>'yarışmaya katılan okullar'!C23</f>
        <v>19 MAYIS TMK</v>
      </c>
      <c r="C20" s="55">
        <f>'yarışmaya katılan okullar'!B23</f>
        <v>57</v>
      </c>
      <c r="D20" s="56">
        <f>'110m eng'!F20</f>
        <v>0</v>
      </c>
      <c r="E20" s="55" t="str">
        <f>IF(D20=0,"0",'110m eng'!G20)</f>
        <v>0</v>
      </c>
      <c r="F20" s="57">
        <f>uzun!F20</f>
        <v>0</v>
      </c>
      <c r="G20" s="55" t="str">
        <f>IF(F20=0,"0",uzun!G20)</f>
        <v>0</v>
      </c>
      <c r="H20" s="57">
        <f>gülle!F20</f>
        <v>0</v>
      </c>
      <c r="I20" s="55" t="str">
        <f>IF(H20=0,"0",gülle!G20)</f>
        <v>0</v>
      </c>
      <c r="J20" s="57">
        <f>yüksek!F20</f>
        <v>0</v>
      </c>
      <c r="K20" s="55" t="str">
        <f>IF(J20=0,"0",yüksek!G20)</f>
        <v>0</v>
      </c>
      <c r="L20" s="56">
        <f>'100m'!F20</f>
        <v>0</v>
      </c>
      <c r="M20" s="55" t="str">
        <f>IF(L20=0,"0",'100m'!G20)</f>
        <v>0</v>
      </c>
      <c r="N20" s="58">
        <f>'400m'!F20</f>
        <v>0</v>
      </c>
      <c r="O20" s="55" t="str">
        <f>IF(N20=0,"0",'400m'!G20)</f>
        <v>0</v>
      </c>
      <c r="P20" s="58">
        <f>'1500m'!F20</f>
        <v>0</v>
      </c>
      <c r="Q20" s="55" t="str">
        <f>IF(P20=0,"0",'1500m'!G20)</f>
        <v>0</v>
      </c>
      <c r="R20" s="56">
        <f>cirit!F20</f>
        <v>0</v>
      </c>
      <c r="S20" s="55" t="str">
        <f>IF(R20=0,"0",cirit!G20)</f>
        <v>0</v>
      </c>
      <c r="T20" s="230">
        <f t="shared" si="0"/>
        <v>0</v>
      </c>
      <c r="U20" s="58">
        <f>'300m eng'!F20</f>
        <v>0</v>
      </c>
      <c r="V20" s="55" t="str">
        <f>IF(U20=0,"0",'300m eng'!G20)</f>
        <v>0</v>
      </c>
      <c r="W20" s="57">
        <f>üçadım!F20</f>
        <v>0</v>
      </c>
      <c r="X20" s="55" t="str">
        <f>IF(W20=0,"0",üçadım!G20)</f>
        <v>0</v>
      </c>
      <c r="Y20" s="58">
        <f>İsveç!F20</f>
        <v>0</v>
      </c>
      <c r="Z20" s="55" t="str">
        <f>IF(Y20=0,"0",İsveç!G20)</f>
        <v>0</v>
      </c>
      <c r="AA20" s="56">
        <f>'200m'!F20</f>
        <v>0</v>
      </c>
      <c r="AB20" s="55" t="str">
        <f>IF(AA20=0,"0",'200m'!G20)</f>
        <v>0</v>
      </c>
      <c r="AC20" s="58">
        <f>'800m'!F20</f>
        <v>0</v>
      </c>
      <c r="AD20" s="55" t="str">
        <f>IF(AC20=0,"0",'800m'!G20)</f>
        <v>0</v>
      </c>
      <c r="AE20" s="56">
        <f>disk!F20</f>
        <v>0</v>
      </c>
      <c r="AF20" s="55" t="str">
        <f>IF(AE20=0,"0",disk!G20)</f>
        <v>0</v>
      </c>
      <c r="AG20" s="58">
        <f>'3000m'!F20</f>
        <v>0</v>
      </c>
      <c r="AH20" s="55" t="str">
        <f>IF(AG20=0,"0",'3000m'!G20)</f>
        <v>0</v>
      </c>
      <c r="AI20" s="57">
        <f>sırık!F20</f>
        <v>0</v>
      </c>
      <c r="AJ20" s="55" t="str">
        <f>IF(AI20=0,"0",sırık!G20)</f>
        <v>0</v>
      </c>
      <c r="AK20" s="230">
        <f t="shared" si="1"/>
        <v>0</v>
      </c>
      <c r="AL20" s="230">
        <f t="shared" si="2"/>
        <v>0</v>
      </c>
    </row>
    <row r="21" spans="1:38" ht="45" customHeight="1">
      <c r="A21" s="54">
        <v>13</v>
      </c>
      <c r="B21" s="193" t="str">
        <f>'yarışmaya katılan okullar'!C24</f>
        <v>BÜLENT ECEVİT ANADOLU LİSESİ</v>
      </c>
      <c r="C21" s="55">
        <f>'yarışmaya katılan okullar'!B24</f>
        <v>77</v>
      </c>
      <c r="D21" s="56">
        <f>'110m eng'!F21</f>
        <v>0</v>
      </c>
      <c r="E21" s="55" t="str">
        <f>IF(D21=0,"0",'110m eng'!G21)</f>
        <v>0</v>
      </c>
      <c r="F21" s="57">
        <f>uzun!F21</f>
        <v>0</v>
      </c>
      <c r="G21" s="55" t="str">
        <f>IF(F21=0,"0",uzun!G21)</f>
        <v>0</v>
      </c>
      <c r="H21" s="57">
        <f>gülle!F21</f>
        <v>0</v>
      </c>
      <c r="I21" s="55" t="str">
        <f>IF(H21=0,"0",gülle!G21)</f>
        <v>0</v>
      </c>
      <c r="J21" s="57">
        <f>yüksek!F21</f>
        <v>0</v>
      </c>
      <c r="K21" s="55" t="str">
        <f>IF(J21=0,"0",yüksek!G21)</f>
        <v>0</v>
      </c>
      <c r="L21" s="56">
        <f>'100m'!F21</f>
        <v>0</v>
      </c>
      <c r="M21" s="55" t="str">
        <f>IF(L21=0,"0",'100m'!G21)</f>
        <v>0</v>
      </c>
      <c r="N21" s="58">
        <f>'400m'!F21</f>
        <v>0</v>
      </c>
      <c r="O21" s="55" t="str">
        <f>IF(N21=0,"0",'400m'!G21)</f>
        <v>0</v>
      </c>
      <c r="P21" s="58">
        <f>'1500m'!F21</f>
        <v>0</v>
      </c>
      <c r="Q21" s="55" t="str">
        <f>IF(P21=0,"0",'1500m'!G21)</f>
        <v>0</v>
      </c>
      <c r="R21" s="56">
        <f>cirit!F21</f>
        <v>0</v>
      </c>
      <c r="S21" s="55" t="str">
        <f>IF(R21=0,"0",cirit!G21)</f>
        <v>0</v>
      </c>
      <c r="T21" s="230">
        <f t="shared" si="0"/>
        <v>0</v>
      </c>
      <c r="U21" s="58">
        <f>'300m eng'!F21</f>
        <v>0</v>
      </c>
      <c r="V21" s="55" t="str">
        <f>IF(U21=0,"0",'300m eng'!G21)</f>
        <v>0</v>
      </c>
      <c r="W21" s="57">
        <f>üçadım!F21</f>
        <v>0</v>
      </c>
      <c r="X21" s="55" t="str">
        <f>IF(W21=0,"0",üçadım!G21)</f>
        <v>0</v>
      </c>
      <c r="Y21" s="58">
        <f>İsveç!F21</f>
        <v>0</v>
      </c>
      <c r="Z21" s="55" t="str">
        <f>IF(Y21=0,"0",İsveç!G21)</f>
        <v>0</v>
      </c>
      <c r="AA21" s="56">
        <f>'200m'!F21</f>
        <v>0</v>
      </c>
      <c r="AB21" s="55" t="str">
        <f>IF(AA21=0,"0",'200m'!G21)</f>
        <v>0</v>
      </c>
      <c r="AC21" s="58">
        <f>'800m'!F21</f>
        <v>0</v>
      </c>
      <c r="AD21" s="55" t="str">
        <f>IF(AC21=0,"0",'800m'!G21)</f>
        <v>0</v>
      </c>
      <c r="AE21" s="56">
        <f>disk!F21</f>
        <v>0</v>
      </c>
      <c r="AF21" s="55" t="str">
        <f>IF(AE21=0,"0",disk!G21)</f>
        <v>0</v>
      </c>
      <c r="AG21" s="58">
        <f>'3000m'!F21</f>
        <v>0</v>
      </c>
      <c r="AH21" s="55" t="str">
        <f>IF(AG21=0,"0",'3000m'!G21)</f>
        <v>0</v>
      </c>
      <c r="AI21" s="57">
        <f>sırık!F21</f>
        <v>0</v>
      </c>
      <c r="AJ21" s="55" t="str">
        <f>IF(AI21=0,"0",sırık!G21)</f>
        <v>0</v>
      </c>
      <c r="AK21" s="230">
        <f t="shared" si="1"/>
        <v>0</v>
      </c>
      <c r="AL21" s="230">
        <f t="shared" si="2"/>
        <v>0</v>
      </c>
    </row>
    <row r="22" spans="1:38" ht="45" customHeight="1">
      <c r="A22" s="54">
        <v>14</v>
      </c>
      <c r="B22" s="193" t="str">
        <f>'yarışmaya katılan okullar'!C25</f>
        <v>LEFKOŞA TÜRK LİSESİ</v>
      </c>
      <c r="C22" s="55">
        <f>'yarışmaya katılan okullar'!B25</f>
        <v>48</v>
      </c>
      <c r="D22" s="56">
        <f>'110m eng'!F22</f>
        <v>0</v>
      </c>
      <c r="E22" s="55" t="str">
        <f>IF(D22=0,"0",'110m eng'!G22)</f>
        <v>0</v>
      </c>
      <c r="F22" s="57">
        <f>uzun!F22</f>
        <v>0</v>
      </c>
      <c r="G22" s="55" t="str">
        <f>IF(F22=0,"0",uzun!G22)</f>
        <v>0</v>
      </c>
      <c r="H22" s="57">
        <f>gülle!F22</f>
        <v>0</v>
      </c>
      <c r="I22" s="55" t="str">
        <f>IF(H22=0,"0",gülle!G22)</f>
        <v>0</v>
      </c>
      <c r="J22" s="57">
        <f>yüksek!F22</f>
        <v>0</v>
      </c>
      <c r="K22" s="55" t="str">
        <f>IF(J22=0,"0",yüksek!G22)</f>
        <v>0</v>
      </c>
      <c r="L22" s="56">
        <f>'100m'!F22</f>
        <v>0</v>
      </c>
      <c r="M22" s="55" t="str">
        <f>IF(L22=0,"0",'100m'!G22)</f>
        <v>0</v>
      </c>
      <c r="N22" s="58">
        <f>'400m'!F22</f>
        <v>0</v>
      </c>
      <c r="O22" s="55" t="str">
        <f>IF(N22=0,"0",'400m'!G22)</f>
        <v>0</v>
      </c>
      <c r="P22" s="58">
        <f>'1500m'!F22</f>
        <v>0</v>
      </c>
      <c r="Q22" s="55" t="str">
        <f>IF(P22=0,"0",'1500m'!G22)</f>
        <v>0</v>
      </c>
      <c r="R22" s="56">
        <f>cirit!F22</f>
        <v>0</v>
      </c>
      <c r="S22" s="55" t="str">
        <f>IF(R22=0,"0",cirit!G22)</f>
        <v>0</v>
      </c>
      <c r="T22" s="230">
        <f t="shared" si="0"/>
        <v>0</v>
      </c>
      <c r="U22" s="58">
        <f>'300m eng'!F22</f>
        <v>0</v>
      </c>
      <c r="V22" s="55" t="str">
        <f>IF(U22=0,"0",'300m eng'!G22)</f>
        <v>0</v>
      </c>
      <c r="W22" s="57">
        <f>üçadım!F22</f>
        <v>0</v>
      </c>
      <c r="X22" s="55" t="str">
        <f>IF(W22=0,"0",üçadım!G22)</f>
        <v>0</v>
      </c>
      <c r="Y22" s="58">
        <f>İsveç!F22</f>
        <v>0</v>
      </c>
      <c r="Z22" s="55" t="str">
        <f>IF(Y22=0,"0",İsveç!G22)</f>
        <v>0</v>
      </c>
      <c r="AA22" s="56">
        <f>'200m'!F22</f>
        <v>0</v>
      </c>
      <c r="AB22" s="55" t="str">
        <f>IF(AA22=0,"0",'200m'!G22)</f>
        <v>0</v>
      </c>
      <c r="AC22" s="58">
        <f>'800m'!F22</f>
        <v>0</v>
      </c>
      <c r="AD22" s="55" t="str">
        <f>IF(AC22=0,"0",'800m'!G22)</f>
        <v>0</v>
      </c>
      <c r="AE22" s="56">
        <f>disk!F22</f>
        <v>0</v>
      </c>
      <c r="AF22" s="55" t="str">
        <f>IF(AE22=0,"0",disk!G22)</f>
        <v>0</v>
      </c>
      <c r="AG22" s="58">
        <f>'3000m'!F22</f>
        <v>0</v>
      </c>
      <c r="AH22" s="55" t="str">
        <f>IF(AG22=0,"0",'3000m'!G22)</f>
        <v>0</v>
      </c>
      <c r="AI22" s="57">
        <f>sırık!F22</f>
        <v>0</v>
      </c>
      <c r="AJ22" s="55" t="str">
        <f>IF(AI22=0,"0",sırık!G22)</f>
        <v>0</v>
      </c>
      <c r="AK22" s="230">
        <f t="shared" si="1"/>
        <v>0</v>
      </c>
      <c r="AL22" s="230">
        <f t="shared" si="2"/>
        <v>0</v>
      </c>
    </row>
    <row r="23" spans="1:38" ht="45" customHeight="1">
      <c r="A23" s="54">
        <v>15</v>
      </c>
      <c r="B23" s="193" t="str">
        <f>'yarışmaya katılan okullar'!C26</f>
        <v>ERENKÖY LİSESİ</v>
      </c>
      <c r="C23" s="55">
        <f>'yarışmaya katılan okullar'!B26</f>
        <v>40</v>
      </c>
      <c r="D23" s="56">
        <f>'110m eng'!F23</f>
        <v>0</v>
      </c>
      <c r="E23" s="55" t="str">
        <f>IF(D23=0,"0",'110m eng'!G23)</f>
        <v>0</v>
      </c>
      <c r="F23" s="57">
        <f>uzun!F23</f>
        <v>0</v>
      </c>
      <c r="G23" s="55" t="str">
        <f>IF(F23=0,"0",uzun!G23)</f>
        <v>0</v>
      </c>
      <c r="H23" s="57">
        <f>gülle!F23</f>
        <v>0</v>
      </c>
      <c r="I23" s="55" t="str">
        <f>IF(H23=0,"0",gülle!G23)</f>
        <v>0</v>
      </c>
      <c r="J23" s="57">
        <f>yüksek!F23</f>
        <v>0</v>
      </c>
      <c r="K23" s="55" t="str">
        <f>IF(J23=0,"0",yüksek!G23)</f>
        <v>0</v>
      </c>
      <c r="L23" s="56">
        <f>'100m'!F23</f>
        <v>0</v>
      </c>
      <c r="M23" s="55" t="str">
        <f>IF(L23=0,"0",'100m'!G23)</f>
        <v>0</v>
      </c>
      <c r="N23" s="58">
        <f>'400m'!F23</f>
        <v>0</v>
      </c>
      <c r="O23" s="55" t="str">
        <f>IF(N23=0,"0",'400m'!G23)</f>
        <v>0</v>
      </c>
      <c r="P23" s="58">
        <f>'1500m'!F23</f>
        <v>0</v>
      </c>
      <c r="Q23" s="55" t="str">
        <f>IF(P23=0,"0",'1500m'!G23)</f>
        <v>0</v>
      </c>
      <c r="R23" s="56">
        <f>cirit!F23</f>
        <v>0</v>
      </c>
      <c r="S23" s="55" t="str">
        <f>IF(R23=0,"0",cirit!G23)</f>
        <v>0</v>
      </c>
      <c r="T23" s="230">
        <f t="shared" si="0"/>
        <v>0</v>
      </c>
      <c r="U23" s="58">
        <f>'300m eng'!F23</f>
        <v>0</v>
      </c>
      <c r="V23" s="55" t="str">
        <f>IF(U23=0,"0",'300m eng'!G23)</f>
        <v>0</v>
      </c>
      <c r="W23" s="57">
        <f>üçadım!F23</f>
        <v>0</v>
      </c>
      <c r="X23" s="55" t="str">
        <f>IF(W23=0,"0",üçadım!G23)</f>
        <v>0</v>
      </c>
      <c r="Y23" s="58">
        <f>İsveç!F23</f>
        <v>0</v>
      </c>
      <c r="Z23" s="55" t="str">
        <f>IF(Y23=0,"0",İsveç!G23)</f>
        <v>0</v>
      </c>
      <c r="AA23" s="56">
        <f>'200m'!F23</f>
        <v>0</v>
      </c>
      <c r="AB23" s="55" t="str">
        <f>IF(AA23=0,"0",'200m'!G23)</f>
        <v>0</v>
      </c>
      <c r="AC23" s="58">
        <f>'800m'!F23</f>
        <v>0</v>
      </c>
      <c r="AD23" s="55" t="str">
        <f>IF(AC23=0,"0",'800m'!G23)</f>
        <v>0</v>
      </c>
      <c r="AE23" s="56">
        <f>disk!F23</f>
        <v>0</v>
      </c>
      <c r="AF23" s="55" t="str">
        <f>IF(AE23=0,"0",disk!G23)</f>
        <v>0</v>
      </c>
      <c r="AG23" s="58">
        <f>'3000m'!F23</f>
        <v>0</v>
      </c>
      <c r="AH23" s="55" t="str">
        <f>IF(AG23=0,"0",'3000m'!G23)</f>
        <v>0</v>
      </c>
      <c r="AI23" s="57">
        <f>sırık!F23</f>
        <v>0</v>
      </c>
      <c r="AJ23" s="55" t="str">
        <f>IF(AI23=0,"0",sırık!G23)</f>
        <v>0</v>
      </c>
      <c r="AK23" s="230">
        <f t="shared" si="1"/>
        <v>0</v>
      </c>
      <c r="AL23" s="230">
        <f t="shared" si="2"/>
        <v>0</v>
      </c>
    </row>
    <row r="24" spans="1:38" ht="45" customHeight="1">
      <c r="A24" s="54">
        <v>16</v>
      </c>
      <c r="B24" s="193" t="str">
        <f>'yarışmaya katılan okullar'!C27</f>
        <v>CENGİZ TOPEL E. M .LİSESİ</v>
      </c>
      <c r="C24" s="55">
        <f>'yarışmaya katılan okullar'!B27</f>
        <v>39</v>
      </c>
      <c r="D24" s="56">
        <f>'110m eng'!F24</f>
        <v>0</v>
      </c>
      <c r="E24" s="55" t="str">
        <f>IF(D24=0,"0",'110m eng'!G24)</f>
        <v>0</v>
      </c>
      <c r="F24" s="57">
        <f>uzun!F24</f>
        <v>0</v>
      </c>
      <c r="G24" s="55" t="str">
        <f>IF(F24=0,"0",uzun!G24)</f>
        <v>0</v>
      </c>
      <c r="H24" s="57">
        <f>gülle!F24</f>
        <v>0</v>
      </c>
      <c r="I24" s="55" t="str">
        <f>IF(H24=0,"0",gülle!G24)</f>
        <v>0</v>
      </c>
      <c r="J24" s="57">
        <f>yüksek!F24</f>
        <v>0</v>
      </c>
      <c r="K24" s="55" t="str">
        <f>IF(J24=0,"0",yüksek!G24)</f>
        <v>0</v>
      </c>
      <c r="L24" s="56">
        <f>'100m'!F24</f>
        <v>0</v>
      </c>
      <c r="M24" s="55" t="str">
        <f>IF(L24=0,"0",'100m'!G24)</f>
        <v>0</v>
      </c>
      <c r="N24" s="58">
        <f>'400m'!F24</f>
        <v>0</v>
      </c>
      <c r="O24" s="55" t="str">
        <f>IF(N24=0,"0",'400m'!G24)</f>
        <v>0</v>
      </c>
      <c r="P24" s="58">
        <f>'1500m'!F24</f>
        <v>0</v>
      </c>
      <c r="Q24" s="55" t="str">
        <f>IF(P24=0,"0",'1500m'!G24)</f>
        <v>0</v>
      </c>
      <c r="R24" s="56">
        <f>cirit!F24</f>
        <v>0</v>
      </c>
      <c r="S24" s="55" t="str">
        <f>IF(R24=0,"0",cirit!G24)</f>
        <v>0</v>
      </c>
      <c r="T24" s="230">
        <f t="shared" si="0"/>
        <v>0</v>
      </c>
      <c r="U24" s="58">
        <f>'300m eng'!F24</f>
        <v>0</v>
      </c>
      <c r="V24" s="55" t="str">
        <f>IF(U24=0,"0",'300m eng'!G24)</f>
        <v>0</v>
      </c>
      <c r="W24" s="57">
        <f>üçadım!F24</f>
        <v>0</v>
      </c>
      <c r="X24" s="55" t="str">
        <f>IF(W24=0,"0",üçadım!G24)</f>
        <v>0</v>
      </c>
      <c r="Y24" s="58">
        <f>İsveç!F24</f>
        <v>0</v>
      </c>
      <c r="Z24" s="55" t="str">
        <f>IF(Y24=0,"0",İsveç!G24)</f>
        <v>0</v>
      </c>
      <c r="AA24" s="56">
        <f>'200m'!F24</f>
        <v>0</v>
      </c>
      <c r="AB24" s="55" t="str">
        <f>IF(AA24=0,"0",'200m'!G24)</f>
        <v>0</v>
      </c>
      <c r="AC24" s="58">
        <f>'800m'!F24</f>
        <v>0</v>
      </c>
      <c r="AD24" s="55" t="str">
        <f>IF(AC24=0,"0",'800m'!G24)</f>
        <v>0</v>
      </c>
      <c r="AE24" s="56">
        <f>disk!F24</f>
        <v>0</v>
      </c>
      <c r="AF24" s="55" t="str">
        <f>IF(AE24=0,"0",disk!G24)</f>
        <v>0</v>
      </c>
      <c r="AG24" s="58">
        <f>'3000m'!F24</f>
        <v>0</v>
      </c>
      <c r="AH24" s="55" t="str">
        <f>IF(AG24=0,"0",'3000m'!G24)</f>
        <v>0</v>
      </c>
      <c r="AI24" s="57">
        <f>sırık!F24</f>
        <v>0</v>
      </c>
      <c r="AJ24" s="55" t="str">
        <f>IF(AI24=0,"0",sırık!G24)</f>
        <v>0</v>
      </c>
      <c r="AK24" s="230">
        <f t="shared" si="1"/>
        <v>0</v>
      </c>
      <c r="AL24" s="230">
        <f t="shared" si="2"/>
        <v>0</v>
      </c>
    </row>
    <row r="25" spans="1:38" ht="45" customHeight="1">
      <c r="A25" s="54">
        <v>17</v>
      </c>
      <c r="B25" s="193" t="str">
        <f>'yarışmaya katılan okullar'!C28</f>
        <v>GÜZELYURT TMK</v>
      </c>
      <c r="C25" s="55">
        <f>'yarışmaya katılan okullar'!B28</f>
        <v>64</v>
      </c>
      <c r="D25" s="56">
        <f>'110m eng'!F25</f>
        <v>0</v>
      </c>
      <c r="E25" s="55" t="str">
        <f>IF(D25=0,"0",'110m eng'!G25)</f>
        <v>0</v>
      </c>
      <c r="F25" s="57">
        <f>uzun!F25</f>
        <v>0</v>
      </c>
      <c r="G25" s="55" t="str">
        <f>IF(F25=0,"0",uzun!G25)</f>
        <v>0</v>
      </c>
      <c r="H25" s="57">
        <f>gülle!F25</f>
        <v>0</v>
      </c>
      <c r="I25" s="55" t="str">
        <f>IF(H25=0,"0",gülle!G25)</f>
        <v>0</v>
      </c>
      <c r="J25" s="57">
        <f>yüksek!F25</f>
        <v>0</v>
      </c>
      <c r="K25" s="55" t="str">
        <f>IF(J25=0,"0",yüksek!G25)</f>
        <v>0</v>
      </c>
      <c r="L25" s="56">
        <f>'100m'!F25</f>
        <v>0</v>
      </c>
      <c r="M25" s="55" t="str">
        <f>IF(L25=0,"0",'100m'!G25)</f>
        <v>0</v>
      </c>
      <c r="N25" s="58">
        <f>'400m'!F25</f>
        <v>0</v>
      </c>
      <c r="O25" s="55" t="str">
        <f>IF(N25=0,"0",'400m'!G25)</f>
        <v>0</v>
      </c>
      <c r="P25" s="58">
        <f>'1500m'!F25</f>
        <v>0</v>
      </c>
      <c r="Q25" s="55" t="str">
        <f>IF(P25=0,"0",'1500m'!G25)</f>
        <v>0</v>
      </c>
      <c r="R25" s="56">
        <f>cirit!F25</f>
        <v>0</v>
      </c>
      <c r="S25" s="55" t="str">
        <f>IF(R25=0,"0",cirit!G25)</f>
        <v>0</v>
      </c>
      <c r="T25" s="230">
        <f t="shared" si="0"/>
        <v>0</v>
      </c>
      <c r="U25" s="58">
        <f>'300m eng'!F25</f>
        <v>0</v>
      </c>
      <c r="V25" s="55" t="str">
        <f>IF(U25=0,"0",'300m eng'!G25)</f>
        <v>0</v>
      </c>
      <c r="W25" s="57">
        <f>üçadım!F25</f>
        <v>0</v>
      </c>
      <c r="X25" s="55" t="str">
        <f>IF(W25=0,"0",üçadım!G25)</f>
        <v>0</v>
      </c>
      <c r="Y25" s="58">
        <f>İsveç!F25</f>
        <v>0</v>
      </c>
      <c r="Z25" s="55" t="str">
        <f>IF(Y25=0,"0",İsveç!G25)</f>
        <v>0</v>
      </c>
      <c r="AA25" s="56">
        <f>'200m'!F25</f>
        <v>0</v>
      </c>
      <c r="AB25" s="55" t="str">
        <f>IF(AA25=0,"0",'200m'!G25)</f>
        <v>0</v>
      </c>
      <c r="AC25" s="58">
        <f>'800m'!F25</f>
        <v>0</v>
      </c>
      <c r="AD25" s="55" t="str">
        <f>IF(AC25=0,"0",'800m'!G25)</f>
        <v>0</v>
      </c>
      <c r="AE25" s="56">
        <f>disk!F25</f>
        <v>0</v>
      </c>
      <c r="AF25" s="55" t="str">
        <f>IF(AE25=0,"0",disk!G25)</f>
        <v>0</v>
      </c>
      <c r="AG25" s="58">
        <f>'3000m'!F25</f>
        <v>0</v>
      </c>
      <c r="AH25" s="55" t="str">
        <f>IF(AG25=0,"0",'3000m'!G25)</f>
        <v>0</v>
      </c>
      <c r="AI25" s="57">
        <f>sırık!F25</f>
        <v>0</v>
      </c>
      <c r="AJ25" s="55" t="str">
        <f>IF(AI25=0,"0",sırık!G25)</f>
        <v>0</v>
      </c>
      <c r="AK25" s="230">
        <f t="shared" si="1"/>
        <v>0</v>
      </c>
      <c r="AL25" s="230">
        <f t="shared" si="2"/>
        <v>0</v>
      </c>
    </row>
    <row r="26" spans="1:38" ht="45" customHeight="1">
      <c r="A26" s="54">
        <v>18</v>
      </c>
      <c r="B26" s="193" t="str">
        <f>'yarışmaya katılan okullar'!C29</f>
        <v>TÜRK MAARİF KOLEJİ</v>
      </c>
      <c r="C26" s="55">
        <f>'yarışmaya katılan okullar'!B29</f>
        <v>51</v>
      </c>
      <c r="D26" s="56">
        <f>'110m eng'!F26</f>
        <v>0</v>
      </c>
      <c r="E26" s="55" t="str">
        <f>IF(D26=0,"0",'110m eng'!G26)</f>
        <v>0</v>
      </c>
      <c r="F26" s="57">
        <f>uzun!F26</f>
        <v>0</v>
      </c>
      <c r="G26" s="55" t="str">
        <f>IF(F26=0,"0",uzun!G26)</f>
        <v>0</v>
      </c>
      <c r="H26" s="57">
        <f>gülle!F26</f>
        <v>0</v>
      </c>
      <c r="I26" s="55" t="str">
        <f>IF(H26=0,"0",gülle!G26)</f>
        <v>0</v>
      </c>
      <c r="J26" s="57">
        <f>yüksek!F26</f>
        <v>0</v>
      </c>
      <c r="K26" s="55" t="str">
        <f>IF(J26=0,"0",yüksek!G26)</f>
        <v>0</v>
      </c>
      <c r="L26" s="56">
        <f>'100m'!F26</f>
        <v>0</v>
      </c>
      <c r="M26" s="55" t="str">
        <f>IF(L26=0,"0",'100m'!G26)</f>
        <v>0</v>
      </c>
      <c r="N26" s="58">
        <f>'400m'!F26</f>
        <v>0</v>
      </c>
      <c r="O26" s="55" t="str">
        <f>IF(N26=0,"0",'400m'!G26)</f>
        <v>0</v>
      </c>
      <c r="P26" s="58">
        <f>'1500m'!F26</f>
        <v>0</v>
      </c>
      <c r="Q26" s="55" t="str">
        <f>IF(P26=0,"0",'1500m'!G26)</f>
        <v>0</v>
      </c>
      <c r="R26" s="56">
        <f>cirit!F26</f>
        <v>0</v>
      </c>
      <c r="S26" s="55" t="str">
        <f>IF(R26=0,"0",cirit!G26)</f>
        <v>0</v>
      </c>
      <c r="T26" s="230">
        <f t="shared" si="0"/>
        <v>0</v>
      </c>
      <c r="U26" s="58">
        <f>'300m eng'!F26</f>
        <v>0</v>
      </c>
      <c r="V26" s="55" t="str">
        <f>IF(U26=0,"0",'300m eng'!G26)</f>
        <v>0</v>
      </c>
      <c r="W26" s="57">
        <f>üçadım!F26</f>
        <v>0</v>
      </c>
      <c r="X26" s="55" t="str">
        <f>IF(W26=0,"0",üçadım!G26)</f>
        <v>0</v>
      </c>
      <c r="Y26" s="58">
        <f>İsveç!F26</f>
        <v>0</v>
      </c>
      <c r="Z26" s="55" t="str">
        <f>IF(Y26=0,"0",İsveç!G26)</f>
        <v>0</v>
      </c>
      <c r="AA26" s="56">
        <f>'200m'!F26</f>
        <v>0</v>
      </c>
      <c r="AB26" s="55" t="str">
        <f>IF(AA26=0,"0",'200m'!G26)</f>
        <v>0</v>
      </c>
      <c r="AC26" s="58">
        <f>'800m'!F26</f>
        <v>0</v>
      </c>
      <c r="AD26" s="55" t="str">
        <f>IF(AC26=0,"0",'800m'!G26)</f>
        <v>0</v>
      </c>
      <c r="AE26" s="56">
        <f>disk!F26</f>
        <v>0</v>
      </c>
      <c r="AF26" s="55" t="str">
        <f>IF(AE26=0,"0",disk!G26)</f>
        <v>0</v>
      </c>
      <c r="AG26" s="58">
        <f>'3000m'!F26</f>
        <v>0</v>
      </c>
      <c r="AH26" s="55" t="str">
        <f>IF(AG26=0,"0",'3000m'!G26)</f>
        <v>0</v>
      </c>
      <c r="AI26" s="57">
        <f>sırık!F26</f>
        <v>0</v>
      </c>
      <c r="AJ26" s="55" t="str">
        <f>IF(AI26=0,"0",sırık!G26)</f>
        <v>0</v>
      </c>
      <c r="AK26" s="230">
        <f t="shared" si="1"/>
        <v>0</v>
      </c>
      <c r="AL26" s="230">
        <f t="shared" si="2"/>
        <v>0</v>
      </c>
    </row>
    <row r="27" spans="1:38" ht="45" customHeight="1">
      <c r="A27" s="54">
        <v>19</v>
      </c>
      <c r="B27" s="193" t="str">
        <f>'yarışmaya katılan okullar'!C30</f>
        <v>KURTULUŞ LİSESİ</v>
      </c>
      <c r="C27" s="55">
        <f>'yarışmaya katılan okullar'!B30</f>
        <v>47</v>
      </c>
      <c r="D27" s="56">
        <f>'110m eng'!F27</f>
        <v>0</v>
      </c>
      <c r="E27" s="55" t="str">
        <f>IF(D27=0,"0",'110m eng'!G27)</f>
        <v>0</v>
      </c>
      <c r="F27" s="57">
        <f>uzun!F27</f>
        <v>0</v>
      </c>
      <c r="G27" s="55" t="str">
        <f>IF(F27=0,"0",uzun!G27)</f>
        <v>0</v>
      </c>
      <c r="H27" s="57">
        <f>gülle!F27</f>
        <v>0</v>
      </c>
      <c r="I27" s="55" t="str">
        <f>IF(H27=0,"0",gülle!G27)</f>
        <v>0</v>
      </c>
      <c r="J27" s="57">
        <f>yüksek!F27</f>
        <v>0</v>
      </c>
      <c r="K27" s="55" t="str">
        <f>IF(J27=0,"0",yüksek!G27)</f>
        <v>0</v>
      </c>
      <c r="L27" s="56">
        <f>'100m'!F27</f>
        <v>0</v>
      </c>
      <c r="M27" s="55" t="str">
        <f>IF(L27=0,"0",'100m'!G27)</f>
        <v>0</v>
      </c>
      <c r="N27" s="58">
        <f>'400m'!F27</f>
        <v>0</v>
      </c>
      <c r="O27" s="55" t="str">
        <f>IF(N27=0,"0",'400m'!G27)</f>
        <v>0</v>
      </c>
      <c r="P27" s="58">
        <f>'1500m'!F27</f>
        <v>0</v>
      </c>
      <c r="Q27" s="55" t="str">
        <f>IF(P27=0,"0",'1500m'!G27)</f>
        <v>0</v>
      </c>
      <c r="R27" s="56">
        <f>cirit!F27</f>
        <v>0</v>
      </c>
      <c r="S27" s="55" t="str">
        <f>IF(R27=0,"0",cirit!G27)</f>
        <v>0</v>
      </c>
      <c r="T27" s="230">
        <f t="shared" si="0"/>
        <v>0</v>
      </c>
      <c r="U27" s="58">
        <f>'300m eng'!F27</f>
        <v>0</v>
      </c>
      <c r="V27" s="55" t="str">
        <f>IF(U27=0,"0",'300m eng'!G27)</f>
        <v>0</v>
      </c>
      <c r="W27" s="57">
        <f>üçadım!F27</f>
        <v>0</v>
      </c>
      <c r="X27" s="55" t="str">
        <f>IF(W27=0,"0",üçadım!G27)</f>
        <v>0</v>
      </c>
      <c r="Y27" s="58">
        <f>İsveç!F27</f>
        <v>0</v>
      </c>
      <c r="Z27" s="55" t="str">
        <f>IF(Y27=0,"0",İsveç!G27)</f>
        <v>0</v>
      </c>
      <c r="AA27" s="56">
        <f>'200m'!F27</f>
        <v>0</v>
      </c>
      <c r="AB27" s="55" t="str">
        <f>IF(AA27=0,"0",'200m'!G27)</f>
        <v>0</v>
      </c>
      <c r="AC27" s="58">
        <f>'800m'!F27</f>
        <v>0</v>
      </c>
      <c r="AD27" s="55" t="str">
        <f>IF(AC27=0,"0",'800m'!G27)</f>
        <v>0</v>
      </c>
      <c r="AE27" s="56">
        <f>disk!F27</f>
        <v>0</v>
      </c>
      <c r="AF27" s="55" t="str">
        <f>IF(AE27=0,"0",disk!G27)</f>
        <v>0</v>
      </c>
      <c r="AG27" s="58">
        <f>'3000m'!F27</f>
        <v>0</v>
      </c>
      <c r="AH27" s="55" t="str">
        <f>IF(AG27=0,"0",'3000m'!G27)</f>
        <v>0</v>
      </c>
      <c r="AI27" s="57">
        <f>sırık!F27</f>
        <v>0</v>
      </c>
      <c r="AJ27" s="55" t="str">
        <f>IF(AI27=0,"0",sırık!G27)</f>
        <v>0</v>
      </c>
      <c r="AK27" s="230">
        <f t="shared" si="1"/>
        <v>0</v>
      </c>
      <c r="AL27" s="230">
        <f t="shared" si="2"/>
        <v>0</v>
      </c>
    </row>
    <row r="28" spans="1:38" ht="45" customHeight="1">
      <c r="A28" s="54">
        <v>20</v>
      </c>
      <c r="B28" s="193" t="str">
        <f>'yarışmaya katılan okullar'!C31</f>
        <v>DEĞİRMENLİK LİSESİ</v>
      </c>
      <c r="C28" s="55">
        <f>'yarışmaya katılan okullar'!B31</f>
        <v>33</v>
      </c>
      <c r="D28" s="56">
        <f>'110m eng'!F28</f>
        <v>0</v>
      </c>
      <c r="E28" s="55" t="str">
        <f>IF(D28=0,"0",'110m eng'!G28)</f>
        <v>0</v>
      </c>
      <c r="F28" s="57">
        <f>uzun!F28</f>
        <v>0</v>
      </c>
      <c r="G28" s="55" t="str">
        <f>IF(F28=0,"0",uzun!G28)</f>
        <v>0</v>
      </c>
      <c r="H28" s="57">
        <f>gülle!F28</f>
        <v>0</v>
      </c>
      <c r="I28" s="55" t="str">
        <f>IF(H28=0,"0",gülle!G28)</f>
        <v>0</v>
      </c>
      <c r="J28" s="57">
        <f>yüksek!F28</f>
        <v>0</v>
      </c>
      <c r="K28" s="55" t="str">
        <f>IF(J28=0,"0",yüksek!G28)</f>
        <v>0</v>
      </c>
      <c r="L28" s="56">
        <f>'100m'!F28</f>
        <v>0</v>
      </c>
      <c r="M28" s="55" t="str">
        <f>IF(L28=0,"0",'100m'!G28)</f>
        <v>0</v>
      </c>
      <c r="N28" s="58">
        <f>'400m'!F28</f>
        <v>0</v>
      </c>
      <c r="O28" s="55" t="str">
        <f>IF(N28=0,"0",'400m'!G28)</f>
        <v>0</v>
      </c>
      <c r="P28" s="58">
        <f>'1500m'!F28</f>
        <v>0</v>
      </c>
      <c r="Q28" s="55" t="str">
        <f>IF(P28=0,"0",'1500m'!G28)</f>
        <v>0</v>
      </c>
      <c r="R28" s="56">
        <f>cirit!F28</f>
        <v>0</v>
      </c>
      <c r="S28" s="55" t="str">
        <f>IF(R28=0,"0",cirit!G28)</f>
        <v>0</v>
      </c>
      <c r="T28" s="230">
        <f t="shared" si="0"/>
        <v>0</v>
      </c>
      <c r="U28" s="58">
        <f>'300m eng'!F28</f>
        <v>0</v>
      </c>
      <c r="V28" s="55" t="str">
        <f>IF(U28=0,"0",'300m eng'!G28)</f>
        <v>0</v>
      </c>
      <c r="W28" s="57">
        <f>üçadım!F28</f>
        <v>0</v>
      </c>
      <c r="X28" s="55" t="str">
        <f>IF(W28=0,"0",üçadım!G28)</f>
        <v>0</v>
      </c>
      <c r="Y28" s="58">
        <f>İsveç!F28</f>
        <v>0</v>
      </c>
      <c r="Z28" s="55" t="str">
        <f>IF(Y28=0,"0",İsveç!G28)</f>
        <v>0</v>
      </c>
      <c r="AA28" s="56">
        <f>'200m'!F28</f>
        <v>0</v>
      </c>
      <c r="AB28" s="55" t="str">
        <f>IF(AA28=0,"0",'200m'!G28)</f>
        <v>0</v>
      </c>
      <c r="AC28" s="58">
        <f>'800m'!F28</f>
        <v>0</v>
      </c>
      <c r="AD28" s="55" t="str">
        <f>IF(AC28=0,"0",'800m'!G28)</f>
        <v>0</v>
      </c>
      <c r="AE28" s="56">
        <f>disk!F28</f>
        <v>0</v>
      </c>
      <c r="AF28" s="55" t="str">
        <f>IF(AE28=0,"0",disk!G28)</f>
        <v>0</v>
      </c>
      <c r="AG28" s="58">
        <f>'3000m'!F28</f>
        <v>0</v>
      </c>
      <c r="AH28" s="55" t="str">
        <f>IF(AG28=0,"0",'3000m'!G28)</f>
        <v>0</v>
      </c>
      <c r="AI28" s="57">
        <f>sırık!F28</f>
        <v>0</v>
      </c>
      <c r="AJ28" s="55" t="str">
        <f>IF(AI28=0,"0",sırık!G28)</f>
        <v>0</v>
      </c>
      <c r="AK28" s="230">
        <f t="shared" si="1"/>
        <v>0</v>
      </c>
      <c r="AL28" s="230">
        <f t="shared" si="2"/>
        <v>0</v>
      </c>
    </row>
    <row r="29" spans="1:38" ht="45" customHeight="1">
      <c r="A29" s="54">
        <v>21</v>
      </c>
      <c r="B29" s="193" t="str">
        <f>'yarışmaya katılan okullar'!C32</f>
        <v>BEKİRPAŞA LİSESİ</v>
      </c>
      <c r="C29" s="55">
        <f>'yarışmaya katılan okullar'!B32</f>
        <v>37</v>
      </c>
      <c r="D29" s="56">
        <f>'110m eng'!F29</f>
        <v>0</v>
      </c>
      <c r="E29" s="55" t="str">
        <f>IF(D29=0,"0",'110m eng'!G29)</f>
        <v>0</v>
      </c>
      <c r="F29" s="57">
        <f>uzun!F29</f>
        <v>0</v>
      </c>
      <c r="G29" s="55" t="str">
        <f>IF(F29=0,"0",uzun!G29)</f>
        <v>0</v>
      </c>
      <c r="H29" s="57">
        <f>gülle!F29</f>
        <v>0</v>
      </c>
      <c r="I29" s="55" t="str">
        <f>IF(H29=0,"0",gülle!G29)</f>
        <v>0</v>
      </c>
      <c r="J29" s="57">
        <f>yüksek!F29</f>
        <v>0</v>
      </c>
      <c r="K29" s="55" t="str">
        <f>IF(J29=0,"0",yüksek!G29)</f>
        <v>0</v>
      </c>
      <c r="L29" s="56">
        <f>'100m'!F29</f>
        <v>0</v>
      </c>
      <c r="M29" s="55" t="str">
        <f>IF(L29=0,"0",'100m'!G29)</f>
        <v>0</v>
      </c>
      <c r="N29" s="58">
        <f>'400m'!F29</f>
        <v>0</v>
      </c>
      <c r="O29" s="55" t="str">
        <f>IF(N29=0,"0",'400m'!G29)</f>
        <v>0</v>
      </c>
      <c r="P29" s="58">
        <f>'1500m'!F29</f>
        <v>0</v>
      </c>
      <c r="Q29" s="55" t="str">
        <f>IF(P29=0,"0",'1500m'!G29)</f>
        <v>0</v>
      </c>
      <c r="R29" s="56">
        <f>cirit!F29</f>
        <v>0</v>
      </c>
      <c r="S29" s="55" t="str">
        <f>IF(R29=0,"0",cirit!G29)</f>
        <v>0</v>
      </c>
      <c r="T29" s="230">
        <f t="shared" si="0"/>
        <v>0</v>
      </c>
      <c r="U29" s="58">
        <f>'300m eng'!F29</f>
        <v>0</v>
      </c>
      <c r="V29" s="55" t="str">
        <f>IF(U29=0,"0",'300m eng'!G29)</f>
        <v>0</v>
      </c>
      <c r="W29" s="57">
        <f>üçadım!F29</f>
        <v>0</v>
      </c>
      <c r="X29" s="55" t="str">
        <f>IF(W29=0,"0",üçadım!G29)</f>
        <v>0</v>
      </c>
      <c r="Y29" s="58">
        <f>İsveç!F29</f>
        <v>0</v>
      </c>
      <c r="Z29" s="55" t="str">
        <f>IF(Y29=0,"0",İsveç!G29)</f>
        <v>0</v>
      </c>
      <c r="AA29" s="56">
        <f>'200m'!F29</f>
        <v>0</v>
      </c>
      <c r="AB29" s="55" t="str">
        <f>IF(AA29=0,"0",'200m'!G29)</f>
        <v>0</v>
      </c>
      <c r="AC29" s="58">
        <f>'800m'!F29</f>
        <v>0</v>
      </c>
      <c r="AD29" s="55" t="str">
        <f>IF(AC29=0,"0",'800m'!G29)</f>
        <v>0</v>
      </c>
      <c r="AE29" s="56">
        <f>disk!F29</f>
        <v>0</v>
      </c>
      <c r="AF29" s="55" t="str">
        <f>IF(AE29=0,"0",disk!G29)</f>
        <v>0</v>
      </c>
      <c r="AG29" s="58">
        <f>'3000m'!F29</f>
        <v>0</v>
      </c>
      <c r="AH29" s="55" t="str">
        <f>IF(AG29=0,"0",'3000m'!G29)</f>
        <v>0</v>
      </c>
      <c r="AI29" s="57">
        <f>sırık!F29</f>
        <v>0</v>
      </c>
      <c r="AJ29" s="55" t="str">
        <f>IF(AI29=0,"0",sırık!G29)</f>
        <v>0</v>
      </c>
      <c r="AK29" s="230">
        <f t="shared" si="1"/>
        <v>0</v>
      </c>
      <c r="AL29" s="230">
        <f t="shared" si="2"/>
        <v>0</v>
      </c>
    </row>
    <row r="30" spans="1:38" ht="45" customHeight="1">
      <c r="A30" s="54">
        <v>22</v>
      </c>
      <c r="B30" s="193" t="str">
        <f>'yarışmaya katılan okullar'!C33</f>
        <v>YAKIN DOĞU KOLEJİ</v>
      </c>
      <c r="C30" s="55">
        <f>'yarışmaya katılan okullar'!B33</f>
        <v>27</v>
      </c>
      <c r="D30" s="56">
        <f>'110m eng'!F30</f>
        <v>0</v>
      </c>
      <c r="E30" s="55" t="str">
        <f>IF(D30=0,"0",'110m eng'!G30)</f>
        <v>0</v>
      </c>
      <c r="F30" s="57">
        <f>uzun!F30</f>
        <v>0</v>
      </c>
      <c r="G30" s="55" t="str">
        <f>IF(F30=0,"0",uzun!G30)</f>
        <v>0</v>
      </c>
      <c r="H30" s="57">
        <f>gülle!F30</f>
        <v>0</v>
      </c>
      <c r="I30" s="55" t="str">
        <f>IF(H30=0,"0",gülle!G30)</f>
        <v>0</v>
      </c>
      <c r="J30" s="57">
        <f>yüksek!F30</f>
        <v>0</v>
      </c>
      <c r="K30" s="55" t="str">
        <f>IF(J30=0,"0",yüksek!G30)</f>
        <v>0</v>
      </c>
      <c r="L30" s="56">
        <f>'100m'!F30</f>
        <v>0</v>
      </c>
      <c r="M30" s="55" t="str">
        <f>IF(L30=0,"0",'100m'!G30)</f>
        <v>0</v>
      </c>
      <c r="N30" s="58">
        <f>'400m'!F30</f>
        <v>0</v>
      </c>
      <c r="O30" s="55" t="str">
        <f>IF(N30=0,"0",'400m'!G30)</f>
        <v>0</v>
      </c>
      <c r="P30" s="58">
        <f>'1500m'!F30</f>
        <v>0</v>
      </c>
      <c r="Q30" s="55" t="str">
        <f>IF(P30=0,"0",'1500m'!G30)</f>
        <v>0</v>
      </c>
      <c r="R30" s="56">
        <f>cirit!F30</f>
        <v>0</v>
      </c>
      <c r="S30" s="55" t="str">
        <f>IF(R30=0,"0",cirit!G30)</f>
        <v>0</v>
      </c>
      <c r="T30" s="230">
        <f t="shared" si="0"/>
        <v>0</v>
      </c>
      <c r="U30" s="58">
        <f>'300m eng'!F30</f>
        <v>0</v>
      </c>
      <c r="V30" s="55" t="str">
        <f>IF(U30=0,"0",'300m eng'!G30)</f>
        <v>0</v>
      </c>
      <c r="W30" s="57">
        <f>üçadım!F30</f>
        <v>0</v>
      </c>
      <c r="X30" s="55" t="str">
        <f>IF(W30=0,"0",üçadım!G30)</f>
        <v>0</v>
      </c>
      <c r="Y30" s="58">
        <f>İsveç!F30</f>
        <v>0</v>
      </c>
      <c r="Z30" s="55" t="str">
        <f>IF(Y30=0,"0",İsveç!G30)</f>
        <v>0</v>
      </c>
      <c r="AA30" s="56">
        <f>'200m'!F30</f>
        <v>0</v>
      </c>
      <c r="AB30" s="55" t="str">
        <f>IF(AA30=0,"0",'200m'!G30)</f>
        <v>0</v>
      </c>
      <c r="AC30" s="58">
        <f>'800m'!F30</f>
        <v>0</v>
      </c>
      <c r="AD30" s="55" t="str">
        <f>IF(AC30=0,"0",'800m'!G30)</f>
        <v>0</v>
      </c>
      <c r="AE30" s="56">
        <f>disk!F30</f>
        <v>0</v>
      </c>
      <c r="AF30" s="55" t="str">
        <f>IF(AE30=0,"0",disk!G30)</f>
        <v>0</v>
      </c>
      <c r="AG30" s="58">
        <f>'3000m'!F30</f>
        <v>0</v>
      </c>
      <c r="AH30" s="55" t="str">
        <f>IF(AG30=0,"0",'3000m'!G30)</f>
        <v>0</v>
      </c>
      <c r="AI30" s="57">
        <f>sırık!F30</f>
        <v>0</v>
      </c>
      <c r="AJ30" s="55" t="str">
        <f>IF(AI30=0,"0",sırık!G30)</f>
        <v>0</v>
      </c>
      <c r="AK30" s="230">
        <f t="shared" si="1"/>
        <v>0</v>
      </c>
      <c r="AL30" s="230">
        <f t="shared" si="2"/>
        <v>0</v>
      </c>
    </row>
    <row r="31" spans="1:38" ht="45" customHeight="1">
      <c r="A31" s="54">
        <v>23</v>
      </c>
      <c r="B31" s="193" t="str">
        <f>'yarışmaya katılan okullar'!C34</f>
        <v>THE ENGLISH SCHOOL OF KYRENIA</v>
      </c>
      <c r="C31" s="55">
        <f>'yarışmaya katılan okullar'!B34</f>
        <v>81</v>
      </c>
      <c r="D31" s="56">
        <f>'110m eng'!F31</f>
        <v>0</v>
      </c>
      <c r="E31" s="55" t="str">
        <f>IF(D31=0,"0",'110m eng'!G31)</f>
        <v>0</v>
      </c>
      <c r="F31" s="57">
        <f>uzun!F31</f>
        <v>0</v>
      </c>
      <c r="G31" s="55" t="str">
        <f>IF(F31=0,"0",uzun!G31)</f>
        <v>0</v>
      </c>
      <c r="H31" s="57">
        <f>gülle!F31</f>
        <v>0</v>
      </c>
      <c r="I31" s="55" t="str">
        <f>IF(H31=0,"0",gülle!G31)</f>
        <v>0</v>
      </c>
      <c r="J31" s="57">
        <f>yüksek!F31</f>
        <v>0</v>
      </c>
      <c r="K31" s="55" t="str">
        <f>IF(J31=0,"0",yüksek!G31)</f>
        <v>0</v>
      </c>
      <c r="L31" s="56">
        <f>'100m'!F31</f>
        <v>0</v>
      </c>
      <c r="M31" s="55" t="str">
        <f>IF(L31=0,"0",'100m'!G31)</f>
        <v>0</v>
      </c>
      <c r="N31" s="58">
        <f>'400m'!F31</f>
        <v>0</v>
      </c>
      <c r="O31" s="55" t="str">
        <f>IF(N31=0,"0",'400m'!G31)</f>
        <v>0</v>
      </c>
      <c r="P31" s="58">
        <f>'1500m'!F31</f>
        <v>0</v>
      </c>
      <c r="Q31" s="55" t="str">
        <f>IF(P31=0,"0",'1500m'!G31)</f>
        <v>0</v>
      </c>
      <c r="R31" s="56">
        <f>cirit!F31</f>
        <v>0</v>
      </c>
      <c r="S31" s="55" t="str">
        <f>IF(R31=0,"0",cirit!G31)</f>
        <v>0</v>
      </c>
      <c r="T31" s="230">
        <f t="shared" si="0"/>
        <v>0</v>
      </c>
      <c r="U31" s="58">
        <f>'300m eng'!F31</f>
        <v>0</v>
      </c>
      <c r="V31" s="55" t="str">
        <f>IF(U31=0,"0",'300m eng'!G31)</f>
        <v>0</v>
      </c>
      <c r="W31" s="57">
        <f>üçadım!F31</f>
        <v>0</v>
      </c>
      <c r="X31" s="55" t="str">
        <f>IF(W31=0,"0",üçadım!G31)</f>
        <v>0</v>
      </c>
      <c r="Y31" s="58">
        <f>İsveç!F31</f>
        <v>0</v>
      </c>
      <c r="Z31" s="55" t="str">
        <f>IF(Y31=0,"0",İsveç!G31)</f>
        <v>0</v>
      </c>
      <c r="AA31" s="56">
        <f>'200m'!F31</f>
        <v>0</v>
      </c>
      <c r="AB31" s="55" t="str">
        <f>IF(AA31=0,"0",'200m'!G31)</f>
        <v>0</v>
      </c>
      <c r="AC31" s="58">
        <f>'800m'!F31</f>
        <v>0</v>
      </c>
      <c r="AD31" s="55" t="str">
        <f>IF(AC31=0,"0",'800m'!G31)</f>
        <v>0</v>
      </c>
      <c r="AE31" s="56">
        <f>disk!F31</f>
        <v>0</v>
      </c>
      <c r="AF31" s="55" t="str">
        <f>IF(AE31=0,"0",disk!G31)</f>
        <v>0</v>
      </c>
      <c r="AG31" s="58">
        <f>'3000m'!F31</f>
        <v>0</v>
      </c>
      <c r="AH31" s="55" t="str">
        <f>IF(AG31=0,"0",'3000m'!G31)</f>
        <v>0</v>
      </c>
      <c r="AI31" s="57">
        <f>sırık!F31</f>
        <v>0</v>
      </c>
      <c r="AJ31" s="55" t="str">
        <f>IF(AI31=0,"0",sırık!G31)</f>
        <v>0</v>
      </c>
      <c r="AK31" s="230">
        <f t="shared" si="1"/>
        <v>0</v>
      </c>
      <c r="AL31" s="230">
        <f t="shared" si="2"/>
        <v>0</v>
      </c>
    </row>
    <row r="32" spans="1:38" ht="45" customHeight="1">
      <c r="A32" s="54">
        <v>24</v>
      </c>
      <c r="B32" s="193" t="str">
        <f>'yarışmaya katılan okullar'!C35</f>
        <v>ATATÜRK MESLEK LİSESİ</v>
      </c>
      <c r="C32" s="55">
        <f>'yarışmaya katılan okullar'!B35</f>
        <v>36</v>
      </c>
      <c r="D32" s="56">
        <f>'110m eng'!F32</f>
        <v>0</v>
      </c>
      <c r="E32" s="55" t="str">
        <f>IF(D32=0,"0",'110m eng'!G32)</f>
        <v>0</v>
      </c>
      <c r="F32" s="57">
        <f>uzun!F32</f>
        <v>0</v>
      </c>
      <c r="G32" s="55" t="str">
        <f>IF(F32=0,"0",uzun!G32)</f>
        <v>0</v>
      </c>
      <c r="H32" s="57">
        <f>gülle!F32</f>
        <v>0</v>
      </c>
      <c r="I32" s="55" t="str">
        <f>IF(H32=0,"0",gülle!G32)</f>
        <v>0</v>
      </c>
      <c r="J32" s="57">
        <f>yüksek!F32</f>
        <v>0</v>
      </c>
      <c r="K32" s="55" t="str">
        <f>IF(J32=0,"0",yüksek!G32)</f>
        <v>0</v>
      </c>
      <c r="L32" s="56">
        <f>'100m'!F32</f>
        <v>0</v>
      </c>
      <c r="M32" s="55" t="str">
        <f>IF(L32=0,"0",'100m'!G32)</f>
        <v>0</v>
      </c>
      <c r="N32" s="58">
        <f>'400m'!F32</f>
        <v>0</v>
      </c>
      <c r="O32" s="55" t="str">
        <f>IF(N32=0,"0",'400m'!G32)</f>
        <v>0</v>
      </c>
      <c r="P32" s="58">
        <f>'1500m'!F32</f>
        <v>0</v>
      </c>
      <c r="Q32" s="55" t="str">
        <f>IF(P32=0,"0",'1500m'!G32)</f>
        <v>0</v>
      </c>
      <c r="R32" s="56">
        <f>cirit!F32</f>
        <v>0</v>
      </c>
      <c r="S32" s="55" t="str">
        <f>IF(R32=0,"0",cirit!G32)</f>
        <v>0</v>
      </c>
      <c r="T32" s="230">
        <f t="shared" si="0"/>
        <v>0</v>
      </c>
      <c r="U32" s="58">
        <f>'300m eng'!F32</f>
        <v>0</v>
      </c>
      <c r="V32" s="55" t="str">
        <f>IF(U32=0,"0",'300m eng'!G32)</f>
        <v>0</v>
      </c>
      <c r="W32" s="57">
        <f>üçadım!F32</f>
        <v>0</v>
      </c>
      <c r="X32" s="55" t="str">
        <f>IF(W32=0,"0",üçadım!G32)</f>
        <v>0</v>
      </c>
      <c r="Y32" s="58">
        <f>İsveç!F32</f>
        <v>0</v>
      </c>
      <c r="Z32" s="55" t="str">
        <f>IF(Y32=0,"0",İsveç!G32)</f>
        <v>0</v>
      </c>
      <c r="AA32" s="56">
        <f>'200m'!F32</f>
        <v>0</v>
      </c>
      <c r="AB32" s="55" t="str">
        <f>IF(AA32=0,"0",'200m'!G32)</f>
        <v>0</v>
      </c>
      <c r="AC32" s="58">
        <f>'800m'!F32</f>
        <v>0</v>
      </c>
      <c r="AD32" s="55" t="str">
        <f>IF(AC32=0,"0",'800m'!G32)</f>
        <v>0</v>
      </c>
      <c r="AE32" s="56">
        <f>disk!F32</f>
        <v>0</v>
      </c>
      <c r="AF32" s="55" t="str">
        <f>IF(AE32=0,"0",disk!G32)</f>
        <v>0</v>
      </c>
      <c r="AG32" s="58">
        <f>'3000m'!F32</f>
        <v>0</v>
      </c>
      <c r="AH32" s="55" t="str">
        <f>IF(AG32=0,"0",'3000m'!G32)</f>
        <v>0</v>
      </c>
      <c r="AI32" s="57">
        <f>sırık!F32</f>
        <v>0</v>
      </c>
      <c r="AJ32" s="55" t="str">
        <f>IF(AI32=0,"0",sırık!G32)</f>
        <v>0</v>
      </c>
      <c r="AK32" s="230">
        <f t="shared" si="1"/>
        <v>0</v>
      </c>
      <c r="AL32" s="230">
        <f t="shared" si="2"/>
        <v>0</v>
      </c>
    </row>
    <row r="33" spans="1:38" ht="45" customHeight="1">
      <c r="A33" s="54">
        <v>25</v>
      </c>
      <c r="B33" s="193" t="str">
        <f>'yarışmaya katılan okullar'!C36</f>
        <v>20 TEMMUZ FEN LİSESİ</v>
      </c>
      <c r="C33" s="55">
        <f>'yarışmaya katılan okullar'!B36</f>
        <v>53</v>
      </c>
      <c r="D33" s="56">
        <f>'110m eng'!F33</f>
        <v>0</v>
      </c>
      <c r="E33" s="55" t="str">
        <f>IF(D33=0,"0",'110m eng'!G33)</f>
        <v>0</v>
      </c>
      <c r="F33" s="57">
        <f>uzun!F33</f>
        <v>0</v>
      </c>
      <c r="G33" s="55" t="str">
        <f>IF(F33=0,"0",uzun!G33)</f>
        <v>0</v>
      </c>
      <c r="H33" s="57">
        <f>gülle!F33</f>
        <v>0</v>
      </c>
      <c r="I33" s="55" t="str">
        <f>IF(H33=0,"0",gülle!G33)</f>
        <v>0</v>
      </c>
      <c r="J33" s="57">
        <f>yüksek!F33</f>
        <v>0</v>
      </c>
      <c r="K33" s="55" t="str">
        <f>IF(J33=0,"0",yüksek!G33)</f>
        <v>0</v>
      </c>
      <c r="L33" s="56">
        <f>'100m'!F33</f>
        <v>0</v>
      </c>
      <c r="M33" s="55" t="str">
        <f>IF(L33=0,"0",'100m'!G33)</f>
        <v>0</v>
      </c>
      <c r="N33" s="58">
        <f>'400m'!F33</f>
        <v>0</v>
      </c>
      <c r="O33" s="55" t="str">
        <f>IF(N33=0,"0",'400m'!G33)</f>
        <v>0</v>
      </c>
      <c r="P33" s="58">
        <f>'1500m'!F33</f>
        <v>0</v>
      </c>
      <c r="Q33" s="55" t="str">
        <f>IF(P33=0,"0",'1500m'!G33)</f>
        <v>0</v>
      </c>
      <c r="R33" s="56">
        <f>cirit!F33</f>
        <v>0</v>
      </c>
      <c r="S33" s="55" t="str">
        <f>IF(R33=0,"0",cirit!G33)</f>
        <v>0</v>
      </c>
      <c r="T33" s="230">
        <f t="shared" si="0"/>
        <v>0</v>
      </c>
      <c r="U33" s="58">
        <f>'300m eng'!F33</f>
        <v>0</v>
      </c>
      <c r="V33" s="55" t="str">
        <f>IF(U33=0,"0",'300m eng'!G33)</f>
        <v>0</v>
      </c>
      <c r="W33" s="57">
        <f>üçadım!F33</f>
        <v>0</v>
      </c>
      <c r="X33" s="55" t="str">
        <f>IF(W33=0,"0",üçadım!G33)</f>
        <v>0</v>
      </c>
      <c r="Y33" s="58">
        <f>İsveç!F33</f>
        <v>0</v>
      </c>
      <c r="Z33" s="55" t="str">
        <f>IF(Y33=0,"0",İsveç!G33)</f>
        <v>0</v>
      </c>
      <c r="AA33" s="56">
        <f>'200m'!F33</f>
        <v>0</v>
      </c>
      <c r="AB33" s="55" t="str">
        <f>IF(AA33=0,"0",'200m'!G33)</f>
        <v>0</v>
      </c>
      <c r="AC33" s="58">
        <f>'800m'!F33</f>
        <v>0</v>
      </c>
      <c r="AD33" s="55" t="str">
        <f>IF(AC33=0,"0",'800m'!G33)</f>
        <v>0</v>
      </c>
      <c r="AE33" s="56">
        <f>disk!F33</f>
        <v>0</v>
      </c>
      <c r="AF33" s="55" t="str">
        <f>IF(AE33=0,"0",disk!G33)</f>
        <v>0</v>
      </c>
      <c r="AG33" s="58">
        <f>'3000m'!F33</f>
        <v>0</v>
      </c>
      <c r="AH33" s="55" t="str">
        <f>IF(AG33=0,"0",'3000m'!G33)</f>
        <v>0</v>
      </c>
      <c r="AI33" s="57">
        <f>sırık!F33</f>
        <v>0</v>
      </c>
      <c r="AJ33" s="55" t="str">
        <f>IF(AI33=0,"0",sırık!G33)</f>
        <v>0</v>
      </c>
      <c r="AK33" s="230">
        <f t="shared" si="1"/>
        <v>0</v>
      </c>
      <c r="AL33" s="230">
        <f t="shared" si="2"/>
        <v>0</v>
      </c>
    </row>
    <row r="34" spans="1:38" ht="45" customHeight="1">
      <c r="A34" s="54">
        <v>26</v>
      </c>
      <c r="B34" s="193" t="str">
        <f>'yarışmaya katılan okullar'!C37</f>
        <v/>
      </c>
      <c r="C34" s="55">
        <f>'yarışmaya katılan okullar'!B37</f>
        <v>0</v>
      </c>
      <c r="D34" s="56">
        <f>'110m eng'!F34</f>
        <v>0</v>
      </c>
      <c r="E34" s="55" t="str">
        <f>IF(D34=0,"0",'110m eng'!G34)</f>
        <v>0</v>
      </c>
      <c r="F34" s="57">
        <f>uzun!F34</f>
        <v>0</v>
      </c>
      <c r="G34" s="55" t="str">
        <f>IF(F34=0,"0",uzun!G34)</f>
        <v>0</v>
      </c>
      <c r="H34" s="57">
        <f>gülle!F34</f>
        <v>0</v>
      </c>
      <c r="I34" s="55" t="str">
        <f>IF(H34=0,"0",gülle!G34)</f>
        <v>0</v>
      </c>
      <c r="J34" s="57">
        <f>yüksek!F34</f>
        <v>0</v>
      </c>
      <c r="K34" s="55" t="str">
        <f>IF(J34=0,"0",yüksek!G34)</f>
        <v>0</v>
      </c>
      <c r="L34" s="56">
        <f>'100m'!F34</f>
        <v>0</v>
      </c>
      <c r="M34" s="55" t="str">
        <f>IF(L34=0,"0",'100m'!G34)</f>
        <v>0</v>
      </c>
      <c r="N34" s="58">
        <f>'400m'!F34</f>
        <v>0</v>
      </c>
      <c r="O34" s="55" t="str">
        <f>IF(N34=0,"0",'400m'!G34)</f>
        <v>0</v>
      </c>
      <c r="P34" s="58">
        <f>'1500m'!F34</f>
        <v>0</v>
      </c>
      <c r="Q34" s="55" t="str">
        <f>IF(P34=0,"0",'1500m'!G34)</f>
        <v>0</v>
      </c>
      <c r="R34" s="56">
        <f>cirit!F34</f>
        <v>0</v>
      </c>
      <c r="S34" s="55" t="str">
        <f>IF(R34=0,"0",cirit!G34)</f>
        <v>0</v>
      </c>
      <c r="T34" s="230">
        <f t="shared" si="0"/>
        <v>0</v>
      </c>
      <c r="U34" s="58">
        <f>'300m eng'!F34</f>
        <v>0</v>
      </c>
      <c r="V34" s="55" t="str">
        <f>IF(U34=0,"0",'300m eng'!G34)</f>
        <v>0</v>
      </c>
      <c r="W34" s="57">
        <f>üçadım!F34</f>
        <v>0</v>
      </c>
      <c r="X34" s="55" t="str">
        <f>IF(W34=0,"0",üçadım!G34)</f>
        <v>0</v>
      </c>
      <c r="Y34" s="58">
        <f>İsveç!F34</f>
        <v>0</v>
      </c>
      <c r="Z34" s="55" t="str">
        <f>IF(Y34=0,"0",İsveç!G34)</f>
        <v>0</v>
      </c>
      <c r="AA34" s="56">
        <f>'200m'!F34</f>
        <v>0</v>
      </c>
      <c r="AB34" s="55" t="str">
        <f>IF(AA34=0,"0",'200m'!G34)</f>
        <v>0</v>
      </c>
      <c r="AC34" s="58">
        <f>'800m'!F34</f>
        <v>0</v>
      </c>
      <c r="AD34" s="55" t="str">
        <f>IF(AC34=0,"0",'800m'!G34)</f>
        <v>0</v>
      </c>
      <c r="AE34" s="56">
        <f>disk!F34</f>
        <v>0</v>
      </c>
      <c r="AF34" s="55" t="str">
        <f>IF(AE34=0,"0",disk!G34)</f>
        <v>0</v>
      </c>
      <c r="AG34" s="58">
        <f>'3000m'!F34</f>
        <v>0</v>
      </c>
      <c r="AH34" s="55" t="str">
        <f>IF(AG34=0,"0",'3000m'!G34)</f>
        <v>0</v>
      </c>
      <c r="AI34" s="57">
        <f>sırık!F34</f>
        <v>0</v>
      </c>
      <c r="AJ34" s="55" t="str">
        <f>IF(AI34=0,"0",sırık!G34)</f>
        <v>0</v>
      </c>
      <c r="AK34" s="230">
        <f t="shared" si="1"/>
        <v>0</v>
      </c>
      <c r="AL34" s="230">
        <f t="shared" si="2"/>
        <v>0</v>
      </c>
    </row>
    <row r="35" spans="1:38" ht="45" customHeight="1">
      <c r="A35" s="54">
        <v>27</v>
      </c>
      <c r="B35" s="193" t="str">
        <f>'yarışmaya katılan okullar'!C38</f>
        <v/>
      </c>
      <c r="C35" s="55">
        <f>'yarışmaya katılan okullar'!B38</f>
        <v>0</v>
      </c>
      <c r="D35" s="56">
        <f>'110m eng'!F35</f>
        <v>0</v>
      </c>
      <c r="E35" s="55" t="str">
        <f>IF(D35=0,"0",'110m eng'!G35)</f>
        <v>0</v>
      </c>
      <c r="F35" s="57">
        <f>uzun!F35</f>
        <v>0</v>
      </c>
      <c r="G35" s="55" t="str">
        <f>IF(F35=0,"0",uzun!G35)</f>
        <v>0</v>
      </c>
      <c r="H35" s="57">
        <f>gülle!F35</f>
        <v>0</v>
      </c>
      <c r="I35" s="55" t="str">
        <f>IF(H35=0,"0",gülle!G35)</f>
        <v>0</v>
      </c>
      <c r="J35" s="57">
        <f>yüksek!F35</f>
        <v>0</v>
      </c>
      <c r="K35" s="55" t="str">
        <f>IF(J35=0,"0",yüksek!G35)</f>
        <v>0</v>
      </c>
      <c r="L35" s="56">
        <f>'100m'!F35</f>
        <v>0</v>
      </c>
      <c r="M35" s="55" t="str">
        <f>IF(L35=0,"0",'100m'!G35)</f>
        <v>0</v>
      </c>
      <c r="N35" s="58">
        <f>'400m'!F35</f>
        <v>0</v>
      </c>
      <c r="O35" s="55" t="str">
        <f>IF(N35=0,"0",'400m'!G35)</f>
        <v>0</v>
      </c>
      <c r="P35" s="58">
        <f>'1500m'!F35</f>
        <v>0</v>
      </c>
      <c r="Q35" s="55" t="str">
        <f>IF(P35=0,"0",'1500m'!G35)</f>
        <v>0</v>
      </c>
      <c r="R35" s="56">
        <f>cirit!F35</f>
        <v>0</v>
      </c>
      <c r="S35" s="55" t="str">
        <f>IF(R35=0,"0",cirit!G35)</f>
        <v>0</v>
      </c>
      <c r="T35" s="230">
        <f t="shared" si="0"/>
        <v>0</v>
      </c>
      <c r="U35" s="58">
        <f>'300m eng'!F35</f>
        <v>0</v>
      </c>
      <c r="V35" s="55" t="str">
        <f>IF(U35=0,"0",'300m eng'!G35)</f>
        <v>0</v>
      </c>
      <c r="W35" s="57">
        <f>üçadım!F35</f>
        <v>0</v>
      </c>
      <c r="X35" s="55" t="str">
        <f>IF(W35=0,"0",üçadım!G35)</f>
        <v>0</v>
      </c>
      <c r="Y35" s="58">
        <f>İsveç!F35</f>
        <v>0</v>
      </c>
      <c r="Z35" s="55" t="str">
        <f>IF(Y35=0,"0",İsveç!G35)</f>
        <v>0</v>
      </c>
      <c r="AA35" s="56">
        <f>'200m'!F35</f>
        <v>0</v>
      </c>
      <c r="AB35" s="55" t="str">
        <f>IF(AA35=0,"0",'200m'!G35)</f>
        <v>0</v>
      </c>
      <c r="AC35" s="58">
        <f>'800m'!F35</f>
        <v>0</v>
      </c>
      <c r="AD35" s="55" t="str">
        <f>IF(AC35=0,"0",'800m'!G35)</f>
        <v>0</v>
      </c>
      <c r="AE35" s="56">
        <f>disk!F35</f>
        <v>0</v>
      </c>
      <c r="AF35" s="55" t="str">
        <f>IF(AE35=0,"0",disk!G35)</f>
        <v>0</v>
      </c>
      <c r="AG35" s="58">
        <f>'3000m'!F35</f>
        <v>0</v>
      </c>
      <c r="AH35" s="55" t="str">
        <f>IF(AG35=0,"0",'3000m'!G35)</f>
        <v>0</v>
      </c>
      <c r="AI35" s="57">
        <f>sırık!F35</f>
        <v>0</v>
      </c>
      <c r="AJ35" s="55" t="str">
        <f>IF(AI35=0,"0",sırık!G35)</f>
        <v>0</v>
      </c>
      <c r="AK35" s="230">
        <f t="shared" si="1"/>
        <v>0</v>
      </c>
      <c r="AL35" s="230">
        <f t="shared" si="2"/>
        <v>0</v>
      </c>
    </row>
    <row r="36" spans="1:38" ht="45" customHeight="1">
      <c r="A36" s="54">
        <v>28</v>
      </c>
      <c r="B36" s="193" t="str">
        <f>'yarışmaya katılan okullar'!C39</f>
        <v/>
      </c>
      <c r="C36" s="55">
        <f>'yarışmaya katılan okullar'!B39</f>
        <v>0</v>
      </c>
      <c r="D36" s="56">
        <f>'110m eng'!F36</f>
        <v>0</v>
      </c>
      <c r="E36" s="55" t="str">
        <f>IF(D36=0,"0",'110m eng'!G36)</f>
        <v>0</v>
      </c>
      <c r="F36" s="57">
        <f>uzun!F36</f>
        <v>0</v>
      </c>
      <c r="G36" s="55" t="str">
        <f>IF(F36=0,"0",uzun!G36)</f>
        <v>0</v>
      </c>
      <c r="H36" s="57">
        <f>gülle!F36</f>
        <v>0</v>
      </c>
      <c r="I36" s="55" t="str">
        <f>IF(H36=0,"0",gülle!G36)</f>
        <v>0</v>
      </c>
      <c r="J36" s="57">
        <f>yüksek!F36</f>
        <v>0</v>
      </c>
      <c r="K36" s="55" t="str">
        <f>IF(J36=0,"0",yüksek!G36)</f>
        <v>0</v>
      </c>
      <c r="L36" s="56">
        <f>'100m'!F36</f>
        <v>0</v>
      </c>
      <c r="M36" s="55" t="str">
        <f>IF(L36=0,"0",'100m'!G36)</f>
        <v>0</v>
      </c>
      <c r="N36" s="58">
        <f>'400m'!F36</f>
        <v>0</v>
      </c>
      <c r="O36" s="55" t="str">
        <f>IF(N36=0,"0",'400m'!G36)</f>
        <v>0</v>
      </c>
      <c r="P36" s="58">
        <f>'1500m'!F36</f>
        <v>0</v>
      </c>
      <c r="Q36" s="55" t="str">
        <f>IF(P36=0,"0",'1500m'!G36)</f>
        <v>0</v>
      </c>
      <c r="R36" s="56">
        <f>cirit!F36</f>
        <v>0</v>
      </c>
      <c r="S36" s="55" t="str">
        <f>IF(R36=0,"0",cirit!G36)</f>
        <v>0</v>
      </c>
      <c r="T36" s="230">
        <f t="shared" si="0"/>
        <v>0</v>
      </c>
      <c r="U36" s="58">
        <f>'300m eng'!F36</f>
        <v>0</v>
      </c>
      <c r="V36" s="55" t="str">
        <f>IF(U36=0,"0",'300m eng'!G36)</f>
        <v>0</v>
      </c>
      <c r="W36" s="57">
        <f>üçadım!F36</f>
        <v>0</v>
      </c>
      <c r="X36" s="55" t="str">
        <f>IF(W36=0,"0",üçadım!G36)</f>
        <v>0</v>
      </c>
      <c r="Y36" s="58">
        <f>İsveç!F36</f>
        <v>0</v>
      </c>
      <c r="Z36" s="55" t="str">
        <f>IF(Y36=0,"0",İsveç!G36)</f>
        <v>0</v>
      </c>
      <c r="AA36" s="56">
        <f>'200m'!F36</f>
        <v>0</v>
      </c>
      <c r="AB36" s="55" t="str">
        <f>IF(AA36=0,"0",'200m'!G36)</f>
        <v>0</v>
      </c>
      <c r="AC36" s="58">
        <f>'800m'!F36</f>
        <v>0</v>
      </c>
      <c r="AD36" s="55" t="str">
        <f>IF(AC36=0,"0",'800m'!G36)</f>
        <v>0</v>
      </c>
      <c r="AE36" s="56">
        <f>disk!F36</f>
        <v>0</v>
      </c>
      <c r="AF36" s="55" t="str">
        <f>IF(AE36=0,"0",disk!G36)</f>
        <v>0</v>
      </c>
      <c r="AG36" s="58">
        <f>'3000m'!F36</f>
        <v>0</v>
      </c>
      <c r="AH36" s="55" t="str">
        <f>IF(AG36=0,"0",'3000m'!G36)</f>
        <v>0</v>
      </c>
      <c r="AI36" s="57">
        <f>sırık!F36</f>
        <v>0</v>
      </c>
      <c r="AJ36" s="55" t="str">
        <f>IF(AI36=0,"0",sırık!G36)</f>
        <v>0</v>
      </c>
      <c r="AK36" s="230">
        <f t="shared" si="1"/>
        <v>0</v>
      </c>
      <c r="AL36" s="230">
        <f t="shared" si="2"/>
        <v>0</v>
      </c>
    </row>
    <row r="37" spans="1:38" ht="45" customHeight="1">
      <c r="A37" s="54">
        <v>29</v>
      </c>
      <c r="B37" s="193" t="str">
        <f>'yarışmaya katılan okullar'!C40</f>
        <v/>
      </c>
      <c r="C37" s="55">
        <f>'yarışmaya katılan okullar'!B40</f>
        <v>0</v>
      </c>
      <c r="D37" s="56">
        <f>'110m eng'!F37</f>
        <v>0</v>
      </c>
      <c r="E37" s="55" t="str">
        <f>IF(D37=0,"0",'110m eng'!G37)</f>
        <v>0</v>
      </c>
      <c r="F37" s="57">
        <f>uzun!F37</f>
        <v>0</v>
      </c>
      <c r="G37" s="55" t="str">
        <f>IF(F37=0,"0",uzun!G37)</f>
        <v>0</v>
      </c>
      <c r="H37" s="57">
        <f>gülle!F37</f>
        <v>0</v>
      </c>
      <c r="I37" s="55" t="str">
        <f>IF(H37=0,"0",gülle!G37)</f>
        <v>0</v>
      </c>
      <c r="J37" s="57">
        <f>yüksek!F37</f>
        <v>0</v>
      </c>
      <c r="K37" s="55" t="str">
        <f>IF(J37=0,"0",yüksek!G37)</f>
        <v>0</v>
      </c>
      <c r="L37" s="56">
        <f>'100m'!F37</f>
        <v>0</v>
      </c>
      <c r="M37" s="55" t="str">
        <f>IF(L37=0,"0",'100m'!G37)</f>
        <v>0</v>
      </c>
      <c r="N37" s="58">
        <f>'400m'!F37</f>
        <v>0</v>
      </c>
      <c r="O37" s="55" t="str">
        <f>IF(N37=0,"0",'400m'!G37)</f>
        <v>0</v>
      </c>
      <c r="P37" s="58">
        <f>'1500m'!F37</f>
        <v>0</v>
      </c>
      <c r="Q37" s="55" t="str">
        <f>IF(P37=0,"0",'1500m'!G37)</f>
        <v>0</v>
      </c>
      <c r="R37" s="56">
        <f>cirit!F37</f>
        <v>0</v>
      </c>
      <c r="S37" s="55" t="str">
        <f>IF(R37=0,"0",cirit!G37)</f>
        <v>0</v>
      </c>
      <c r="T37" s="230">
        <f t="shared" si="0"/>
        <v>0</v>
      </c>
      <c r="U37" s="58">
        <f>'300m eng'!F37</f>
        <v>0</v>
      </c>
      <c r="V37" s="55" t="str">
        <f>IF(U37=0,"0",'300m eng'!G37)</f>
        <v>0</v>
      </c>
      <c r="W37" s="57">
        <f>üçadım!F37</f>
        <v>0</v>
      </c>
      <c r="X37" s="55" t="str">
        <f>IF(W37=0,"0",üçadım!G37)</f>
        <v>0</v>
      </c>
      <c r="Y37" s="58">
        <f>İsveç!F37</f>
        <v>0</v>
      </c>
      <c r="Z37" s="55" t="str">
        <f>IF(Y37=0,"0",İsveç!G37)</f>
        <v>0</v>
      </c>
      <c r="AA37" s="56">
        <f>'200m'!F37</f>
        <v>0</v>
      </c>
      <c r="AB37" s="55" t="str">
        <f>IF(AA37=0,"0",'200m'!G37)</f>
        <v>0</v>
      </c>
      <c r="AC37" s="58">
        <f>'800m'!F37</f>
        <v>0</v>
      </c>
      <c r="AD37" s="55" t="str">
        <f>IF(AC37=0,"0",'800m'!G37)</f>
        <v>0</v>
      </c>
      <c r="AE37" s="56">
        <f>disk!F37</f>
        <v>0</v>
      </c>
      <c r="AF37" s="55" t="str">
        <f>IF(AE37=0,"0",disk!G37)</f>
        <v>0</v>
      </c>
      <c r="AG37" s="58">
        <f>'3000m'!F37</f>
        <v>0</v>
      </c>
      <c r="AH37" s="55" t="str">
        <f>IF(AG37=0,"0",'3000m'!G37)</f>
        <v>0</v>
      </c>
      <c r="AI37" s="57">
        <f>sırık!F37</f>
        <v>0</v>
      </c>
      <c r="AJ37" s="55" t="str">
        <f>IF(AI37=0,"0",sırık!G37)</f>
        <v>0</v>
      </c>
      <c r="AK37" s="230">
        <f t="shared" si="1"/>
        <v>0</v>
      </c>
      <c r="AL37" s="230">
        <f t="shared" si="2"/>
        <v>0</v>
      </c>
    </row>
    <row r="38" spans="1:38" ht="45" customHeight="1">
      <c r="A38" s="54">
        <v>30</v>
      </c>
      <c r="B38" s="193" t="str">
        <f>'yarışmaya katılan okullar'!C41</f>
        <v/>
      </c>
      <c r="C38" s="55">
        <f>'yarışmaya katılan okullar'!B41</f>
        <v>0</v>
      </c>
      <c r="D38" s="56">
        <f>'110m eng'!F38</f>
        <v>0</v>
      </c>
      <c r="E38" s="55" t="str">
        <f>IF(D38=0,"0",'110m eng'!G38)</f>
        <v>0</v>
      </c>
      <c r="F38" s="57">
        <f>uzun!F38</f>
        <v>0</v>
      </c>
      <c r="G38" s="55" t="str">
        <f>IF(F38=0,"0",uzun!G38)</f>
        <v>0</v>
      </c>
      <c r="H38" s="57">
        <f>gülle!F38</f>
        <v>0</v>
      </c>
      <c r="I38" s="55" t="str">
        <f>IF(H38=0,"0",gülle!G38)</f>
        <v>0</v>
      </c>
      <c r="J38" s="57">
        <f>yüksek!F38</f>
        <v>0</v>
      </c>
      <c r="K38" s="55" t="str">
        <f>IF(J38=0,"0",yüksek!G38)</f>
        <v>0</v>
      </c>
      <c r="L38" s="56">
        <f>'100m'!F38</f>
        <v>0</v>
      </c>
      <c r="M38" s="55" t="str">
        <f>IF(L38=0,"0",'100m'!G38)</f>
        <v>0</v>
      </c>
      <c r="N38" s="58">
        <f>'400m'!F38</f>
        <v>0</v>
      </c>
      <c r="O38" s="55" t="str">
        <f>IF(N38=0,"0",'400m'!G38)</f>
        <v>0</v>
      </c>
      <c r="P38" s="58">
        <f>'1500m'!F38</f>
        <v>0</v>
      </c>
      <c r="Q38" s="55" t="str">
        <f>IF(P38=0,"0",'1500m'!G38)</f>
        <v>0</v>
      </c>
      <c r="R38" s="56">
        <f>cirit!F38</f>
        <v>0</v>
      </c>
      <c r="S38" s="55" t="str">
        <f>IF(R38=0,"0",cirit!G38)</f>
        <v>0</v>
      </c>
      <c r="T38" s="230">
        <f t="shared" si="0"/>
        <v>0</v>
      </c>
      <c r="U38" s="58">
        <f>'300m eng'!F38</f>
        <v>0</v>
      </c>
      <c r="V38" s="55" t="str">
        <f>IF(U38=0,"0",'300m eng'!G38)</f>
        <v>0</v>
      </c>
      <c r="W38" s="57">
        <f>üçadım!F38</f>
        <v>0</v>
      </c>
      <c r="X38" s="55" t="str">
        <f>IF(W38=0,"0",üçadım!G38)</f>
        <v>0</v>
      </c>
      <c r="Y38" s="58">
        <f>İsveç!F38</f>
        <v>0</v>
      </c>
      <c r="Z38" s="55" t="str">
        <f>IF(Y38=0,"0",İsveç!G38)</f>
        <v>0</v>
      </c>
      <c r="AA38" s="56">
        <f>'200m'!F38</f>
        <v>0</v>
      </c>
      <c r="AB38" s="55" t="str">
        <f>IF(AA38=0,"0",'200m'!G38)</f>
        <v>0</v>
      </c>
      <c r="AC38" s="58">
        <f>'800m'!F38</f>
        <v>0</v>
      </c>
      <c r="AD38" s="55" t="str">
        <f>IF(AC38=0,"0",'800m'!G38)</f>
        <v>0</v>
      </c>
      <c r="AE38" s="56">
        <f>disk!F38</f>
        <v>0</v>
      </c>
      <c r="AF38" s="55" t="str">
        <f>IF(AE38=0,"0",disk!G38)</f>
        <v>0</v>
      </c>
      <c r="AG38" s="58">
        <f>'3000m'!F38</f>
        <v>0</v>
      </c>
      <c r="AH38" s="55" t="str">
        <f>IF(AG38=0,"0",'3000m'!G38)</f>
        <v>0</v>
      </c>
      <c r="AI38" s="57">
        <f>sırık!F38</f>
        <v>0</v>
      </c>
      <c r="AJ38" s="55" t="str">
        <f>IF(AI38=0,"0",sırık!G38)</f>
        <v>0</v>
      </c>
      <c r="AK38" s="230">
        <f t="shared" si="1"/>
        <v>0</v>
      </c>
      <c r="AL38" s="230">
        <f t="shared" si="2"/>
        <v>0</v>
      </c>
    </row>
    <row r="39" spans="1:38" ht="45" customHeight="1">
      <c r="A39" s="54">
        <v>31</v>
      </c>
      <c r="B39" s="193" t="str">
        <f>'yarışmaya katılan okullar'!C42</f>
        <v/>
      </c>
      <c r="C39" s="55">
        <f>'yarışmaya katılan okullar'!B42</f>
        <v>0</v>
      </c>
      <c r="D39" s="56">
        <f>'110m eng'!F39</f>
        <v>0</v>
      </c>
      <c r="E39" s="55" t="str">
        <f>IF(D39=0,"0",'110m eng'!G39)</f>
        <v>0</v>
      </c>
      <c r="F39" s="57">
        <f>uzun!F39</f>
        <v>0</v>
      </c>
      <c r="G39" s="55" t="str">
        <f>IF(F39=0,"0",uzun!G39)</f>
        <v>0</v>
      </c>
      <c r="H39" s="57">
        <f>gülle!F39</f>
        <v>0</v>
      </c>
      <c r="I39" s="55" t="str">
        <f>IF(H39=0,"0",gülle!G39)</f>
        <v>0</v>
      </c>
      <c r="J39" s="57">
        <f>yüksek!F39</f>
        <v>0</v>
      </c>
      <c r="K39" s="55" t="str">
        <f>IF(J39=0,"0",yüksek!G39)</f>
        <v>0</v>
      </c>
      <c r="L39" s="56">
        <f>'100m'!F39</f>
        <v>0</v>
      </c>
      <c r="M39" s="55" t="str">
        <f>IF(L39=0,"0",'100m'!G39)</f>
        <v>0</v>
      </c>
      <c r="N39" s="58">
        <f>'400m'!F39</f>
        <v>0</v>
      </c>
      <c r="O39" s="55" t="str">
        <f>IF(N39=0,"0",'400m'!G39)</f>
        <v>0</v>
      </c>
      <c r="P39" s="58">
        <f>'1500m'!F39</f>
        <v>0</v>
      </c>
      <c r="Q39" s="55" t="str">
        <f>IF(P39=0,"0",'1500m'!G39)</f>
        <v>0</v>
      </c>
      <c r="R39" s="56">
        <f>cirit!F39</f>
        <v>0</v>
      </c>
      <c r="S39" s="55" t="str">
        <f>IF(R39=0,"0",cirit!G39)</f>
        <v>0</v>
      </c>
      <c r="T39" s="230">
        <f t="shared" si="0"/>
        <v>0</v>
      </c>
      <c r="U39" s="58">
        <f>'300m eng'!F39</f>
        <v>0</v>
      </c>
      <c r="V39" s="55" t="str">
        <f>IF(U39=0,"0",'300m eng'!G39)</f>
        <v>0</v>
      </c>
      <c r="W39" s="57">
        <f>üçadım!F39</f>
        <v>0</v>
      </c>
      <c r="X39" s="55" t="str">
        <f>IF(W39=0,"0",üçadım!G39)</f>
        <v>0</v>
      </c>
      <c r="Y39" s="58">
        <f>İsveç!F39</f>
        <v>0</v>
      </c>
      <c r="Z39" s="55" t="str">
        <f>IF(Y39=0,"0",İsveç!G39)</f>
        <v>0</v>
      </c>
      <c r="AA39" s="56">
        <f>'200m'!F39</f>
        <v>0</v>
      </c>
      <c r="AB39" s="55" t="str">
        <f>IF(AA39=0,"0",'200m'!G39)</f>
        <v>0</v>
      </c>
      <c r="AC39" s="58">
        <f>'800m'!F39</f>
        <v>0</v>
      </c>
      <c r="AD39" s="55" t="str">
        <f>IF(AC39=0,"0",'800m'!G39)</f>
        <v>0</v>
      </c>
      <c r="AE39" s="56">
        <f>disk!F39</f>
        <v>0</v>
      </c>
      <c r="AF39" s="55" t="str">
        <f>IF(AE39=0,"0",disk!G39)</f>
        <v>0</v>
      </c>
      <c r="AG39" s="58">
        <f>'3000m'!F39</f>
        <v>0</v>
      </c>
      <c r="AH39" s="55" t="str">
        <f>IF(AG39=0,"0",'3000m'!G39)</f>
        <v>0</v>
      </c>
      <c r="AI39" s="57">
        <f>sırık!F39</f>
        <v>0</v>
      </c>
      <c r="AJ39" s="55" t="str">
        <f>IF(AI39=0,"0",sırık!G39)</f>
        <v>0</v>
      </c>
      <c r="AK39" s="230">
        <f t="shared" si="1"/>
        <v>0</v>
      </c>
      <c r="AL39" s="230">
        <f t="shared" si="2"/>
        <v>0</v>
      </c>
    </row>
    <row r="40" spans="1:38" ht="45" customHeight="1">
      <c r="A40" s="54">
        <v>32</v>
      </c>
      <c r="B40" s="193" t="str">
        <f>'yarışmaya katılan okullar'!C43</f>
        <v/>
      </c>
      <c r="C40" s="55">
        <f>'yarışmaya katılan okullar'!B43</f>
        <v>0</v>
      </c>
      <c r="D40" s="56">
        <f>'110m eng'!F40</f>
        <v>0</v>
      </c>
      <c r="E40" s="55" t="str">
        <f>IF(D40=0,"0",'110m eng'!G40)</f>
        <v>0</v>
      </c>
      <c r="F40" s="57">
        <f>uzun!F40</f>
        <v>0</v>
      </c>
      <c r="G40" s="55" t="str">
        <f>IF(F40=0,"0",uzun!G40)</f>
        <v>0</v>
      </c>
      <c r="H40" s="57">
        <f>gülle!F40</f>
        <v>0</v>
      </c>
      <c r="I40" s="55" t="str">
        <f>IF(H40=0,"0",gülle!G40)</f>
        <v>0</v>
      </c>
      <c r="J40" s="57">
        <f>yüksek!F40</f>
        <v>0</v>
      </c>
      <c r="K40" s="55" t="str">
        <f>IF(J40=0,"0",yüksek!G40)</f>
        <v>0</v>
      </c>
      <c r="L40" s="56">
        <f>'100m'!F40</f>
        <v>0</v>
      </c>
      <c r="M40" s="55" t="str">
        <f>IF(L40=0,"0",'100m'!G40)</f>
        <v>0</v>
      </c>
      <c r="N40" s="58">
        <f>'400m'!F40</f>
        <v>0</v>
      </c>
      <c r="O40" s="55" t="str">
        <f>IF(N40=0,"0",'400m'!G40)</f>
        <v>0</v>
      </c>
      <c r="P40" s="58">
        <f>'1500m'!F40</f>
        <v>0</v>
      </c>
      <c r="Q40" s="55" t="str">
        <f>IF(P40=0,"0",'1500m'!G40)</f>
        <v>0</v>
      </c>
      <c r="R40" s="56">
        <f>cirit!F40</f>
        <v>0</v>
      </c>
      <c r="S40" s="55" t="str">
        <f>IF(R40=0,"0",cirit!G40)</f>
        <v>0</v>
      </c>
      <c r="T40" s="230">
        <f t="shared" si="0"/>
        <v>0</v>
      </c>
      <c r="U40" s="58">
        <f>'300m eng'!F40</f>
        <v>0</v>
      </c>
      <c r="V40" s="55" t="str">
        <f>IF(U40=0,"0",'300m eng'!G40)</f>
        <v>0</v>
      </c>
      <c r="W40" s="57">
        <f>üçadım!F40</f>
        <v>0</v>
      </c>
      <c r="X40" s="55" t="str">
        <f>IF(W40=0,"0",üçadım!G40)</f>
        <v>0</v>
      </c>
      <c r="Y40" s="58">
        <f>İsveç!F40</f>
        <v>0</v>
      </c>
      <c r="Z40" s="55" t="str">
        <f>IF(Y40=0,"0",İsveç!G40)</f>
        <v>0</v>
      </c>
      <c r="AA40" s="56">
        <f>'200m'!F40</f>
        <v>0</v>
      </c>
      <c r="AB40" s="55" t="str">
        <f>IF(AA40=0,"0",'200m'!G40)</f>
        <v>0</v>
      </c>
      <c r="AC40" s="58">
        <f>'800m'!F40</f>
        <v>0</v>
      </c>
      <c r="AD40" s="55" t="str">
        <f>IF(AC40=0,"0",'800m'!G40)</f>
        <v>0</v>
      </c>
      <c r="AE40" s="56">
        <f>disk!F40</f>
        <v>0</v>
      </c>
      <c r="AF40" s="55" t="str">
        <f>IF(AE40=0,"0",disk!G40)</f>
        <v>0</v>
      </c>
      <c r="AG40" s="58">
        <f>'3000m'!F40</f>
        <v>0</v>
      </c>
      <c r="AH40" s="55" t="str">
        <f>IF(AG40=0,"0",'3000m'!G40)</f>
        <v>0</v>
      </c>
      <c r="AI40" s="57">
        <f>sırık!F40</f>
        <v>0</v>
      </c>
      <c r="AJ40" s="55" t="str">
        <f>IF(AI40=0,"0",sırık!G40)</f>
        <v>0</v>
      </c>
      <c r="AK40" s="230">
        <f t="shared" si="1"/>
        <v>0</v>
      </c>
      <c r="AL40" s="230">
        <f t="shared" si="2"/>
        <v>0</v>
      </c>
    </row>
  </sheetData>
  <mergeCells count="29">
    <mergeCell ref="F7:G7"/>
    <mergeCell ref="D6:T6"/>
    <mergeCell ref="U6:AK6"/>
    <mergeCell ref="AK7:AK8"/>
    <mergeCell ref="H7:I7"/>
    <mergeCell ref="J7:K7"/>
    <mergeCell ref="L7:M7"/>
    <mergeCell ref="N7:O7"/>
    <mergeCell ref="P7:Q7"/>
    <mergeCell ref="R7:S7"/>
    <mergeCell ref="AE7:AF7"/>
    <mergeCell ref="AG7:AH7"/>
    <mergeCell ref="U7:V7"/>
    <mergeCell ref="A5:AL5"/>
    <mergeCell ref="A1:AL1"/>
    <mergeCell ref="A2:AL2"/>
    <mergeCell ref="A3:AL3"/>
    <mergeCell ref="AI7:AJ7"/>
    <mergeCell ref="AL7:AL8"/>
    <mergeCell ref="W7:X7"/>
    <mergeCell ref="Y7:Z7"/>
    <mergeCell ref="AA7:AB7"/>
    <mergeCell ref="AC7:AD7"/>
    <mergeCell ref="A4:B4"/>
    <mergeCell ref="A7:A8"/>
    <mergeCell ref="B7:B8"/>
    <mergeCell ref="C7:C8"/>
    <mergeCell ref="D7:E7"/>
    <mergeCell ref="T7:T8"/>
  </mergeCells>
  <conditionalFormatting sqref="C32:C40 AL32:AL40">
    <cfRule type="cellIs" dxfId="15" priority="19" stopIfTrue="1" operator="equal">
      <formula>0</formula>
    </cfRule>
  </conditionalFormatting>
  <conditionalFormatting sqref="C32:C40 AL32:AL40">
    <cfRule type="cellIs" dxfId="14" priority="16" stopIfTrue="1" operator="equal">
      <formula>$N$9</formula>
    </cfRule>
    <cfRule type="cellIs" dxfId="13" priority="17" stopIfTrue="1" operator="equal">
      <formula>$C$24</formula>
    </cfRule>
  </conditionalFormatting>
  <conditionalFormatting sqref="AE8">
    <cfRule type="cellIs" dxfId="12" priority="13" stopIfTrue="1" operator="equal">
      <formula>$M$32</formula>
    </cfRule>
  </conditionalFormatting>
  <conditionalFormatting sqref="B9:B40">
    <cfRule type="cellIs" dxfId="11" priority="10" stopIfTrue="1" operator="equal">
      <formula>$B$32</formula>
    </cfRule>
  </conditionalFormatting>
  <conditionalFormatting sqref="D32:S40 U32:AJ40">
    <cfRule type="cellIs" dxfId="10" priority="9" stopIfTrue="1" operator="equal">
      <formula>$Z$34</formula>
    </cfRule>
  </conditionalFormatting>
  <conditionalFormatting sqref="D32:D40 F32:F40 H32:H40 J32:J40 L32:L40 N32:N40 P32:P40 R32:R40 U32:U40 W32:W40 Y32:Y40 AA32:AA40 AC32:AC40 AE32:AE40 AG32:AG40 AI32:AI40">
    <cfRule type="cellIs" dxfId="9" priority="8" stopIfTrue="1" operator="equal">
      <formula>$U$27</formula>
    </cfRule>
  </conditionalFormatting>
  <conditionalFormatting sqref="AK9:AK40">
    <cfRule type="cellIs" dxfId="8" priority="5" stopIfTrue="1" operator="equal">
      <formula>$T$9</formula>
    </cfRule>
  </conditionalFormatting>
  <conditionalFormatting sqref="AK9:AK40">
    <cfRule type="cellIs" dxfId="7" priority="4" stopIfTrue="1" operator="equal">
      <formula>0</formula>
    </cfRule>
  </conditionalFormatting>
  <conditionalFormatting sqref="AL9:AL40">
    <cfRule type="duplicateValues" dxfId="6" priority="1" stopIfTrue="1"/>
  </conditionalFormatting>
  <printOptions horizontalCentered="1"/>
  <pageMargins left="0.31496062992125984" right="0.31496062992125984" top="1.3385826771653544" bottom="0.15748031496062992" header="0.31496062992125984" footer="0.31496062992125984"/>
  <pageSetup paperSize="9" scale="4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3"/>
  </sheetPr>
  <dimension ref="A1:H74"/>
  <sheetViews>
    <sheetView zoomScale="75" zoomScaleNormal="75" workbookViewId="0">
      <selection activeCell="E6" sqref="E6:F6"/>
    </sheetView>
  </sheetViews>
  <sheetFormatPr defaultColWidth="9.140625" defaultRowHeight="24.95" customHeight="1"/>
  <cols>
    <col min="1" max="1" width="5.7109375" style="40" customWidth="1"/>
    <col min="2" max="2" width="24" style="40" bestFit="1" customWidth="1"/>
    <col min="3" max="3" width="30.5703125" style="40" bestFit="1" customWidth="1"/>
    <col min="4" max="4" width="46.7109375" style="40" customWidth="1"/>
    <col min="5" max="5" width="12" style="40" bestFit="1" customWidth="1"/>
    <col min="6" max="6" width="13.42578125" style="91" bestFit="1" customWidth="1"/>
    <col min="7" max="7" width="9.140625" style="40"/>
    <col min="8" max="8" width="46.7109375" style="40" customWidth="1"/>
    <col min="9" max="16384" width="9.140625" style="40"/>
  </cols>
  <sheetData>
    <row r="1" spans="1:8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</row>
    <row r="2" spans="1:8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</row>
    <row r="3" spans="1:8" ht="24.95" customHeight="1">
      <c r="A3" s="321" t="str">
        <f>'genel bilgi girişi'!B3</f>
        <v>ELEME YARIŞMALARI</v>
      </c>
      <c r="B3" s="321"/>
      <c r="C3" s="321"/>
      <c r="D3" s="321"/>
      <c r="E3" s="321"/>
    </row>
    <row r="4" spans="1:8" s="24" customFormat="1" ht="24.95" customHeight="1">
      <c r="F4" s="38"/>
    </row>
    <row r="5" spans="1:8" s="24" customFormat="1" ht="24.95" customHeight="1">
      <c r="A5" s="323" t="s">
        <v>16</v>
      </c>
      <c r="B5" s="323"/>
      <c r="C5" s="26" t="str">
        <f>'genel bilgi girişi'!$B$4</f>
        <v>GENÇ ERKEK</v>
      </c>
      <c r="D5" s="25" t="s">
        <v>17</v>
      </c>
      <c r="E5" s="325" t="str">
        <f>'genel bilgi girişi'!B5</f>
        <v>ATATÜRK STADYUMU</v>
      </c>
      <c r="F5" s="325"/>
    </row>
    <row r="6" spans="1:8" s="24" customFormat="1" ht="24.95" customHeight="1">
      <c r="A6" s="323"/>
      <c r="B6" s="323"/>
      <c r="C6" s="89"/>
      <c r="D6" s="25" t="s">
        <v>18</v>
      </c>
      <c r="E6" s="326" t="str">
        <f>'genel bilgi girişi'!B6</f>
        <v>11-12 MART 2019</v>
      </c>
      <c r="F6" s="326"/>
    </row>
    <row r="7" spans="1:8" s="24" customFormat="1" ht="24.95" customHeight="1">
      <c r="F7" s="38"/>
    </row>
    <row r="8" spans="1:8" s="38" customFormat="1" ht="24.95" customHeight="1">
      <c r="A8" s="28" t="s">
        <v>32</v>
      </c>
      <c r="B8" s="28" t="s">
        <v>120</v>
      </c>
      <c r="C8" s="28" t="s">
        <v>55</v>
      </c>
      <c r="D8" s="28" t="s">
        <v>200</v>
      </c>
      <c r="E8" s="28" t="s">
        <v>22</v>
      </c>
      <c r="F8" s="28" t="s">
        <v>199</v>
      </c>
    </row>
    <row r="9" spans="1:8" s="24" customFormat="1" ht="24.95" customHeight="1">
      <c r="A9" s="28">
        <v>1</v>
      </c>
      <c r="B9" s="42" t="s">
        <v>121</v>
      </c>
      <c r="C9" s="32" t="s">
        <v>122</v>
      </c>
      <c r="D9" s="32" t="s">
        <v>123</v>
      </c>
      <c r="E9" s="90" t="s">
        <v>225</v>
      </c>
      <c r="F9" s="42">
        <v>1992</v>
      </c>
      <c r="H9" s="24" t="str">
        <f t="shared" ref="H9:H15" si="0">CONCATENATE(C9," ",E9)</f>
        <v>YİĞİTCAN HEKİMOĞLU 10.65 sn</v>
      </c>
    </row>
    <row r="10" spans="1:8" s="24" customFormat="1" ht="24.95" customHeight="1">
      <c r="A10" s="28">
        <v>2</v>
      </c>
      <c r="B10" s="42" t="s">
        <v>124</v>
      </c>
      <c r="C10" s="32" t="s">
        <v>122</v>
      </c>
      <c r="D10" s="32" t="s">
        <v>125</v>
      </c>
      <c r="E10" s="90" t="s">
        <v>224</v>
      </c>
      <c r="F10" s="42">
        <v>1992</v>
      </c>
      <c r="H10" s="24" t="str">
        <f t="shared" si="0"/>
        <v>YİĞİTCAN HEKİMOĞLU 22.09 sn</v>
      </c>
    </row>
    <row r="11" spans="1:8" s="24" customFormat="1" ht="24.95" customHeight="1">
      <c r="A11" s="28">
        <v>3</v>
      </c>
      <c r="B11" s="42" t="s">
        <v>126</v>
      </c>
      <c r="C11" s="32" t="s">
        <v>127</v>
      </c>
      <c r="D11" s="32" t="s">
        <v>128</v>
      </c>
      <c r="E11" s="90" t="s">
        <v>249</v>
      </c>
      <c r="F11" s="42">
        <v>1982</v>
      </c>
      <c r="H11" s="24" t="str">
        <f t="shared" si="0"/>
        <v>SERHAN GÜNEYLİ 50.09 sn</v>
      </c>
    </row>
    <row r="12" spans="1:8" s="24" customFormat="1" ht="24.95" customHeight="1">
      <c r="A12" s="28">
        <v>4</v>
      </c>
      <c r="B12" s="42" t="s">
        <v>129</v>
      </c>
      <c r="C12" s="32" t="s">
        <v>130</v>
      </c>
      <c r="D12" s="32" t="s">
        <v>131</v>
      </c>
      <c r="E12" s="90" t="s">
        <v>250</v>
      </c>
      <c r="F12" s="42">
        <v>1987</v>
      </c>
      <c r="H12" s="24" t="str">
        <f t="shared" si="0"/>
        <v>SALİH KEMANECİLER 1:58.7 sn</v>
      </c>
    </row>
    <row r="13" spans="1:8" s="24" customFormat="1" ht="24.95" customHeight="1">
      <c r="A13" s="28">
        <v>5</v>
      </c>
      <c r="B13" s="42" t="s">
        <v>132</v>
      </c>
      <c r="C13" s="32" t="s">
        <v>130</v>
      </c>
      <c r="D13" s="32" t="s">
        <v>131</v>
      </c>
      <c r="E13" s="90" t="s">
        <v>251</v>
      </c>
      <c r="F13" s="42">
        <v>1987</v>
      </c>
      <c r="H13" s="24" t="str">
        <f t="shared" si="0"/>
        <v>SALİH KEMANECİLER 4:05.4 sn</v>
      </c>
    </row>
    <row r="14" spans="1:8" s="24" customFormat="1" ht="24.95" customHeight="1">
      <c r="A14" s="28">
        <v>6</v>
      </c>
      <c r="B14" s="42" t="s">
        <v>133</v>
      </c>
      <c r="C14" s="32" t="s">
        <v>130</v>
      </c>
      <c r="D14" s="32" t="s">
        <v>136</v>
      </c>
      <c r="E14" s="90" t="s">
        <v>252</v>
      </c>
      <c r="F14" s="42">
        <v>1987</v>
      </c>
      <c r="H14" s="24" t="str">
        <f t="shared" si="0"/>
        <v>SALİH KEMANECİLER 9:08.2 sn</v>
      </c>
    </row>
    <row r="15" spans="1:8" s="24" customFormat="1" ht="24.95" customHeight="1">
      <c r="A15" s="28">
        <v>7</v>
      </c>
      <c r="B15" s="42" t="s">
        <v>133</v>
      </c>
      <c r="C15" s="32" t="s">
        <v>134</v>
      </c>
      <c r="D15" s="32" t="s">
        <v>135</v>
      </c>
      <c r="E15" s="90" t="s">
        <v>253</v>
      </c>
      <c r="F15" s="42">
        <v>1971</v>
      </c>
      <c r="H15" s="24" t="str">
        <f t="shared" si="0"/>
        <v>ASIM KESER 9:08.2sn</v>
      </c>
    </row>
    <row r="16" spans="1:8" s="24" customFormat="1" ht="24.95" customHeight="1">
      <c r="A16" s="28">
        <v>8</v>
      </c>
      <c r="B16" s="42" t="s">
        <v>137</v>
      </c>
      <c r="C16" s="32" t="s">
        <v>134</v>
      </c>
      <c r="D16" s="32" t="s">
        <v>138</v>
      </c>
      <c r="E16" s="90" t="s">
        <v>254</v>
      </c>
      <c r="F16" s="42">
        <v>1971</v>
      </c>
    </row>
    <row r="17" spans="1:8" s="24" customFormat="1" ht="24.95" customHeight="1">
      <c r="A17" s="28">
        <v>9</v>
      </c>
      <c r="B17" s="42" t="s">
        <v>139</v>
      </c>
      <c r="C17" s="32" t="s">
        <v>140</v>
      </c>
      <c r="D17" s="32" t="s">
        <v>141</v>
      </c>
      <c r="E17" s="90" t="s">
        <v>255</v>
      </c>
      <c r="F17" s="42">
        <v>1972</v>
      </c>
    </row>
    <row r="18" spans="1:8" s="24" customFormat="1" ht="24.95" customHeight="1">
      <c r="A18" s="28">
        <v>10</v>
      </c>
      <c r="B18" s="42" t="s">
        <v>142</v>
      </c>
      <c r="C18" s="32" t="s">
        <v>143</v>
      </c>
      <c r="D18" s="32" t="s">
        <v>144</v>
      </c>
      <c r="E18" s="90" t="s">
        <v>256</v>
      </c>
      <c r="F18" s="42">
        <v>1984</v>
      </c>
    </row>
    <row r="19" spans="1:8" s="24" customFormat="1" ht="24.95" customHeight="1">
      <c r="A19" s="28">
        <v>11</v>
      </c>
      <c r="B19" s="42" t="s">
        <v>145</v>
      </c>
      <c r="C19" s="32" t="s">
        <v>244</v>
      </c>
      <c r="D19" s="32" t="s">
        <v>275</v>
      </c>
      <c r="E19" s="90" t="s">
        <v>276</v>
      </c>
      <c r="F19" s="42">
        <v>2000</v>
      </c>
      <c r="H19" s="24" t="str">
        <f>CONCATENATE(C19," ",E19)</f>
        <v>KUBİLAY TOK 14.71 sn</v>
      </c>
    </row>
    <row r="20" spans="1:8" s="24" customFormat="1" ht="24.95" customHeight="1">
      <c r="A20" s="28">
        <v>12</v>
      </c>
      <c r="B20" s="42" t="s">
        <v>146</v>
      </c>
      <c r="C20" s="32" t="s">
        <v>147</v>
      </c>
      <c r="D20" s="32" t="s">
        <v>246</v>
      </c>
      <c r="E20" s="90" t="s">
        <v>257</v>
      </c>
      <c r="F20" s="42">
        <v>1997</v>
      </c>
      <c r="H20" s="24" t="str">
        <f>CONCATENATE(C20," ",E20)</f>
        <v>KAAN SAVAŞKAN 39.50 sn</v>
      </c>
    </row>
    <row r="21" spans="1:8" s="24" customFormat="1" ht="24.95" customHeight="1">
      <c r="A21" s="28">
        <v>13</v>
      </c>
      <c r="B21" s="42" t="s">
        <v>148</v>
      </c>
      <c r="C21" s="32" t="s">
        <v>149</v>
      </c>
      <c r="D21" s="32" t="s">
        <v>150</v>
      </c>
      <c r="E21" s="90" t="s">
        <v>258</v>
      </c>
      <c r="F21" s="42">
        <v>1981</v>
      </c>
    </row>
    <row r="22" spans="1:8" s="24" customFormat="1" ht="24.95" customHeight="1">
      <c r="A22" s="28">
        <v>14</v>
      </c>
      <c r="B22" s="42" t="s">
        <v>151</v>
      </c>
      <c r="C22" s="32" t="s">
        <v>152</v>
      </c>
      <c r="D22" s="32" t="s">
        <v>153</v>
      </c>
      <c r="E22" s="90" t="s">
        <v>259</v>
      </c>
      <c r="F22" s="42">
        <v>1988</v>
      </c>
    </row>
    <row r="23" spans="1:8" s="24" customFormat="1" ht="24.95" customHeight="1">
      <c r="A23" s="28">
        <v>15</v>
      </c>
      <c r="B23" s="42" t="s">
        <v>154</v>
      </c>
      <c r="C23" s="32" t="s">
        <v>155</v>
      </c>
      <c r="D23" s="32" t="s">
        <v>156</v>
      </c>
      <c r="E23" s="90" t="s">
        <v>260</v>
      </c>
      <c r="F23" s="42">
        <v>1983</v>
      </c>
    </row>
    <row r="24" spans="1:8" s="24" customFormat="1" ht="24.95" customHeight="1">
      <c r="A24" s="28">
        <v>16</v>
      </c>
      <c r="B24" s="42" t="s">
        <v>157</v>
      </c>
      <c r="C24" s="32" t="s">
        <v>158</v>
      </c>
      <c r="D24" s="32" t="s">
        <v>159</v>
      </c>
      <c r="E24" s="90" t="s">
        <v>261</v>
      </c>
      <c r="F24" s="42">
        <v>1990</v>
      </c>
    </row>
    <row r="25" spans="1:8" s="24" customFormat="1" ht="24.95" customHeight="1">
      <c r="A25" s="28">
        <v>17</v>
      </c>
      <c r="B25" s="42" t="s">
        <v>160</v>
      </c>
      <c r="C25" s="32" t="s">
        <v>161</v>
      </c>
      <c r="D25" s="32" t="s">
        <v>162</v>
      </c>
      <c r="E25" s="90" t="s">
        <v>262</v>
      </c>
      <c r="F25" s="42">
        <v>1991</v>
      </c>
    </row>
    <row r="26" spans="1:8" s="24" customFormat="1" ht="24.95" customHeight="1">
      <c r="A26" s="28">
        <v>18</v>
      </c>
      <c r="B26" s="42" t="s">
        <v>49</v>
      </c>
      <c r="C26" s="32" t="s">
        <v>163</v>
      </c>
      <c r="D26" s="32" t="s">
        <v>164</v>
      </c>
      <c r="E26" s="90" t="s">
        <v>221</v>
      </c>
      <c r="F26" s="42">
        <v>1973</v>
      </c>
      <c r="H26" s="24" t="str">
        <f>CONCATENATE(C26," ",E26)</f>
        <v>MEHMET ODUNCU 6.72 m</v>
      </c>
    </row>
    <row r="27" spans="1:8" s="24" customFormat="1" ht="24.95" customHeight="1">
      <c r="A27" s="28">
        <v>19</v>
      </c>
      <c r="B27" s="42" t="s">
        <v>47</v>
      </c>
      <c r="C27" s="32" t="s">
        <v>165</v>
      </c>
      <c r="D27" s="32" t="s">
        <v>166</v>
      </c>
      <c r="E27" s="90" t="s">
        <v>220</v>
      </c>
      <c r="F27" s="42">
        <v>1994</v>
      </c>
      <c r="H27" s="24" t="str">
        <f>CONCATENATE(C27," ",E27)</f>
        <v>MEHMET BAYKENT 14.14 m</v>
      </c>
    </row>
    <row r="28" spans="1:8" s="24" customFormat="1" ht="24.95" customHeight="1">
      <c r="A28" s="28">
        <v>20</v>
      </c>
      <c r="B28" s="42" t="s">
        <v>53</v>
      </c>
      <c r="C28" s="32" t="s">
        <v>167</v>
      </c>
      <c r="D28" s="32" t="s">
        <v>168</v>
      </c>
      <c r="E28" s="90" t="s">
        <v>223</v>
      </c>
      <c r="F28" s="42">
        <v>1986</v>
      </c>
      <c r="H28" s="24" t="str">
        <f>CONCATENATE(C28," ",E28)</f>
        <v>UMUT AYBAY 2.02 m</v>
      </c>
    </row>
    <row r="29" spans="1:8" s="24" customFormat="1" ht="24.95" customHeight="1">
      <c r="A29" s="28">
        <v>21</v>
      </c>
      <c r="B29" s="42" t="s">
        <v>92</v>
      </c>
      <c r="C29" s="32" t="s">
        <v>169</v>
      </c>
      <c r="D29" s="32" t="s">
        <v>144</v>
      </c>
      <c r="E29" s="90" t="s">
        <v>222</v>
      </c>
      <c r="F29" s="42">
        <v>1984</v>
      </c>
      <c r="H29" s="24" t="str">
        <f>CONCATENATE(C29," ",E29)</f>
        <v>ÖZCAN KÜDENLER 3.80 m</v>
      </c>
    </row>
    <row r="30" spans="1:8" s="24" customFormat="1" ht="24.95" customHeight="1">
      <c r="A30" s="28">
        <v>22</v>
      </c>
      <c r="B30" s="42" t="s">
        <v>170</v>
      </c>
      <c r="C30" s="32" t="s">
        <v>171</v>
      </c>
      <c r="D30" s="32" t="s">
        <v>172</v>
      </c>
      <c r="E30" s="90" t="s">
        <v>263</v>
      </c>
      <c r="F30" s="42">
        <v>1956</v>
      </c>
    </row>
    <row r="31" spans="1:8" s="24" customFormat="1" ht="24.95" customHeight="1">
      <c r="A31" s="28">
        <v>23</v>
      </c>
      <c r="B31" s="42" t="s">
        <v>173</v>
      </c>
      <c r="C31" s="32" t="s">
        <v>174</v>
      </c>
      <c r="D31" s="32" t="s">
        <v>175</v>
      </c>
      <c r="E31" s="90" t="s">
        <v>264</v>
      </c>
      <c r="F31" s="42">
        <v>1984</v>
      </c>
    </row>
    <row r="32" spans="1:8" s="24" customFormat="1" ht="24.95" customHeight="1">
      <c r="A32" s="28">
        <v>24</v>
      </c>
      <c r="B32" s="42" t="s">
        <v>176</v>
      </c>
      <c r="C32" s="32" t="s">
        <v>177</v>
      </c>
      <c r="D32" s="32" t="s">
        <v>178</v>
      </c>
      <c r="E32" s="90" t="s">
        <v>219</v>
      </c>
      <c r="F32" s="42">
        <v>1987</v>
      </c>
      <c r="H32" s="24" t="str">
        <f>CONCATENATE(C32," ",E32)</f>
        <v>KUTAY KIRMIZI 15.45 m</v>
      </c>
    </row>
    <row r="33" spans="1:8" s="24" customFormat="1" ht="24.95" customHeight="1">
      <c r="A33" s="28">
        <v>25</v>
      </c>
      <c r="B33" s="42" t="s">
        <v>179</v>
      </c>
      <c r="C33" s="32" t="s">
        <v>180</v>
      </c>
      <c r="D33" s="32" t="s">
        <v>181</v>
      </c>
      <c r="E33" s="90" t="s">
        <v>265</v>
      </c>
      <c r="F33" s="42">
        <v>1961</v>
      </c>
    </row>
    <row r="34" spans="1:8" s="24" customFormat="1" ht="24.95" customHeight="1">
      <c r="A34" s="28">
        <v>26</v>
      </c>
      <c r="B34" s="42" t="s">
        <v>182</v>
      </c>
      <c r="C34" s="32" t="s">
        <v>183</v>
      </c>
      <c r="D34" s="32" t="s">
        <v>247</v>
      </c>
      <c r="E34" s="90" t="s">
        <v>266</v>
      </c>
      <c r="F34" s="42">
        <v>1991</v>
      </c>
    </row>
    <row r="35" spans="1:8" s="24" customFormat="1" ht="24.95" customHeight="1">
      <c r="A35" s="28">
        <v>27</v>
      </c>
      <c r="B35" s="42" t="s">
        <v>184</v>
      </c>
      <c r="C35" s="32" t="s">
        <v>245</v>
      </c>
      <c r="D35" s="32" t="s">
        <v>277</v>
      </c>
      <c r="E35" s="90" t="s">
        <v>278</v>
      </c>
      <c r="F35" s="42">
        <v>1999</v>
      </c>
      <c r="H35" s="24" t="str">
        <f>CONCATENATE(C35," ",E35)</f>
        <v>MİHAİ MUSTAFA 45.52 m</v>
      </c>
    </row>
    <row r="36" spans="1:8" s="24" customFormat="1" ht="24.95" customHeight="1">
      <c r="A36" s="28">
        <v>28</v>
      </c>
      <c r="B36" s="42" t="s">
        <v>185</v>
      </c>
      <c r="C36" s="32" t="s">
        <v>186</v>
      </c>
      <c r="D36" s="32" t="s">
        <v>187</v>
      </c>
      <c r="E36" s="90" t="s">
        <v>267</v>
      </c>
      <c r="F36" s="42"/>
    </row>
    <row r="37" spans="1:8" s="24" customFormat="1" ht="24.95" customHeight="1">
      <c r="A37" s="28">
        <v>29</v>
      </c>
      <c r="B37" s="42" t="s">
        <v>188</v>
      </c>
      <c r="C37" s="32" t="s">
        <v>234</v>
      </c>
      <c r="D37" s="32" t="s">
        <v>235</v>
      </c>
      <c r="E37" s="90" t="s">
        <v>268</v>
      </c>
      <c r="F37" s="42">
        <v>1997</v>
      </c>
      <c r="H37" s="24" t="str">
        <f>CONCATENATE(C37," ",E37)</f>
        <v>ADEM ÇAVUŞOĞLU 54.34 m</v>
      </c>
    </row>
    <row r="38" spans="1:8" s="24" customFormat="1" ht="24.95" customHeight="1">
      <c r="A38" s="28">
        <v>30</v>
      </c>
      <c r="B38" s="42" t="s">
        <v>189</v>
      </c>
      <c r="C38" s="32" t="s">
        <v>190</v>
      </c>
      <c r="D38" s="32" t="s">
        <v>191</v>
      </c>
      <c r="E38" s="90" t="s">
        <v>269</v>
      </c>
      <c r="F38" s="42"/>
      <c r="H38" s="24" t="str">
        <f>CONCATENATE(C38," ",E38)</f>
        <v>HALİL KARSLI 38.58 m</v>
      </c>
    </row>
    <row r="39" spans="1:8" s="24" customFormat="1" ht="24.95" customHeight="1">
      <c r="A39" s="28">
        <v>31</v>
      </c>
      <c r="B39" s="42" t="s">
        <v>192</v>
      </c>
      <c r="C39" s="32" t="s">
        <v>193</v>
      </c>
      <c r="D39" s="32" t="s">
        <v>144</v>
      </c>
      <c r="E39" s="90" t="s">
        <v>270</v>
      </c>
      <c r="F39" s="42"/>
      <c r="H39" s="24" t="str">
        <f>CONCATENATE(C39," ",E39)</f>
        <v>HALİL SAMANİ 44.23 m</v>
      </c>
    </row>
    <row r="40" spans="1:8" s="24" customFormat="1" ht="24.95" customHeight="1">
      <c r="A40" s="28">
        <v>32</v>
      </c>
      <c r="B40" s="42" t="s">
        <v>194</v>
      </c>
      <c r="C40" s="32" t="s">
        <v>195</v>
      </c>
      <c r="D40" s="32" t="s">
        <v>131</v>
      </c>
      <c r="E40" s="90" t="s">
        <v>271</v>
      </c>
      <c r="F40" s="42"/>
      <c r="H40" s="24" t="str">
        <f>CONCATENATE(C40," ",E40)</f>
        <v>OZAN DİZMAN 45.87 m</v>
      </c>
    </row>
    <row r="41" spans="1:8" s="24" customFormat="1" ht="24.95" customHeight="1">
      <c r="A41" s="28">
        <v>33</v>
      </c>
      <c r="B41" s="42" t="s">
        <v>196</v>
      </c>
      <c r="C41" s="32" t="s">
        <v>73</v>
      </c>
      <c r="D41" s="32" t="s">
        <v>197</v>
      </c>
      <c r="E41" s="90" t="s">
        <v>272</v>
      </c>
      <c r="F41" s="42"/>
      <c r="H41" s="24" t="str">
        <f>CONCATENATE(C41," ",E41)</f>
        <v>LEFKOŞA TÜRK LİSESİ 44.32 sn</v>
      </c>
    </row>
    <row r="42" spans="1:8" s="24" customFormat="1" ht="24.95" customHeight="1">
      <c r="A42" s="28">
        <v>34</v>
      </c>
      <c r="B42" s="42" t="s">
        <v>274</v>
      </c>
      <c r="C42" s="32" t="s">
        <v>69</v>
      </c>
      <c r="D42" s="32" t="s">
        <v>198</v>
      </c>
      <c r="E42" s="90" t="s">
        <v>273</v>
      </c>
      <c r="F42" s="42"/>
    </row>
    <row r="43" spans="1:8" s="24" customFormat="1" ht="24.95" customHeight="1">
      <c r="A43" s="28">
        <v>35</v>
      </c>
      <c r="B43" s="42" t="s">
        <v>43</v>
      </c>
      <c r="C43" s="32" t="s">
        <v>115</v>
      </c>
      <c r="D43" s="32" t="s">
        <v>279</v>
      </c>
      <c r="E43" s="90" t="s">
        <v>280</v>
      </c>
      <c r="F43" s="42"/>
      <c r="H43" s="24" t="str">
        <f>CONCATENATE(C43," ",E43)</f>
        <v>YAKIN DOĞU KOLEJİ 2:03.14 sn</v>
      </c>
    </row>
    <row r="44" spans="1:8" s="38" customFormat="1" ht="24.95" customHeight="1">
      <c r="A44" s="324" t="s">
        <v>24</v>
      </c>
      <c r="B44" s="324"/>
      <c r="C44" s="38" t="s">
        <v>33</v>
      </c>
      <c r="D44" s="38" t="s">
        <v>34</v>
      </c>
      <c r="E44" s="39" t="s">
        <v>25</v>
      </c>
    </row>
    <row r="45" spans="1:8" s="24" customFormat="1" ht="24.95" customHeight="1">
      <c r="F45" s="38"/>
    </row>
    <row r="46" spans="1:8" s="24" customFormat="1" ht="24.95" customHeight="1">
      <c r="F46" s="38"/>
    </row>
    <row r="47" spans="1:8" s="24" customFormat="1" ht="24.95" customHeight="1">
      <c r="F47" s="38"/>
    </row>
    <row r="48" spans="1:8" s="24" customFormat="1" ht="24.95" customHeight="1">
      <c r="F48" s="38"/>
    </row>
    <row r="49" spans="6:6" s="24" customFormat="1" ht="24.95" customHeight="1">
      <c r="F49" s="38"/>
    </row>
    <row r="50" spans="6:6" s="24" customFormat="1" ht="24.95" customHeight="1">
      <c r="F50" s="38"/>
    </row>
    <row r="51" spans="6:6" s="24" customFormat="1" ht="24.95" customHeight="1">
      <c r="F51" s="38"/>
    </row>
    <row r="52" spans="6:6" s="24" customFormat="1" ht="24.95" customHeight="1">
      <c r="F52" s="38"/>
    </row>
    <row r="53" spans="6:6" s="24" customFormat="1" ht="24.95" customHeight="1">
      <c r="F53" s="38"/>
    </row>
    <row r="54" spans="6:6" s="24" customFormat="1" ht="24.95" customHeight="1">
      <c r="F54" s="38"/>
    </row>
    <row r="55" spans="6:6" s="24" customFormat="1" ht="24.95" customHeight="1">
      <c r="F55" s="38"/>
    </row>
    <row r="56" spans="6:6" s="24" customFormat="1" ht="24.95" customHeight="1">
      <c r="F56" s="38"/>
    </row>
    <row r="57" spans="6:6" s="24" customFormat="1" ht="24.95" customHeight="1">
      <c r="F57" s="38"/>
    </row>
    <row r="58" spans="6:6" s="24" customFormat="1" ht="24.95" customHeight="1">
      <c r="F58" s="38"/>
    </row>
    <row r="59" spans="6:6" s="24" customFormat="1" ht="24.95" customHeight="1">
      <c r="F59" s="38"/>
    </row>
    <row r="60" spans="6:6" s="24" customFormat="1" ht="24.95" customHeight="1">
      <c r="F60" s="38"/>
    </row>
    <row r="61" spans="6:6" s="24" customFormat="1" ht="24.95" customHeight="1">
      <c r="F61" s="38"/>
    </row>
    <row r="62" spans="6:6" s="24" customFormat="1" ht="24.95" customHeight="1">
      <c r="F62" s="38"/>
    </row>
    <row r="63" spans="6:6" s="24" customFormat="1" ht="24.95" customHeight="1">
      <c r="F63" s="38"/>
    </row>
    <row r="64" spans="6:6" s="24" customFormat="1" ht="24.95" customHeight="1">
      <c r="F64" s="38"/>
    </row>
    <row r="65" spans="6:6" s="24" customFormat="1" ht="24.95" customHeight="1">
      <c r="F65" s="38"/>
    </row>
    <row r="66" spans="6:6" s="24" customFormat="1" ht="24.95" customHeight="1">
      <c r="F66" s="38"/>
    </row>
    <row r="67" spans="6:6" s="24" customFormat="1" ht="24.95" customHeight="1">
      <c r="F67" s="38"/>
    </row>
    <row r="68" spans="6:6" s="24" customFormat="1" ht="24.95" customHeight="1">
      <c r="F68" s="38"/>
    </row>
    <row r="69" spans="6:6" s="24" customFormat="1" ht="24.95" customHeight="1">
      <c r="F69" s="38"/>
    </row>
    <row r="70" spans="6:6" s="24" customFormat="1" ht="24.95" customHeight="1">
      <c r="F70" s="38"/>
    </row>
    <row r="71" spans="6:6" s="24" customFormat="1" ht="24.95" customHeight="1">
      <c r="F71" s="38"/>
    </row>
    <row r="72" spans="6:6" s="24" customFormat="1" ht="24.95" customHeight="1">
      <c r="F72" s="38"/>
    </row>
    <row r="73" spans="6:6" s="24" customFormat="1" ht="24.95" customHeight="1">
      <c r="F73" s="38"/>
    </row>
    <row r="74" spans="6:6" s="24" customFormat="1" ht="24.95" customHeight="1">
      <c r="F74" s="38"/>
    </row>
  </sheetData>
  <sheetProtection password="CC8C" sheet="1"/>
  <mergeCells count="8">
    <mergeCell ref="A44:B44"/>
    <mergeCell ref="E5:F5"/>
    <mergeCell ref="E6:F6"/>
    <mergeCell ref="A1:E1"/>
    <mergeCell ref="A2:E2"/>
    <mergeCell ref="A3:E3"/>
    <mergeCell ref="A5:B5"/>
    <mergeCell ref="A6:B6"/>
  </mergeCells>
  <conditionalFormatting sqref="B9:E43">
    <cfRule type="cellIs" dxfId="232" priority="3" stopIfTrue="1" operator="equal">
      <formula>0</formula>
    </cfRule>
  </conditionalFormatting>
  <conditionalFormatting sqref="A7">
    <cfRule type="cellIs" dxfId="231" priority="4" stopIfTrue="1" operator="equal">
      <formula>1</formula>
    </cfRule>
  </conditionalFormatting>
  <conditionalFormatting sqref="F9:F43">
    <cfRule type="cellIs" dxfId="230" priority="2" stopIfTrue="1" operator="equal">
      <formula>0</formula>
    </cfRule>
  </conditionalFormatting>
  <pageMargins left="0.7" right="0.7" top="0.75" bottom="0.75" header="0.3" footer="0.3"/>
  <pageSetup paperSize="9" scale="64" orientation="portrait" horizontalDpi="0" verticalDpi="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>
  <sheetPr>
    <tabColor rgb="FFFFFF00"/>
  </sheetPr>
  <dimension ref="A1:J72"/>
  <sheetViews>
    <sheetView view="pageBreakPreview" zoomScale="75" zoomScaleNormal="80" zoomScaleSheetLayoutView="75" workbookViewId="0">
      <selection activeCell="P23" sqref="P23"/>
    </sheetView>
  </sheetViews>
  <sheetFormatPr defaultColWidth="9.140625" defaultRowHeight="24.95" customHeight="1"/>
  <cols>
    <col min="1" max="1" width="5.7109375" style="40" customWidth="1"/>
    <col min="2" max="2" width="13.28515625" style="40" customWidth="1"/>
    <col min="3" max="4" width="30.7109375" style="40" customWidth="1"/>
    <col min="5" max="6" width="12.7109375" style="40" customWidth="1"/>
    <col min="7" max="16384" width="9.140625" style="40"/>
  </cols>
  <sheetData>
    <row r="1" spans="1:10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</row>
    <row r="2" spans="1:10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</row>
    <row r="3" spans="1:10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</row>
    <row r="4" spans="1:10" s="24" customFormat="1" ht="24.95" customHeight="1"/>
    <row r="5" spans="1:10" s="24" customFormat="1" ht="24.95" customHeight="1">
      <c r="A5" s="323" t="s">
        <v>16</v>
      </c>
      <c r="B5" s="323"/>
      <c r="C5" s="26" t="str">
        <f>'genel bilgi girişi'!$B$4</f>
        <v>GENÇ ERKEK</v>
      </c>
      <c r="D5" s="25" t="s">
        <v>17</v>
      </c>
      <c r="E5" s="351" t="str">
        <f>'genel bilgi girişi'!B5</f>
        <v>ATATÜRK STADYUMU</v>
      </c>
      <c r="F5" s="351"/>
    </row>
    <row r="6" spans="1:10" s="24" customFormat="1" ht="24.95" customHeight="1">
      <c r="A6" s="323"/>
      <c r="B6" s="323"/>
      <c r="C6" s="27" t="s">
        <v>100</v>
      </c>
      <c r="D6" s="25" t="s">
        <v>18</v>
      </c>
      <c r="E6" s="352" t="str">
        <f>'genel bilgi girişi'!B6</f>
        <v>11-12 MART 2019</v>
      </c>
      <c r="F6" s="353"/>
    </row>
    <row r="7" spans="1:10" s="24" customFormat="1" ht="24.95" customHeight="1"/>
    <row r="8" spans="1:10" s="38" customFormat="1" ht="24.95" customHeight="1">
      <c r="A8" s="28" t="s">
        <v>32</v>
      </c>
      <c r="B8" s="28" t="s">
        <v>46</v>
      </c>
      <c r="C8" s="384" t="s">
        <v>21</v>
      </c>
      <c r="D8" s="385"/>
      <c r="E8" s="30" t="s">
        <v>23</v>
      </c>
      <c r="F8" s="28" t="s">
        <v>20</v>
      </c>
    </row>
    <row r="9" spans="1:10" s="24" customFormat="1" ht="24.95" customHeight="1">
      <c r="A9" s="30">
        <v>1</v>
      </c>
      <c r="B9" s="84" t="str">
        <f>IF(I9="","",RANK(I9,$I$9:$I$41)+COUNTIF(I$9:I9,I9)-1)</f>
        <v/>
      </c>
      <c r="C9" s="36" t="str">
        <f>'yarışmaya katılan okullar'!C12</f>
        <v>Dr. FAZIL KÜÇÜK E.M.L</v>
      </c>
      <c r="D9" s="60"/>
      <c r="E9" s="88">
        <f>'toplam puan tablosu'!AL9</f>
        <v>0</v>
      </c>
      <c r="F9" s="28">
        <f>'yarışmaya katılan okullar'!B12</f>
        <v>41</v>
      </c>
      <c r="G9" s="62"/>
      <c r="I9" s="37" t="str">
        <f>IF(E9=0,"",E9)</f>
        <v/>
      </c>
      <c r="J9" s="86" t="str">
        <f>IF(I9="","",I9*1)</f>
        <v/>
      </c>
    </row>
    <row r="10" spans="1:10" s="24" customFormat="1" ht="24.95" customHeight="1">
      <c r="A10" s="30">
        <v>2</v>
      </c>
      <c r="B10" s="84" t="str">
        <f>IF(I10="","",RANK(I10,$I$9:$I$41)+COUNTIF(I$9:I10,I10)-1)</f>
        <v/>
      </c>
      <c r="C10" s="36" t="str">
        <f>'yarışmaya katılan okullar'!C13</f>
        <v>LEFKE GAZİ LİSESİ</v>
      </c>
      <c r="D10" s="60"/>
      <c r="E10" s="88">
        <f>'toplam puan tablosu'!AL10</f>
        <v>0</v>
      </c>
      <c r="F10" s="28">
        <f>'yarışmaya katılan okullar'!B13</f>
        <v>44</v>
      </c>
      <c r="I10" s="37" t="str">
        <f t="shared" ref="I10:I40" si="0">IF(E10=0,"",E10)</f>
        <v/>
      </c>
      <c r="J10" s="86" t="str">
        <f t="shared" ref="J10:J40" si="1">IF(I10="","",I10*1)</f>
        <v/>
      </c>
    </row>
    <row r="11" spans="1:10" s="24" customFormat="1" ht="24.95" customHeight="1">
      <c r="A11" s="30">
        <v>3</v>
      </c>
      <c r="B11" s="84" t="str">
        <f>IF(I11="","",RANK(I11,$I$9:$I$41)+COUNTIF(I$9:I11,I11)-1)</f>
        <v/>
      </c>
      <c r="C11" s="36" t="str">
        <f>'yarışmaya katılan okullar'!C14</f>
        <v>SEDAT SİMAVİ E.M.LİSESİ</v>
      </c>
      <c r="D11" s="60"/>
      <c r="E11" s="88">
        <f>'toplam puan tablosu'!AL11</f>
        <v>0</v>
      </c>
      <c r="F11" s="28">
        <f>'yarışmaya katılan okullar'!B14</f>
        <v>50</v>
      </c>
      <c r="I11" s="37" t="str">
        <f t="shared" si="0"/>
        <v/>
      </c>
      <c r="J11" s="86" t="str">
        <f t="shared" si="1"/>
        <v/>
      </c>
    </row>
    <row r="12" spans="1:10" s="24" customFormat="1" ht="24.95" customHeight="1">
      <c r="A12" s="30">
        <v>4</v>
      </c>
      <c r="B12" s="84" t="str">
        <f>IF(I12="","",RANK(I12,$I$9:$I$41)+COUNTIF(I$9:I12,I12)-1)</f>
        <v/>
      </c>
      <c r="C12" s="36" t="str">
        <f>'yarışmaya katılan okullar'!C15</f>
        <v>LAPTA YAVUZLAR LİSESİ</v>
      </c>
      <c r="D12" s="60"/>
      <c r="E12" s="88">
        <f>'toplam puan tablosu'!AL12</f>
        <v>0</v>
      </c>
      <c r="F12" s="28">
        <f>'yarışmaya katılan okullar'!B15</f>
        <v>52</v>
      </c>
      <c r="I12" s="37" t="str">
        <f t="shared" si="0"/>
        <v/>
      </c>
      <c r="J12" s="86" t="str">
        <f t="shared" si="1"/>
        <v/>
      </c>
    </row>
    <row r="13" spans="1:10" s="24" customFormat="1" ht="24.95" customHeight="1">
      <c r="A13" s="30">
        <v>5</v>
      </c>
      <c r="B13" s="84" t="str">
        <f>IF(I13="","",RANK(I13,$I$9:$I$41)+COUNTIF(I$9:I13,I13)-1)</f>
        <v/>
      </c>
      <c r="C13" s="36" t="str">
        <f>'yarışmaya katılan okullar'!C16</f>
        <v>CUMHURİYET LİSESİ</v>
      </c>
      <c r="D13" s="60"/>
      <c r="E13" s="88">
        <f>'toplam puan tablosu'!AL13</f>
        <v>0</v>
      </c>
      <c r="F13" s="28">
        <f>'yarışmaya katılan okullar'!B16</f>
        <v>16</v>
      </c>
      <c r="I13" s="37" t="str">
        <f t="shared" si="0"/>
        <v/>
      </c>
      <c r="J13" s="86" t="str">
        <f t="shared" si="1"/>
        <v/>
      </c>
    </row>
    <row r="14" spans="1:10" s="24" customFormat="1" ht="24.95" customHeight="1">
      <c r="A14" s="30">
        <v>6</v>
      </c>
      <c r="B14" s="84" t="str">
        <f>IF(I14="","",RANK(I14,$I$9:$I$41)+COUNTIF(I$9:I14,I14)-1)</f>
        <v/>
      </c>
      <c r="C14" s="36" t="str">
        <f>'yarışmaya katılan okullar'!C17</f>
        <v>KARPAZ MESLEK LİSESİ</v>
      </c>
      <c r="D14" s="60"/>
      <c r="E14" s="88">
        <f>'toplam puan tablosu'!AL14</f>
        <v>0</v>
      </c>
      <c r="F14" s="28">
        <f>'yarışmaya katılan okullar'!B17</f>
        <v>60</v>
      </c>
      <c r="I14" s="37" t="str">
        <f t="shared" si="0"/>
        <v/>
      </c>
      <c r="J14" s="86" t="str">
        <f t="shared" si="1"/>
        <v/>
      </c>
    </row>
    <row r="15" spans="1:10" s="24" customFormat="1" ht="24.95" customHeight="1">
      <c r="A15" s="30">
        <v>7</v>
      </c>
      <c r="B15" s="84" t="str">
        <f>IF(I15="","",RANK(I15,$I$9:$I$41)+COUNTIF(I$9:I15,I15)-1)</f>
        <v/>
      </c>
      <c r="C15" s="36" t="str">
        <f>'yarışmaya katılan okullar'!C18</f>
        <v>HALA SULTAN İLAHİYAT KOLEJİ</v>
      </c>
      <c r="D15" s="60"/>
      <c r="E15" s="88">
        <f>'toplam puan tablosu'!AL15</f>
        <v>0</v>
      </c>
      <c r="F15" s="28">
        <f>'yarışmaya katılan okullar'!B18</f>
        <v>30</v>
      </c>
      <c r="I15" s="37" t="str">
        <f t="shared" si="0"/>
        <v/>
      </c>
      <c r="J15" s="86" t="str">
        <f t="shared" si="1"/>
        <v/>
      </c>
    </row>
    <row r="16" spans="1:10" s="24" customFormat="1" ht="24.95" customHeight="1">
      <c r="A16" s="30">
        <v>8</v>
      </c>
      <c r="B16" s="84" t="str">
        <f>IF(I16="","",RANK(I16,$I$9:$I$41)+COUNTIF(I$9:I16,I16)-1)</f>
        <v/>
      </c>
      <c r="C16" s="36" t="str">
        <f>'yarışmaya katılan okullar'!C19</f>
        <v>POLATPAŞA LİSESİ</v>
      </c>
      <c r="D16" s="60"/>
      <c r="E16" s="88">
        <f>'toplam puan tablosu'!AL16</f>
        <v>0</v>
      </c>
      <c r="F16" s="28">
        <f>'yarışmaya katılan okullar'!B19</f>
        <v>59</v>
      </c>
      <c r="I16" s="37" t="str">
        <f t="shared" si="0"/>
        <v/>
      </c>
      <c r="J16" s="86" t="str">
        <f t="shared" si="1"/>
        <v/>
      </c>
    </row>
    <row r="17" spans="1:10" s="24" customFormat="1" ht="24.95" customHeight="1">
      <c r="A17" s="30">
        <v>9</v>
      </c>
      <c r="B17" s="84" t="str">
        <f>IF(I17="","",RANK(I17,$I$9:$I$41)+COUNTIF(I$9:I17,I17)-1)</f>
        <v/>
      </c>
      <c r="C17" s="36" t="str">
        <f>'yarışmaya katılan okullar'!C20</f>
        <v>GÜZELYURT MESLEK LİSESİ</v>
      </c>
      <c r="D17" s="60"/>
      <c r="E17" s="88">
        <f>'toplam puan tablosu'!AL17</f>
        <v>0</v>
      </c>
      <c r="F17" s="28">
        <f>'yarışmaya katılan okullar'!B20</f>
        <v>45</v>
      </c>
      <c r="I17" s="37" t="str">
        <f t="shared" si="0"/>
        <v/>
      </c>
      <c r="J17" s="86" t="str">
        <f t="shared" si="1"/>
        <v/>
      </c>
    </row>
    <row r="18" spans="1:10" s="24" customFormat="1" ht="24.95" customHeight="1">
      <c r="A18" s="30">
        <v>10</v>
      </c>
      <c r="B18" s="84" t="str">
        <f>IF(I18="","",RANK(I18,$I$9:$I$41)+COUNTIF(I$9:I18,I18)-1)</f>
        <v/>
      </c>
      <c r="C18" s="36" t="str">
        <f>'yarışmaya katılan okullar'!C21</f>
        <v>ANAFARTALAR LİSESİ</v>
      </c>
      <c r="D18" s="60"/>
      <c r="E18" s="88">
        <f>'toplam puan tablosu'!AL18</f>
        <v>0</v>
      </c>
      <c r="F18" s="28">
        <f>'yarışmaya katılan okullar'!B21</f>
        <v>35</v>
      </c>
      <c r="I18" s="37" t="str">
        <f t="shared" si="0"/>
        <v/>
      </c>
      <c r="J18" s="86" t="str">
        <f t="shared" si="1"/>
        <v/>
      </c>
    </row>
    <row r="19" spans="1:10" s="24" customFormat="1" ht="24.95" customHeight="1">
      <c r="A19" s="30">
        <v>11</v>
      </c>
      <c r="B19" s="84" t="str">
        <f>IF(I19="","",RANK(I19,$I$9:$I$41)+COUNTIF(I$9:I19,I19)-1)</f>
        <v/>
      </c>
      <c r="C19" s="36" t="str">
        <f>'yarışmaya katılan okullar'!C22</f>
        <v>THE AMERİCAN COLLEGE</v>
      </c>
      <c r="D19" s="60"/>
      <c r="E19" s="88">
        <f>'toplam puan tablosu'!AL19</f>
        <v>0</v>
      </c>
      <c r="F19" s="28">
        <f>'yarışmaya katılan okullar'!B22</f>
        <v>71</v>
      </c>
      <c r="I19" s="37" t="str">
        <f t="shared" si="0"/>
        <v/>
      </c>
      <c r="J19" s="86" t="str">
        <f t="shared" si="1"/>
        <v/>
      </c>
    </row>
    <row r="20" spans="1:10" s="24" customFormat="1" ht="24.95" customHeight="1">
      <c r="A20" s="30">
        <v>12</v>
      </c>
      <c r="B20" s="84" t="str">
        <f>IF(I20="","",RANK(I20,$I$9:$I$41)+COUNTIF(I$9:I20,I20)-1)</f>
        <v/>
      </c>
      <c r="C20" s="36" t="str">
        <f>'yarışmaya katılan okullar'!C23</f>
        <v>19 MAYIS TMK</v>
      </c>
      <c r="D20" s="60"/>
      <c r="E20" s="88">
        <f>'toplam puan tablosu'!AL20</f>
        <v>0</v>
      </c>
      <c r="F20" s="28">
        <f>'yarışmaya katılan okullar'!B23</f>
        <v>57</v>
      </c>
      <c r="I20" s="37" t="str">
        <f t="shared" si="0"/>
        <v/>
      </c>
      <c r="J20" s="86" t="str">
        <f t="shared" si="1"/>
        <v/>
      </c>
    </row>
    <row r="21" spans="1:10" s="24" customFormat="1" ht="24.95" customHeight="1">
      <c r="A21" s="30">
        <v>13</v>
      </c>
      <c r="B21" s="84" t="str">
        <f>IF(I21="","",RANK(I21,$I$9:$I$41)+COUNTIF(I$9:I21,I21)-1)</f>
        <v/>
      </c>
      <c r="C21" s="36" t="str">
        <f>'yarışmaya katılan okullar'!C24</f>
        <v>BÜLENT ECEVİT ANADOLU LİSESİ</v>
      </c>
      <c r="D21" s="60"/>
      <c r="E21" s="88">
        <f>'toplam puan tablosu'!AL21</f>
        <v>0</v>
      </c>
      <c r="F21" s="28">
        <f>'yarışmaya katılan okullar'!B24</f>
        <v>77</v>
      </c>
      <c r="I21" s="37" t="str">
        <f t="shared" si="0"/>
        <v/>
      </c>
      <c r="J21" s="86" t="str">
        <f t="shared" si="1"/>
        <v/>
      </c>
    </row>
    <row r="22" spans="1:10" s="24" customFormat="1" ht="24.95" customHeight="1">
      <c r="A22" s="30">
        <v>14</v>
      </c>
      <c r="B22" s="84" t="str">
        <f>IF(I22="","",RANK(I22,$I$9:$I$41)+COUNTIF(I$9:I22,I22)-1)</f>
        <v/>
      </c>
      <c r="C22" s="36" t="str">
        <f>'yarışmaya katılan okullar'!C25</f>
        <v>LEFKOŞA TÜRK LİSESİ</v>
      </c>
      <c r="D22" s="60"/>
      <c r="E22" s="88">
        <f>'toplam puan tablosu'!AL22</f>
        <v>0</v>
      </c>
      <c r="F22" s="28">
        <f>'yarışmaya katılan okullar'!B25</f>
        <v>48</v>
      </c>
      <c r="I22" s="37" t="str">
        <f t="shared" si="0"/>
        <v/>
      </c>
      <c r="J22" s="86" t="str">
        <f t="shared" si="1"/>
        <v/>
      </c>
    </row>
    <row r="23" spans="1:10" s="24" customFormat="1" ht="24.95" customHeight="1">
      <c r="A23" s="30">
        <v>15</v>
      </c>
      <c r="B23" s="84" t="str">
        <f>IF(I23="","",RANK(I23,$I$9:$I$41)+COUNTIF(I$9:I23,I23)-1)</f>
        <v/>
      </c>
      <c r="C23" s="36" t="str">
        <f>'yarışmaya katılan okullar'!C26</f>
        <v>ERENKÖY LİSESİ</v>
      </c>
      <c r="D23" s="60"/>
      <c r="E23" s="88">
        <f>'toplam puan tablosu'!AL23</f>
        <v>0</v>
      </c>
      <c r="F23" s="28">
        <f>'yarışmaya katılan okullar'!B26</f>
        <v>40</v>
      </c>
      <c r="I23" s="37" t="str">
        <f t="shared" si="0"/>
        <v/>
      </c>
      <c r="J23" s="86" t="str">
        <f t="shared" si="1"/>
        <v/>
      </c>
    </row>
    <row r="24" spans="1:10" s="24" customFormat="1" ht="24.95" customHeight="1">
      <c r="A24" s="30">
        <v>16</v>
      </c>
      <c r="B24" s="84" t="str">
        <f>IF(I24="","",RANK(I24,$I$9:$I$41)+COUNTIF(I$9:I24,I24)-1)</f>
        <v/>
      </c>
      <c r="C24" s="36" t="str">
        <f>'yarışmaya katılan okullar'!C27</f>
        <v>CENGİZ TOPEL E. M .LİSESİ</v>
      </c>
      <c r="D24" s="60"/>
      <c r="E24" s="88">
        <f>'toplam puan tablosu'!AL24</f>
        <v>0</v>
      </c>
      <c r="F24" s="28">
        <f>'yarışmaya katılan okullar'!B27</f>
        <v>39</v>
      </c>
      <c r="I24" s="37" t="str">
        <f t="shared" si="0"/>
        <v/>
      </c>
      <c r="J24" s="86" t="str">
        <f>IF(I24="","",I24*1)</f>
        <v/>
      </c>
    </row>
    <row r="25" spans="1:10" s="24" customFormat="1" ht="24.95" customHeight="1">
      <c r="A25" s="30">
        <v>17</v>
      </c>
      <c r="B25" s="84" t="str">
        <f>IF(I25="","",RANK(I25,$I$9:$I$41)+COUNTIF(I$9:I25,I25)-1)</f>
        <v/>
      </c>
      <c r="C25" s="36" t="str">
        <f>'yarışmaya katılan okullar'!C28</f>
        <v>GÜZELYURT TMK</v>
      </c>
      <c r="D25" s="60"/>
      <c r="E25" s="88">
        <f>'toplam puan tablosu'!AL25</f>
        <v>0</v>
      </c>
      <c r="F25" s="28">
        <f>'yarışmaya katılan okullar'!B28</f>
        <v>64</v>
      </c>
      <c r="I25" s="37" t="str">
        <f t="shared" si="0"/>
        <v/>
      </c>
      <c r="J25" s="86" t="str">
        <f t="shared" si="1"/>
        <v/>
      </c>
    </row>
    <row r="26" spans="1:10" s="24" customFormat="1" ht="24.95" customHeight="1">
      <c r="A26" s="30">
        <v>18</v>
      </c>
      <c r="B26" s="84" t="str">
        <f>IF(I26="","",RANK(I26,$I$9:$I$41)+COUNTIF(I$9:I26,I26)-1)</f>
        <v/>
      </c>
      <c r="C26" s="36" t="str">
        <f>'yarışmaya katılan okullar'!C29</f>
        <v>TÜRK MAARİF KOLEJİ</v>
      </c>
      <c r="D26" s="60"/>
      <c r="E26" s="88">
        <f>'toplam puan tablosu'!AL26</f>
        <v>0</v>
      </c>
      <c r="F26" s="28">
        <f>'yarışmaya katılan okullar'!B29</f>
        <v>51</v>
      </c>
      <c r="I26" s="37" t="str">
        <f t="shared" si="0"/>
        <v/>
      </c>
      <c r="J26" s="86" t="str">
        <f t="shared" si="1"/>
        <v/>
      </c>
    </row>
    <row r="27" spans="1:10" s="24" customFormat="1" ht="24.95" customHeight="1">
      <c r="A27" s="30">
        <v>19</v>
      </c>
      <c r="B27" s="84" t="str">
        <f>IF(I27="","",RANK(I27,$I$9:$I$41)+COUNTIF(I$9:I27,I27)-1)</f>
        <v/>
      </c>
      <c r="C27" s="36" t="str">
        <f>'yarışmaya katılan okullar'!C30</f>
        <v>KURTULUŞ LİSESİ</v>
      </c>
      <c r="D27" s="60"/>
      <c r="E27" s="88">
        <f>'toplam puan tablosu'!AL27</f>
        <v>0</v>
      </c>
      <c r="F27" s="28">
        <f>'yarışmaya katılan okullar'!B30</f>
        <v>47</v>
      </c>
      <c r="I27" s="37" t="str">
        <f t="shared" si="0"/>
        <v/>
      </c>
      <c r="J27" s="86" t="str">
        <f t="shared" si="1"/>
        <v/>
      </c>
    </row>
    <row r="28" spans="1:10" s="24" customFormat="1" ht="24.95" customHeight="1">
      <c r="A28" s="30">
        <v>20</v>
      </c>
      <c r="B28" s="84" t="str">
        <f>IF(I28="","",RANK(I28,$I$9:$I$41)+COUNTIF(I$9:I28,I28)-1)</f>
        <v/>
      </c>
      <c r="C28" s="36" t="str">
        <f>'yarışmaya katılan okullar'!C31</f>
        <v>DEĞİRMENLİK LİSESİ</v>
      </c>
      <c r="D28" s="60"/>
      <c r="E28" s="88">
        <f>'toplam puan tablosu'!AL28</f>
        <v>0</v>
      </c>
      <c r="F28" s="28">
        <f>'yarışmaya katılan okullar'!B31</f>
        <v>33</v>
      </c>
      <c r="I28" s="37" t="str">
        <f t="shared" si="0"/>
        <v/>
      </c>
      <c r="J28" s="86" t="str">
        <f t="shared" si="1"/>
        <v/>
      </c>
    </row>
    <row r="29" spans="1:10" s="24" customFormat="1" ht="24.95" customHeight="1">
      <c r="A29" s="30">
        <v>21</v>
      </c>
      <c r="B29" s="84" t="str">
        <f>IF(I29="","",RANK(I29,$I$9:$I$41)+COUNTIF(I$9:I29,I29)-1)</f>
        <v/>
      </c>
      <c r="C29" s="36" t="str">
        <f>'yarışmaya katılan okullar'!C32</f>
        <v>BEKİRPAŞA LİSESİ</v>
      </c>
      <c r="D29" s="60"/>
      <c r="E29" s="88">
        <f>'toplam puan tablosu'!AL29</f>
        <v>0</v>
      </c>
      <c r="F29" s="28">
        <f>'yarışmaya katılan okullar'!B32</f>
        <v>37</v>
      </c>
      <c r="I29" s="37" t="str">
        <f t="shared" si="0"/>
        <v/>
      </c>
      <c r="J29" s="86" t="str">
        <f t="shared" si="1"/>
        <v/>
      </c>
    </row>
    <row r="30" spans="1:10" s="24" customFormat="1" ht="24.95" customHeight="1">
      <c r="A30" s="30">
        <v>22</v>
      </c>
      <c r="B30" s="84" t="str">
        <f>IF(I30="","",RANK(I30,$I$9:$I$41)+COUNTIF(I$9:I30,I30)-1)</f>
        <v/>
      </c>
      <c r="C30" s="36" t="str">
        <f>'yarışmaya katılan okullar'!C33</f>
        <v>YAKIN DOĞU KOLEJİ</v>
      </c>
      <c r="D30" s="60"/>
      <c r="E30" s="88">
        <f>'toplam puan tablosu'!AL30</f>
        <v>0</v>
      </c>
      <c r="F30" s="28">
        <f>'yarışmaya katılan okullar'!B33</f>
        <v>27</v>
      </c>
      <c r="I30" s="37" t="str">
        <f t="shared" si="0"/>
        <v/>
      </c>
      <c r="J30" s="86" t="str">
        <f t="shared" si="1"/>
        <v/>
      </c>
    </row>
    <row r="31" spans="1:10" s="24" customFormat="1" ht="24.95" customHeight="1">
      <c r="A31" s="30">
        <v>23</v>
      </c>
      <c r="B31" s="84" t="str">
        <f>IF(I31="","",RANK(I31,$I$9:$I$41)+COUNTIF(I$9:I31,I31)-1)</f>
        <v/>
      </c>
      <c r="C31" s="36" t="str">
        <f>'yarışmaya katılan okullar'!C34</f>
        <v>THE ENGLISH SCHOOL OF KYRENIA</v>
      </c>
      <c r="D31" s="60"/>
      <c r="E31" s="88">
        <f>'toplam puan tablosu'!AL31</f>
        <v>0</v>
      </c>
      <c r="F31" s="28">
        <f>'yarışmaya katılan okullar'!B34</f>
        <v>81</v>
      </c>
      <c r="I31" s="37" t="str">
        <f t="shared" si="0"/>
        <v/>
      </c>
      <c r="J31" s="86" t="str">
        <f t="shared" si="1"/>
        <v/>
      </c>
    </row>
    <row r="32" spans="1:10" s="24" customFormat="1" ht="24.95" customHeight="1">
      <c r="A32" s="30">
        <v>24</v>
      </c>
      <c r="B32" s="84" t="str">
        <f>IF(I32="","",RANK(I32,$I$9:$I$41)+COUNTIF(I$9:I32,I32)-1)</f>
        <v/>
      </c>
      <c r="C32" s="36" t="str">
        <f>'yarışmaya katılan okullar'!C35</f>
        <v>ATATÜRK MESLEK LİSESİ</v>
      </c>
      <c r="D32" s="60"/>
      <c r="E32" s="88">
        <f>'toplam puan tablosu'!AL32</f>
        <v>0</v>
      </c>
      <c r="F32" s="28">
        <f>'yarışmaya katılan okullar'!B35</f>
        <v>36</v>
      </c>
      <c r="I32" s="37" t="str">
        <f t="shared" si="0"/>
        <v/>
      </c>
      <c r="J32" s="86" t="str">
        <f t="shared" si="1"/>
        <v/>
      </c>
    </row>
    <row r="33" spans="1:10" s="24" customFormat="1" ht="24.95" customHeight="1">
      <c r="A33" s="30">
        <v>25</v>
      </c>
      <c r="B33" s="84" t="str">
        <f>IF(I33="","",RANK(I33,$I$9:$I$41)+COUNTIF(I$9:I33,I33)-1)</f>
        <v/>
      </c>
      <c r="C33" s="36" t="str">
        <f>'yarışmaya katılan okullar'!C36</f>
        <v>20 TEMMUZ FEN LİSESİ</v>
      </c>
      <c r="D33" s="60"/>
      <c r="E33" s="88">
        <f>'toplam puan tablosu'!AL33</f>
        <v>0</v>
      </c>
      <c r="F33" s="28">
        <f>'yarışmaya katılan okullar'!B36</f>
        <v>53</v>
      </c>
      <c r="I33" s="37" t="str">
        <f t="shared" si="0"/>
        <v/>
      </c>
      <c r="J33" s="86" t="str">
        <f t="shared" si="1"/>
        <v/>
      </c>
    </row>
    <row r="34" spans="1:10" s="24" customFormat="1" ht="24.95" customHeight="1">
      <c r="A34" s="30">
        <v>26</v>
      </c>
      <c r="B34" s="84" t="str">
        <f>IF(I34="","",RANK(I34,$I$9:$I$41)+COUNTIF(I$9:I34,I34)-1)</f>
        <v/>
      </c>
      <c r="C34" s="36" t="str">
        <f>'yarışmaya katılan okullar'!C37</f>
        <v/>
      </c>
      <c r="D34" s="60"/>
      <c r="E34" s="88">
        <f>'toplam puan tablosu'!AL34</f>
        <v>0</v>
      </c>
      <c r="F34" s="28">
        <f>'yarışmaya katılan okullar'!B37</f>
        <v>0</v>
      </c>
      <c r="I34" s="37" t="str">
        <f t="shared" si="0"/>
        <v/>
      </c>
      <c r="J34" s="86" t="str">
        <f t="shared" si="1"/>
        <v/>
      </c>
    </row>
    <row r="35" spans="1:10" s="24" customFormat="1" ht="24.95" customHeight="1">
      <c r="A35" s="30">
        <v>27</v>
      </c>
      <c r="B35" s="84" t="str">
        <f>IF(I35="","",RANK(I35,$I$9:$I$41)+COUNTIF(I$9:I35,I35)-1)</f>
        <v/>
      </c>
      <c r="C35" s="36" t="str">
        <f>'yarışmaya katılan okullar'!C38</f>
        <v/>
      </c>
      <c r="D35" s="60"/>
      <c r="E35" s="88">
        <f>'toplam puan tablosu'!AL35</f>
        <v>0</v>
      </c>
      <c r="F35" s="28">
        <f>'yarışmaya katılan okullar'!B38</f>
        <v>0</v>
      </c>
      <c r="I35" s="37" t="str">
        <f t="shared" si="0"/>
        <v/>
      </c>
      <c r="J35" s="86" t="str">
        <f t="shared" si="1"/>
        <v/>
      </c>
    </row>
    <row r="36" spans="1:10" s="24" customFormat="1" ht="24.95" customHeight="1">
      <c r="A36" s="30">
        <v>28</v>
      </c>
      <c r="B36" s="84" t="str">
        <f>IF(I36="","",RANK(I36,$I$9:$I$41)+COUNTIF(I$9:I36,I36)-1)</f>
        <v/>
      </c>
      <c r="C36" s="36" t="str">
        <f>'yarışmaya katılan okullar'!C39</f>
        <v/>
      </c>
      <c r="D36" s="60"/>
      <c r="E36" s="88">
        <f>'toplam puan tablosu'!AL36</f>
        <v>0</v>
      </c>
      <c r="F36" s="28">
        <f>'yarışmaya katılan okullar'!B39</f>
        <v>0</v>
      </c>
      <c r="I36" s="37" t="str">
        <f t="shared" si="0"/>
        <v/>
      </c>
      <c r="J36" s="86" t="str">
        <f t="shared" si="1"/>
        <v/>
      </c>
    </row>
    <row r="37" spans="1:10" s="24" customFormat="1" ht="24.95" customHeight="1">
      <c r="A37" s="30">
        <v>29</v>
      </c>
      <c r="B37" s="84" t="str">
        <f>IF(I37="","",RANK(I37,$I$9:$I$41)+COUNTIF(I$9:I37,I37)-1)</f>
        <v/>
      </c>
      <c r="C37" s="36" t="str">
        <f>'yarışmaya katılan okullar'!C40</f>
        <v/>
      </c>
      <c r="D37" s="60"/>
      <c r="E37" s="88">
        <f>'toplam puan tablosu'!AL37</f>
        <v>0</v>
      </c>
      <c r="F37" s="28">
        <f>'yarışmaya katılan okullar'!B40</f>
        <v>0</v>
      </c>
      <c r="I37" s="37" t="str">
        <f t="shared" si="0"/>
        <v/>
      </c>
      <c r="J37" s="86" t="str">
        <f t="shared" si="1"/>
        <v/>
      </c>
    </row>
    <row r="38" spans="1:10" s="24" customFormat="1" ht="24.95" customHeight="1">
      <c r="A38" s="30">
        <v>30</v>
      </c>
      <c r="B38" s="84" t="str">
        <f>IF(I38="","",RANK(I38,$I$9:$I$41)+COUNTIF(I$9:I38,I38)-1)</f>
        <v/>
      </c>
      <c r="C38" s="36" t="str">
        <f>'yarışmaya katılan okullar'!C41</f>
        <v/>
      </c>
      <c r="D38" s="60"/>
      <c r="E38" s="88">
        <f>'toplam puan tablosu'!AL38</f>
        <v>0</v>
      </c>
      <c r="F38" s="28">
        <f>'yarışmaya katılan okullar'!B41</f>
        <v>0</v>
      </c>
      <c r="I38" s="37" t="str">
        <f t="shared" si="0"/>
        <v/>
      </c>
      <c r="J38" s="86" t="str">
        <f t="shared" si="1"/>
        <v/>
      </c>
    </row>
    <row r="39" spans="1:10" s="24" customFormat="1" ht="24.95" customHeight="1">
      <c r="A39" s="30">
        <v>31</v>
      </c>
      <c r="B39" s="84" t="str">
        <f>IF(I39="","",RANK(I39,$I$9:$I$41)+COUNTIF(I$9:I39,I39)-1)</f>
        <v/>
      </c>
      <c r="C39" s="36" t="str">
        <f>'yarışmaya katılan okullar'!C42</f>
        <v/>
      </c>
      <c r="D39" s="60"/>
      <c r="E39" s="88">
        <f>'toplam puan tablosu'!AL39</f>
        <v>0</v>
      </c>
      <c r="F39" s="28">
        <f>'yarışmaya katılan okullar'!B42</f>
        <v>0</v>
      </c>
      <c r="I39" s="37" t="str">
        <f t="shared" si="0"/>
        <v/>
      </c>
      <c r="J39" s="86" t="str">
        <f t="shared" si="1"/>
        <v/>
      </c>
    </row>
    <row r="40" spans="1:10" s="24" customFormat="1" ht="24.95" customHeight="1">
      <c r="A40" s="30">
        <v>32</v>
      </c>
      <c r="B40" s="84" t="str">
        <f>IF(I40="","",RANK(I40,$I$9:$I$41)+COUNTIF(I$9:I40,I40)-1)</f>
        <v/>
      </c>
      <c r="C40" s="36" t="str">
        <f>'yarışmaya katılan okullar'!C43</f>
        <v/>
      </c>
      <c r="D40" s="60"/>
      <c r="E40" s="88">
        <f>'toplam puan tablosu'!AL40</f>
        <v>0</v>
      </c>
      <c r="F40" s="28">
        <f>'yarışmaya katılan okullar'!B43</f>
        <v>0</v>
      </c>
      <c r="I40" s="37" t="str">
        <f t="shared" si="0"/>
        <v/>
      </c>
      <c r="J40" s="86" t="str">
        <f t="shared" si="1"/>
        <v/>
      </c>
    </row>
    <row r="41" spans="1:10" s="24" customFormat="1" ht="24.95" customHeight="1">
      <c r="A41" s="30">
        <v>33</v>
      </c>
      <c r="B41" s="30">
        <v>0</v>
      </c>
      <c r="C41" s="36">
        <f>'[2]yarışmaya katılan okullar'!C44</f>
        <v>0</v>
      </c>
      <c r="D41" s="60"/>
      <c r="E41" s="85"/>
      <c r="F41" s="35"/>
      <c r="I41" s="87"/>
      <c r="J41" s="86"/>
    </row>
    <row r="42" spans="1:10" s="38" customFormat="1" ht="24.95" customHeight="1">
      <c r="A42" s="324" t="s">
        <v>24</v>
      </c>
      <c r="B42" s="324"/>
      <c r="C42" s="38" t="s">
        <v>33</v>
      </c>
      <c r="D42" s="38" t="s">
        <v>34</v>
      </c>
      <c r="E42" s="39" t="s">
        <v>25</v>
      </c>
      <c r="F42" s="25" t="s">
        <v>25</v>
      </c>
    </row>
    <row r="43" spans="1:10" s="24" customFormat="1" ht="24.95" customHeight="1"/>
    <row r="44" spans="1:10" s="24" customFormat="1" ht="24.95" customHeight="1"/>
    <row r="45" spans="1:10" s="24" customFormat="1" ht="24.95" customHeight="1"/>
    <row r="46" spans="1:10" s="24" customFormat="1" ht="24.95" customHeight="1"/>
    <row r="47" spans="1:10" s="24" customFormat="1" ht="24.95" customHeight="1"/>
    <row r="48" spans="1:10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="24" customFormat="1" ht="24.95" customHeight="1"/>
    <row r="66" s="24" customFormat="1" ht="24.95" customHeight="1"/>
    <row r="67" s="24" customFormat="1" ht="24.95" customHeight="1"/>
    <row r="68" s="24" customFormat="1" ht="24.95" customHeight="1"/>
    <row r="69" s="24" customFormat="1" ht="24.95" customHeight="1"/>
    <row r="70" s="24" customFormat="1" ht="24.95" customHeight="1"/>
    <row r="71" s="24" customFormat="1" ht="24.95" customHeight="1"/>
    <row r="72" s="24" customFormat="1" ht="24.95" customHeight="1"/>
  </sheetData>
  <sheetProtection password="CC8C" sheet="1"/>
  <mergeCells count="9">
    <mergeCell ref="C8:D8"/>
    <mergeCell ref="A42:B42"/>
    <mergeCell ref="A1:F1"/>
    <mergeCell ref="A2:F2"/>
    <mergeCell ref="A3:F3"/>
    <mergeCell ref="A5:B5"/>
    <mergeCell ref="E5:F5"/>
    <mergeCell ref="A6:B6"/>
    <mergeCell ref="E6:F6"/>
  </mergeCells>
  <conditionalFormatting sqref="I41 B41:E41 C9:F40">
    <cfRule type="cellIs" dxfId="5" priority="1" stopIfTrue="1" operator="equal">
      <formula>0</formula>
    </cfRule>
  </conditionalFormatting>
  <pageMargins left="0.7" right="0.7" top="0.75" bottom="0.75" header="0.3" footer="0.3"/>
  <pageSetup paperSize="9" scale="69" orientation="portrait" verticalDpi="0" r:id="rId1"/>
  <colBreaks count="1" manualBreakCount="1">
    <brk id="6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>
  <sheetPr>
    <tabColor rgb="FFFFFF00"/>
  </sheetPr>
  <dimension ref="A1:F72"/>
  <sheetViews>
    <sheetView view="pageBreakPreview" zoomScale="75" zoomScaleNormal="100" zoomScaleSheetLayoutView="75" workbookViewId="0">
      <selection activeCell="E6" sqref="E6:F6"/>
    </sheetView>
  </sheetViews>
  <sheetFormatPr defaultColWidth="9.140625" defaultRowHeight="24.95" customHeight="1"/>
  <cols>
    <col min="1" max="1" width="5.7109375" style="40" customWidth="1"/>
    <col min="2" max="2" width="13.28515625" style="40" customWidth="1"/>
    <col min="3" max="4" width="30.7109375" style="40" customWidth="1"/>
    <col min="5" max="5" width="23.5703125" style="40" bestFit="1" customWidth="1"/>
    <col min="6" max="16384" width="9.140625" style="40"/>
  </cols>
  <sheetData>
    <row r="1" spans="1:6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</row>
    <row r="2" spans="1:6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</row>
    <row r="3" spans="1:6" ht="24.95" customHeight="1">
      <c r="A3" s="321" t="str">
        <f>'genel bilgi girişi'!B3</f>
        <v>ELEME YARIŞMALARI</v>
      </c>
      <c r="B3" s="321"/>
      <c r="C3" s="321"/>
      <c r="D3" s="321"/>
      <c r="E3" s="321"/>
    </row>
    <row r="4" spans="1:6" s="24" customFormat="1" ht="24.95" customHeight="1"/>
    <row r="5" spans="1:6" s="24" customFormat="1" ht="24.95" customHeight="1">
      <c r="A5" s="323" t="s">
        <v>16</v>
      </c>
      <c r="B5" s="323"/>
      <c r="C5" s="26" t="str">
        <f>'genel bilgi girişi'!$B$4</f>
        <v>GENÇ ERKEK</v>
      </c>
      <c r="D5" s="25" t="s">
        <v>17</v>
      </c>
      <c r="E5" s="26" t="str">
        <f>'genel bilgi girişi'!B5</f>
        <v>ATATÜRK STADYUMU</v>
      </c>
    </row>
    <row r="6" spans="1:6" s="24" customFormat="1" ht="24.95" customHeight="1">
      <c r="A6" s="323"/>
      <c r="B6" s="323"/>
      <c r="C6" s="27" t="s">
        <v>100</v>
      </c>
      <c r="D6" s="25" t="s">
        <v>18</v>
      </c>
      <c r="E6" s="50" t="str">
        <f>'genel bilgi girişi'!B6</f>
        <v>11-12 MART 2019</v>
      </c>
    </row>
    <row r="7" spans="1:6" s="24" customFormat="1" ht="24.95" customHeight="1"/>
    <row r="8" spans="1:6" s="38" customFormat="1" ht="24.95" customHeight="1">
      <c r="A8" s="28" t="s">
        <v>32</v>
      </c>
      <c r="B8" s="28" t="s">
        <v>20</v>
      </c>
      <c r="C8" s="386" t="s">
        <v>21</v>
      </c>
      <c r="D8" s="387"/>
      <c r="E8" s="30" t="s">
        <v>23</v>
      </c>
    </row>
    <row r="9" spans="1:6" s="24" customFormat="1" ht="24.95" customHeight="1">
      <c r="A9" s="30">
        <v>1</v>
      </c>
      <c r="B9" s="28">
        <f>IF(ISERROR(VLOOKUP(A9,'toplam puanlar'!$B$9:$G$41,5,FALSE)),0,(VLOOKUP(A9,'toplam puanlar'!$B$9:$G$41,5,FALSE)))</f>
        <v>0</v>
      </c>
      <c r="C9" s="36">
        <f>IF(ISERROR(VLOOKUP(A9,'toplam puanlar'!$B$9:$G$41,2,FALSE)),0,(VLOOKUP(A9,'toplam puanlar'!$B$9:$G$41,2,FALSE)))</f>
        <v>0</v>
      </c>
      <c r="D9" s="60"/>
      <c r="E9" s="61">
        <f>IF(ISERROR(VLOOKUP(A9,'toplam puanlar'!$B$9:$G$41,4,FALSE)),0,(VLOOKUP(A9,'toplam puanlar'!$B$9:$G$41,4,FALSE)))</f>
        <v>0</v>
      </c>
      <c r="F9" s="62"/>
    </row>
    <row r="10" spans="1:6" s="24" customFormat="1" ht="24.95" customHeight="1">
      <c r="A10" s="30">
        <v>2</v>
      </c>
      <c r="B10" s="28">
        <f>IF(ISERROR(VLOOKUP(A10,'toplam puanlar'!$B$9:$G$41,5,FALSE)),0,(VLOOKUP(A10,'toplam puanlar'!$B$9:$G$41,5,FALSE)))</f>
        <v>0</v>
      </c>
      <c r="C10" s="36">
        <f>IF(ISERROR(VLOOKUP(A10,'toplam puanlar'!$B$9:$G$41,2,FALSE)),0,(VLOOKUP(A10,'toplam puanlar'!$B$9:$G$41,2,FALSE)))</f>
        <v>0</v>
      </c>
      <c r="D10" s="60"/>
      <c r="E10" s="61">
        <f>IF(ISERROR(VLOOKUP(A10,'toplam puanlar'!$B$9:$G$41,4,FALSE)),0,(VLOOKUP(A10,'toplam puanlar'!$B$9:$G$41,4,FALSE)))</f>
        <v>0</v>
      </c>
    </row>
    <row r="11" spans="1:6" s="24" customFormat="1" ht="24.95" customHeight="1">
      <c r="A11" s="30">
        <v>3</v>
      </c>
      <c r="B11" s="28">
        <f>IF(ISERROR(VLOOKUP(A11,'toplam puanlar'!$B$9:$G$41,5,FALSE)),0,(VLOOKUP(A11,'toplam puanlar'!$B$9:$G$41,5,FALSE)))</f>
        <v>0</v>
      </c>
      <c r="C11" s="36">
        <f>IF(ISERROR(VLOOKUP(A11,'toplam puanlar'!$B$9:$G$41,2,FALSE)),0,(VLOOKUP(A11,'toplam puanlar'!$B$9:$G$41,2,FALSE)))</f>
        <v>0</v>
      </c>
      <c r="D11" s="60"/>
      <c r="E11" s="61">
        <f>IF(ISERROR(VLOOKUP(A11,'toplam puanlar'!$B$9:$G$41,4,FALSE)),0,(VLOOKUP(A11,'toplam puanlar'!$B$9:$G$41,4,FALSE)))</f>
        <v>0</v>
      </c>
    </row>
    <row r="12" spans="1:6" s="24" customFormat="1" ht="24.95" customHeight="1">
      <c r="A12" s="30">
        <v>4</v>
      </c>
      <c r="B12" s="28">
        <f>IF(ISERROR(VLOOKUP(A12,'toplam puanlar'!$B$9:$G$41,5,FALSE)),0,(VLOOKUP(A12,'toplam puanlar'!$B$9:$G$41,5,FALSE)))</f>
        <v>0</v>
      </c>
      <c r="C12" s="36">
        <f>IF(ISERROR(VLOOKUP(A12,'toplam puanlar'!$B$9:$G$41,2,FALSE)),0,(VLOOKUP(A12,'toplam puanlar'!$B$9:$G$41,2,FALSE)))</f>
        <v>0</v>
      </c>
      <c r="D12" s="60"/>
      <c r="E12" s="61">
        <f>IF(ISERROR(VLOOKUP(A12,'toplam puanlar'!$B$9:$G$41,4,FALSE)),0,(VLOOKUP(A12,'toplam puanlar'!$B$9:$G$41,4,FALSE)))</f>
        <v>0</v>
      </c>
    </row>
    <row r="13" spans="1:6" s="24" customFormat="1" ht="24.95" customHeight="1">
      <c r="A13" s="30">
        <v>5</v>
      </c>
      <c r="B13" s="28">
        <f>IF(ISERROR(VLOOKUP(A13,'toplam puanlar'!$B$9:$G$41,5,FALSE)),0,(VLOOKUP(A13,'toplam puanlar'!$B$9:$G$41,5,FALSE)))</f>
        <v>0</v>
      </c>
      <c r="C13" s="36">
        <f>IF(ISERROR(VLOOKUP(A13,'toplam puanlar'!$B$9:$G$41,2,FALSE)),0,(VLOOKUP(A13,'toplam puanlar'!$B$9:$G$41,2,FALSE)))</f>
        <v>0</v>
      </c>
      <c r="D13" s="60"/>
      <c r="E13" s="61">
        <f>IF(ISERROR(VLOOKUP(A13,'toplam puanlar'!$B$9:$G$41,4,FALSE)),0,(VLOOKUP(A13,'toplam puanlar'!$B$9:$G$41,4,FALSE)))</f>
        <v>0</v>
      </c>
    </row>
    <row r="14" spans="1:6" s="24" customFormat="1" ht="24.95" customHeight="1">
      <c r="A14" s="30">
        <v>6</v>
      </c>
      <c r="B14" s="28">
        <f>IF(ISERROR(VLOOKUP(A14,'toplam puanlar'!$B$9:$G$41,5,FALSE)),0,(VLOOKUP(A14,'toplam puanlar'!$B$9:$G$41,5,FALSE)))</f>
        <v>0</v>
      </c>
      <c r="C14" s="36">
        <f>IF(ISERROR(VLOOKUP(A14,'toplam puanlar'!$B$9:$G$41,2,FALSE)),0,(VLOOKUP(A14,'toplam puanlar'!$B$9:$G$41,2,FALSE)))</f>
        <v>0</v>
      </c>
      <c r="D14" s="60"/>
      <c r="E14" s="61">
        <f>IF(ISERROR(VLOOKUP(A14,'toplam puanlar'!$B$9:$G$41,4,FALSE)),0,(VLOOKUP(A14,'toplam puanlar'!$B$9:$G$41,4,FALSE)))</f>
        <v>0</v>
      </c>
    </row>
    <row r="15" spans="1:6" s="24" customFormat="1" ht="24.95" customHeight="1">
      <c r="A15" s="30">
        <v>7</v>
      </c>
      <c r="B15" s="28">
        <f>IF(ISERROR(VLOOKUP(A15,'toplam puanlar'!$B$9:$G$41,5,FALSE)),0,(VLOOKUP(A15,'toplam puanlar'!$B$9:$G$41,5,FALSE)))</f>
        <v>0</v>
      </c>
      <c r="C15" s="36">
        <f>IF(ISERROR(VLOOKUP(A15,'toplam puanlar'!$B$9:$G$41,2,FALSE)),0,(VLOOKUP(A15,'toplam puanlar'!$B$9:$G$41,2,FALSE)))</f>
        <v>0</v>
      </c>
      <c r="D15" s="60"/>
      <c r="E15" s="61">
        <f>IF(ISERROR(VLOOKUP(A15,'toplam puanlar'!$B$9:$G$41,4,FALSE)),0,(VLOOKUP(A15,'toplam puanlar'!$B$9:$G$41,4,FALSE)))</f>
        <v>0</v>
      </c>
    </row>
    <row r="16" spans="1:6" s="24" customFormat="1" ht="24.95" customHeight="1">
      <c r="A16" s="30">
        <v>8</v>
      </c>
      <c r="B16" s="28">
        <f>IF(ISERROR(VLOOKUP(A16,'toplam puanlar'!$B$9:$G$41,5,FALSE)),0,(VLOOKUP(A16,'toplam puanlar'!$B$9:$G$41,5,FALSE)))</f>
        <v>0</v>
      </c>
      <c r="C16" s="36">
        <f>IF(ISERROR(VLOOKUP(A16,'toplam puanlar'!$B$9:$G$41,2,FALSE)),0,(VLOOKUP(A16,'toplam puanlar'!$B$9:$G$41,2,FALSE)))</f>
        <v>0</v>
      </c>
      <c r="D16" s="60"/>
      <c r="E16" s="61">
        <f>IF(ISERROR(VLOOKUP(A16,'toplam puanlar'!$B$9:$G$41,4,FALSE)),0,(VLOOKUP(A16,'toplam puanlar'!$B$9:$G$41,4,FALSE)))</f>
        <v>0</v>
      </c>
    </row>
    <row r="17" spans="1:5" s="24" customFormat="1" ht="24.95" customHeight="1">
      <c r="A17" s="30">
        <v>9</v>
      </c>
      <c r="B17" s="28">
        <f>IF(ISERROR(VLOOKUP(A17,'toplam puanlar'!$B$9:$G$41,5,FALSE)),0,(VLOOKUP(A17,'toplam puanlar'!$B$9:$G$41,5,FALSE)))</f>
        <v>0</v>
      </c>
      <c r="C17" s="36">
        <f>IF(ISERROR(VLOOKUP(A17,'toplam puanlar'!$B$9:$G$41,2,FALSE)),0,(VLOOKUP(A17,'toplam puanlar'!$B$9:$G$41,2,FALSE)))</f>
        <v>0</v>
      </c>
      <c r="D17" s="60"/>
      <c r="E17" s="61">
        <f>IF(ISERROR(VLOOKUP(A17,'toplam puanlar'!$B$9:$G$41,4,FALSE)),0,(VLOOKUP(A17,'toplam puanlar'!$B$9:$G$41,4,FALSE)))</f>
        <v>0</v>
      </c>
    </row>
    <row r="18" spans="1:5" s="24" customFormat="1" ht="24.95" customHeight="1">
      <c r="A18" s="30">
        <v>10</v>
      </c>
      <c r="B18" s="28">
        <f>IF(ISERROR(VLOOKUP(A18,'toplam puanlar'!$B$9:$G$41,5,FALSE)),0,(VLOOKUP(A18,'toplam puanlar'!$B$9:$G$41,5,FALSE)))</f>
        <v>0</v>
      </c>
      <c r="C18" s="36">
        <f>IF(ISERROR(VLOOKUP(A18,'toplam puanlar'!$B$9:$G$41,2,FALSE)),0,(VLOOKUP(A18,'toplam puanlar'!$B$9:$G$41,2,FALSE)))</f>
        <v>0</v>
      </c>
      <c r="D18" s="60"/>
      <c r="E18" s="61">
        <f>IF(ISERROR(VLOOKUP(A18,'toplam puanlar'!$B$9:$G$41,4,FALSE)),0,(VLOOKUP(A18,'toplam puanlar'!$B$9:$G$41,4,FALSE)))</f>
        <v>0</v>
      </c>
    </row>
    <row r="19" spans="1:5" s="24" customFormat="1" ht="24.95" customHeight="1">
      <c r="A19" s="30">
        <v>11</v>
      </c>
      <c r="B19" s="28">
        <f>IF(ISERROR(VLOOKUP(A19,'toplam puanlar'!$B$9:$G$41,5,FALSE)),0,(VLOOKUP(A19,'toplam puanlar'!$B$9:$G$41,5,FALSE)))</f>
        <v>0</v>
      </c>
      <c r="C19" s="36">
        <f>IF(ISERROR(VLOOKUP(A19,'toplam puanlar'!$B$9:$G$41,2,FALSE)),0,(VLOOKUP(A19,'toplam puanlar'!$B$9:$G$41,2,FALSE)))</f>
        <v>0</v>
      </c>
      <c r="D19" s="60"/>
      <c r="E19" s="61">
        <f>IF(ISERROR(VLOOKUP(A19,'toplam puanlar'!$B$9:$G$41,4,FALSE)),0,(VLOOKUP(A19,'toplam puanlar'!$B$9:$G$41,4,FALSE)))</f>
        <v>0</v>
      </c>
    </row>
    <row r="20" spans="1:5" s="24" customFormat="1" ht="24.95" customHeight="1">
      <c r="A20" s="30">
        <v>12</v>
      </c>
      <c r="B20" s="28">
        <f>IF(ISERROR(VLOOKUP(A20,'toplam puanlar'!$B$9:$G$41,5,FALSE)),0,(VLOOKUP(A20,'toplam puanlar'!$B$9:$G$41,5,FALSE)))</f>
        <v>0</v>
      </c>
      <c r="C20" s="36">
        <f>IF(ISERROR(VLOOKUP(A20,'toplam puanlar'!$B$9:$G$41,2,FALSE)),0,(VLOOKUP(A20,'toplam puanlar'!$B$9:$G$41,2,FALSE)))</f>
        <v>0</v>
      </c>
      <c r="D20" s="60"/>
      <c r="E20" s="61">
        <f>IF(ISERROR(VLOOKUP(A20,'toplam puanlar'!$B$9:$G$41,4,FALSE)),0,(VLOOKUP(A20,'toplam puanlar'!$B$9:$G$41,4,FALSE)))</f>
        <v>0</v>
      </c>
    </row>
    <row r="21" spans="1:5" s="24" customFormat="1" ht="24.95" customHeight="1">
      <c r="A21" s="30">
        <v>13</v>
      </c>
      <c r="B21" s="28">
        <f>IF(ISERROR(VLOOKUP(A21,'toplam puanlar'!$B$9:$G$41,5,FALSE)),0,(VLOOKUP(A21,'toplam puanlar'!$B$9:$G$41,5,FALSE)))</f>
        <v>0</v>
      </c>
      <c r="C21" s="36">
        <f>IF(ISERROR(VLOOKUP(A21,'toplam puanlar'!$B$9:$G$41,2,FALSE)),0,(VLOOKUP(A21,'toplam puanlar'!$B$9:$G$41,2,FALSE)))</f>
        <v>0</v>
      </c>
      <c r="D21" s="60"/>
      <c r="E21" s="61">
        <f>IF(ISERROR(VLOOKUP(A21,'toplam puanlar'!$B$9:$G$41,4,FALSE)),0,(VLOOKUP(A21,'toplam puanlar'!$B$9:$G$41,4,FALSE)))</f>
        <v>0</v>
      </c>
    </row>
    <row r="22" spans="1:5" s="24" customFormat="1" ht="24.95" customHeight="1">
      <c r="A22" s="30">
        <v>14</v>
      </c>
      <c r="B22" s="28">
        <f>IF(ISERROR(VLOOKUP(A22,'toplam puanlar'!$B$9:$G$41,5,FALSE)),0,(VLOOKUP(A22,'toplam puanlar'!$B$9:$G$41,5,FALSE)))</f>
        <v>0</v>
      </c>
      <c r="C22" s="36">
        <f>IF(ISERROR(VLOOKUP(A22,'toplam puanlar'!$B$9:$G$41,2,FALSE)),0,(VLOOKUP(A22,'toplam puanlar'!$B$9:$G$41,2,FALSE)))</f>
        <v>0</v>
      </c>
      <c r="D22" s="60"/>
      <c r="E22" s="61">
        <f>IF(ISERROR(VLOOKUP(A22,'toplam puanlar'!$B$9:$G$41,4,FALSE)),0,(VLOOKUP(A22,'toplam puanlar'!$B$9:$G$41,4,FALSE)))</f>
        <v>0</v>
      </c>
    </row>
    <row r="23" spans="1:5" s="24" customFormat="1" ht="24.95" customHeight="1">
      <c r="A23" s="30">
        <v>15</v>
      </c>
      <c r="B23" s="28">
        <f>IF(ISERROR(VLOOKUP(A23,'toplam puanlar'!$B$9:$G$41,5,FALSE)),0,(VLOOKUP(A23,'toplam puanlar'!$B$9:$G$41,5,FALSE)))</f>
        <v>0</v>
      </c>
      <c r="C23" s="36">
        <f>IF(ISERROR(VLOOKUP(A23,'toplam puanlar'!$B$9:$G$41,2,FALSE)),0,(VLOOKUP(A23,'toplam puanlar'!$B$9:$G$41,2,FALSE)))</f>
        <v>0</v>
      </c>
      <c r="D23" s="60"/>
      <c r="E23" s="61">
        <f>IF(ISERROR(VLOOKUP(A23,'toplam puanlar'!$B$9:$G$41,4,FALSE)),0,(VLOOKUP(A23,'toplam puanlar'!$B$9:$G$41,4,FALSE)))</f>
        <v>0</v>
      </c>
    </row>
    <row r="24" spans="1:5" s="24" customFormat="1" ht="24.95" customHeight="1">
      <c r="A24" s="30">
        <v>16</v>
      </c>
      <c r="B24" s="28">
        <f>IF(ISERROR(VLOOKUP(A24,'toplam puanlar'!$B$9:$G$41,5,FALSE)),0,(VLOOKUP(A24,'toplam puanlar'!$B$9:$G$41,5,FALSE)))</f>
        <v>0</v>
      </c>
      <c r="C24" s="36">
        <f>IF(ISERROR(VLOOKUP(A24,'toplam puanlar'!$B$9:$G$41,2,FALSE)),0,(VLOOKUP(A24,'toplam puanlar'!$B$9:$G$41,2,FALSE)))</f>
        <v>0</v>
      </c>
      <c r="D24" s="60"/>
      <c r="E24" s="61">
        <f>IF(ISERROR(VLOOKUP(A24,'toplam puanlar'!$B$9:$G$41,4,FALSE)),0,(VLOOKUP(A24,'toplam puanlar'!$B$9:$G$41,4,FALSE)))</f>
        <v>0</v>
      </c>
    </row>
    <row r="25" spans="1:5" s="24" customFormat="1" ht="24.95" customHeight="1">
      <c r="A25" s="30">
        <v>17</v>
      </c>
      <c r="B25" s="28">
        <f>IF(ISERROR(VLOOKUP(A25,'toplam puanlar'!$B$9:$G$41,5,FALSE)),0,(VLOOKUP(A25,'toplam puanlar'!$B$9:$G$41,5,FALSE)))</f>
        <v>0</v>
      </c>
      <c r="C25" s="36">
        <f>IF(ISERROR(VLOOKUP(A25,'toplam puanlar'!$B$9:$G$41,2,FALSE)),0,(VLOOKUP(A25,'toplam puanlar'!$B$9:$G$41,2,FALSE)))</f>
        <v>0</v>
      </c>
      <c r="D25" s="60"/>
      <c r="E25" s="61">
        <f>IF(ISERROR(VLOOKUP(A25,'toplam puanlar'!$B$9:$G$41,4,FALSE)),0,(VLOOKUP(A25,'toplam puanlar'!$B$9:$G$41,4,FALSE)))</f>
        <v>0</v>
      </c>
    </row>
    <row r="26" spans="1:5" s="24" customFormat="1" ht="24.95" customHeight="1">
      <c r="A26" s="30">
        <v>18</v>
      </c>
      <c r="B26" s="28">
        <f>IF(ISERROR(VLOOKUP(A26,'toplam puanlar'!$B$9:$G$41,5,FALSE)),0,(VLOOKUP(A26,'toplam puanlar'!$B$9:$G$41,5,FALSE)))</f>
        <v>0</v>
      </c>
      <c r="C26" s="36">
        <f>IF(ISERROR(VLOOKUP(A26,'toplam puanlar'!$B$9:$G$41,2,FALSE)),0,(VLOOKUP(A26,'toplam puanlar'!$B$9:$G$41,2,FALSE)))</f>
        <v>0</v>
      </c>
      <c r="D26" s="60"/>
      <c r="E26" s="61">
        <f>IF(ISERROR(VLOOKUP(A26,'toplam puanlar'!$B$9:$G$41,4,FALSE)),0,(VLOOKUP(A26,'toplam puanlar'!$B$9:$G$41,4,FALSE)))</f>
        <v>0</v>
      </c>
    </row>
    <row r="27" spans="1:5" s="24" customFormat="1" ht="24.95" customHeight="1">
      <c r="A27" s="30">
        <v>19</v>
      </c>
      <c r="B27" s="28">
        <f>IF(ISERROR(VLOOKUP(A27,'toplam puanlar'!$B$9:$G$41,5,FALSE)),0,(VLOOKUP(A27,'toplam puanlar'!$B$9:$G$41,5,FALSE)))</f>
        <v>0</v>
      </c>
      <c r="C27" s="36">
        <f>IF(ISERROR(VLOOKUP(A27,'toplam puanlar'!$B$9:$G$41,2,FALSE)),0,(VLOOKUP(A27,'toplam puanlar'!$B$9:$G$41,2,FALSE)))</f>
        <v>0</v>
      </c>
      <c r="D27" s="60"/>
      <c r="E27" s="61">
        <f>IF(ISERROR(VLOOKUP(A27,'toplam puanlar'!$B$9:$G$41,4,FALSE)),0,(VLOOKUP(A27,'toplam puanlar'!$B$9:$G$41,4,FALSE)))</f>
        <v>0</v>
      </c>
    </row>
    <row r="28" spans="1:5" s="24" customFormat="1" ht="24.95" customHeight="1">
      <c r="A28" s="30">
        <v>20</v>
      </c>
      <c r="B28" s="28">
        <f>IF(ISERROR(VLOOKUP(A28,'toplam puanlar'!$B$9:$G$41,5,FALSE)),0,(VLOOKUP(A28,'toplam puanlar'!$B$9:$G$41,5,FALSE)))</f>
        <v>0</v>
      </c>
      <c r="C28" s="36">
        <f>IF(ISERROR(VLOOKUP(A28,'toplam puanlar'!$B$9:$G$41,2,FALSE)),0,(VLOOKUP(A28,'toplam puanlar'!$B$9:$G$41,2,FALSE)))</f>
        <v>0</v>
      </c>
      <c r="D28" s="60"/>
      <c r="E28" s="61">
        <f>IF(ISERROR(VLOOKUP(A28,'toplam puanlar'!$B$9:$G$41,4,FALSE)),0,(VLOOKUP(A28,'toplam puanlar'!$B$9:$G$41,4,FALSE)))</f>
        <v>0</v>
      </c>
    </row>
    <row r="29" spans="1:5" s="24" customFormat="1" ht="24.95" customHeight="1">
      <c r="A29" s="30">
        <v>21</v>
      </c>
      <c r="B29" s="28">
        <f>IF(ISERROR(VLOOKUP(A29,'toplam puanlar'!$B$9:$G$41,5,FALSE)),0,(VLOOKUP(A29,'toplam puanlar'!$B$9:$G$41,5,FALSE)))</f>
        <v>0</v>
      </c>
      <c r="C29" s="36">
        <f>IF(ISERROR(VLOOKUP(A29,'toplam puanlar'!$B$9:$G$41,2,FALSE)),0,(VLOOKUP(A29,'toplam puanlar'!$B$9:$G$41,2,FALSE)))</f>
        <v>0</v>
      </c>
      <c r="D29" s="60"/>
      <c r="E29" s="61">
        <f>IF(ISERROR(VLOOKUP(A29,'toplam puanlar'!$B$9:$G$41,4,FALSE)),0,(VLOOKUP(A29,'toplam puanlar'!$B$9:$G$41,4,FALSE)))</f>
        <v>0</v>
      </c>
    </row>
    <row r="30" spans="1:5" s="24" customFormat="1" ht="24.95" customHeight="1">
      <c r="A30" s="30">
        <v>22</v>
      </c>
      <c r="B30" s="28">
        <f>IF(ISERROR(VLOOKUP(A30,'toplam puanlar'!$B$9:$G$41,5,FALSE)),0,(VLOOKUP(A30,'toplam puanlar'!$B$9:$G$41,5,FALSE)))</f>
        <v>0</v>
      </c>
      <c r="C30" s="36">
        <f>IF(ISERROR(VLOOKUP(A30,'toplam puanlar'!$B$9:$G$41,2,FALSE)),0,(VLOOKUP(A30,'toplam puanlar'!$B$9:$G$41,2,FALSE)))</f>
        <v>0</v>
      </c>
      <c r="D30" s="60"/>
      <c r="E30" s="61">
        <f>IF(ISERROR(VLOOKUP(A30,'toplam puanlar'!$B$9:$G$41,4,FALSE)),0,(VLOOKUP(A30,'toplam puanlar'!$B$9:$G$41,4,FALSE)))</f>
        <v>0</v>
      </c>
    </row>
    <row r="31" spans="1:5" s="24" customFormat="1" ht="24.95" customHeight="1">
      <c r="A31" s="30">
        <v>23</v>
      </c>
      <c r="B31" s="28">
        <f>IF(ISERROR(VLOOKUP(A31,'toplam puanlar'!$B$9:$G$41,5,FALSE)),0,(VLOOKUP(A31,'toplam puanlar'!$B$9:$G$41,5,FALSE)))</f>
        <v>0</v>
      </c>
      <c r="C31" s="36">
        <f>IF(ISERROR(VLOOKUP(A31,'toplam puanlar'!$B$9:$G$41,2,FALSE)),0,(VLOOKUP(A31,'toplam puanlar'!$B$9:$G$41,2,FALSE)))</f>
        <v>0</v>
      </c>
      <c r="D31" s="60"/>
      <c r="E31" s="61">
        <f>IF(ISERROR(VLOOKUP(A31,'toplam puanlar'!$B$9:$G$41,4,FALSE)),0,(VLOOKUP(A31,'toplam puanlar'!$B$9:$G$41,4,FALSE)))</f>
        <v>0</v>
      </c>
    </row>
    <row r="32" spans="1:5" s="24" customFormat="1" ht="24.95" customHeight="1">
      <c r="A32" s="30">
        <v>24</v>
      </c>
      <c r="B32" s="28">
        <f>IF(ISERROR(VLOOKUP(A32,'toplam puanlar'!$B$9:$G$41,5,FALSE)),0,(VLOOKUP(A32,'toplam puanlar'!$B$9:$G$41,5,FALSE)))</f>
        <v>0</v>
      </c>
      <c r="C32" s="36">
        <f>IF(ISERROR(VLOOKUP(A32,'toplam puanlar'!$B$9:$G$41,2,FALSE)),0,(VLOOKUP(A32,'toplam puanlar'!$B$9:$G$41,2,FALSE)))</f>
        <v>0</v>
      </c>
      <c r="D32" s="60"/>
      <c r="E32" s="61">
        <f>IF(ISERROR(VLOOKUP(A32,'toplam puanlar'!$B$9:$G$41,4,FALSE)),0,(VLOOKUP(A32,'toplam puanlar'!$B$9:$G$41,4,FALSE)))</f>
        <v>0</v>
      </c>
    </row>
    <row r="33" spans="1:5" s="24" customFormat="1" ht="24.95" customHeight="1">
      <c r="A33" s="30">
        <v>25</v>
      </c>
      <c r="B33" s="28">
        <f>IF(ISERROR(VLOOKUP(A33,'toplam puanlar'!$B$9:$G$41,5,FALSE)),0,(VLOOKUP(A33,'toplam puanlar'!$B$9:$G$41,5,FALSE)))</f>
        <v>0</v>
      </c>
      <c r="C33" s="36">
        <f>IF(ISERROR(VLOOKUP(A33,'toplam puanlar'!$B$9:$G$41,2,FALSE)),0,(VLOOKUP(A33,'toplam puanlar'!$B$9:$G$41,2,FALSE)))</f>
        <v>0</v>
      </c>
      <c r="D33" s="60"/>
      <c r="E33" s="61">
        <f>IF(ISERROR(VLOOKUP(A33,'toplam puanlar'!$B$9:$G$41,4,FALSE)),0,(VLOOKUP(A33,'toplam puanlar'!$B$9:$G$41,4,FALSE)))</f>
        <v>0</v>
      </c>
    </row>
    <row r="34" spans="1:5" s="24" customFormat="1" ht="24.95" customHeight="1">
      <c r="A34" s="30">
        <v>26</v>
      </c>
      <c r="B34" s="28">
        <f>IF(ISERROR(VLOOKUP(A34,'toplam puanlar'!$B$9:$G$41,5,FALSE)),0,(VLOOKUP(A34,'toplam puanlar'!$B$9:$G$41,5,FALSE)))</f>
        <v>0</v>
      </c>
      <c r="C34" s="36">
        <f>IF(ISERROR(VLOOKUP(A34,'toplam puanlar'!$B$9:$G$41,2,FALSE)),0,(VLOOKUP(A34,'toplam puanlar'!$B$9:$G$41,2,FALSE)))</f>
        <v>0</v>
      </c>
      <c r="D34" s="60"/>
      <c r="E34" s="61">
        <f>IF(ISERROR(VLOOKUP(A34,'toplam puanlar'!$B$9:$G$41,4,FALSE)),0,(VLOOKUP(A34,'toplam puanlar'!$B$9:$G$41,4,FALSE)))</f>
        <v>0</v>
      </c>
    </row>
    <row r="35" spans="1:5" s="24" customFormat="1" ht="24.95" customHeight="1">
      <c r="A35" s="30">
        <v>27</v>
      </c>
      <c r="B35" s="28">
        <f>IF(ISERROR(VLOOKUP(A35,'toplam puanlar'!$B$9:$G$41,5,FALSE)),0,(VLOOKUP(A35,'toplam puanlar'!$B$9:$G$41,5,FALSE)))</f>
        <v>0</v>
      </c>
      <c r="C35" s="36">
        <f>IF(ISERROR(VLOOKUP(A35,'toplam puanlar'!$B$9:$G$41,2,FALSE)),0,(VLOOKUP(A35,'toplam puanlar'!$B$9:$G$41,2,FALSE)))</f>
        <v>0</v>
      </c>
      <c r="D35" s="60"/>
      <c r="E35" s="61">
        <f>IF(ISERROR(VLOOKUP(A35,'toplam puanlar'!$B$9:$G$41,4,FALSE)),0,(VLOOKUP(A35,'toplam puanlar'!$B$9:$G$41,4,FALSE)))</f>
        <v>0</v>
      </c>
    </row>
    <row r="36" spans="1:5" s="24" customFormat="1" ht="24.95" customHeight="1">
      <c r="A36" s="30">
        <v>28</v>
      </c>
      <c r="B36" s="28">
        <f>IF(ISERROR(VLOOKUP(A36,'toplam puanlar'!$B$9:$G$41,5,FALSE)),0,(VLOOKUP(A36,'toplam puanlar'!$B$9:$G$41,5,FALSE)))</f>
        <v>0</v>
      </c>
      <c r="C36" s="36">
        <f>IF(ISERROR(VLOOKUP(A36,'toplam puanlar'!$B$9:$G$41,2,FALSE)),0,(VLOOKUP(A36,'toplam puanlar'!$B$9:$G$41,2,FALSE)))</f>
        <v>0</v>
      </c>
      <c r="D36" s="60"/>
      <c r="E36" s="61">
        <f>IF(ISERROR(VLOOKUP(A36,'toplam puanlar'!$B$9:$G$41,4,FALSE)),0,(VLOOKUP(A36,'toplam puanlar'!$B$9:$G$41,4,FALSE)))</f>
        <v>0</v>
      </c>
    </row>
    <row r="37" spans="1:5" s="24" customFormat="1" ht="24.95" customHeight="1">
      <c r="A37" s="30">
        <v>29</v>
      </c>
      <c r="B37" s="28">
        <f>IF(ISERROR(VLOOKUP(A37,'toplam puanlar'!$B$9:$G$41,5,FALSE)),0,(VLOOKUP(A37,'toplam puanlar'!$B$9:$G$41,5,FALSE)))</f>
        <v>0</v>
      </c>
      <c r="C37" s="36">
        <f>IF(ISERROR(VLOOKUP(A37,'toplam puanlar'!$B$9:$G$41,2,FALSE)),0,(VLOOKUP(A37,'toplam puanlar'!$B$9:$G$41,2,FALSE)))</f>
        <v>0</v>
      </c>
      <c r="D37" s="60"/>
      <c r="E37" s="61">
        <f>IF(ISERROR(VLOOKUP(A37,'toplam puanlar'!$B$9:$G$41,4,FALSE)),0,(VLOOKUP(A37,'toplam puanlar'!$B$9:$G$41,4,FALSE)))</f>
        <v>0</v>
      </c>
    </row>
    <row r="38" spans="1:5" s="24" customFormat="1" ht="24.95" customHeight="1">
      <c r="A38" s="30">
        <v>30</v>
      </c>
      <c r="B38" s="28">
        <f>IF(ISERROR(VLOOKUP(A38,'toplam puanlar'!$B$9:$G$41,5,FALSE)),0,(VLOOKUP(A38,'toplam puanlar'!$B$9:$G$41,5,FALSE)))</f>
        <v>0</v>
      </c>
      <c r="C38" s="36">
        <f>IF(ISERROR(VLOOKUP(A38,'toplam puanlar'!$B$9:$G$41,2,FALSE)),0,(VLOOKUP(A38,'toplam puanlar'!$B$9:$G$41,2,FALSE)))</f>
        <v>0</v>
      </c>
      <c r="D38" s="60"/>
      <c r="E38" s="61">
        <f>IF(ISERROR(VLOOKUP(A38,'toplam puanlar'!$B$9:$G$41,4,FALSE)),0,(VLOOKUP(A38,'toplam puanlar'!$B$9:$G$41,4,FALSE)))</f>
        <v>0</v>
      </c>
    </row>
    <row r="39" spans="1:5" s="24" customFormat="1" ht="24.95" customHeight="1">
      <c r="A39" s="30">
        <v>31</v>
      </c>
      <c r="B39" s="28">
        <f>IF(ISERROR(VLOOKUP(A39,'toplam puanlar'!$B$9:$G$41,5,FALSE)),0,(VLOOKUP(A39,'toplam puanlar'!$B$9:$G$41,5,FALSE)))</f>
        <v>0</v>
      </c>
      <c r="C39" s="36">
        <f>IF(ISERROR(VLOOKUP(A39,'toplam puanlar'!$B$9:$G$41,2,FALSE)),0,(VLOOKUP(A39,'toplam puanlar'!$B$9:$G$41,2,FALSE)))</f>
        <v>0</v>
      </c>
      <c r="D39" s="60"/>
      <c r="E39" s="61">
        <f>IF(ISERROR(VLOOKUP(A39,'toplam puanlar'!$B$9:$G$41,4,FALSE)),0,(VLOOKUP(A39,'toplam puanlar'!$B$9:$G$41,4,FALSE)))</f>
        <v>0</v>
      </c>
    </row>
    <row r="40" spans="1:5" s="24" customFormat="1" ht="24.95" customHeight="1">
      <c r="A40" s="30">
        <v>32</v>
      </c>
      <c r="B40" s="28">
        <f>IF(ISERROR(VLOOKUP(A40,'toplam puanlar'!$B$9:$G$41,5,FALSE)),0,(VLOOKUP(A40,'toplam puanlar'!$B$9:$G$41,5,FALSE)))</f>
        <v>0</v>
      </c>
      <c r="C40" s="36">
        <f>IF(ISERROR(VLOOKUP(A40,'toplam puanlar'!$B$9:$G$41,2,FALSE)),0,(VLOOKUP(A40,'toplam puanlar'!$B$9:$G$41,2,FALSE)))</f>
        <v>0</v>
      </c>
      <c r="D40" s="60"/>
      <c r="E40" s="61">
        <f>IF(ISERROR(VLOOKUP(A40,'toplam puanlar'!$B$9:$G$41,4,FALSE)),0,(VLOOKUP(A40,'toplam puanlar'!$B$9:$G$41,4,FALSE)))</f>
        <v>0</v>
      </c>
    </row>
    <row r="41" spans="1:5" s="24" customFormat="1" ht="24.95" customHeight="1">
      <c r="A41" s="30">
        <v>33</v>
      </c>
      <c r="B41" s="30"/>
      <c r="C41" s="36"/>
      <c r="D41" s="63"/>
      <c r="E41" s="37"/>
    </row>
    <row r="42" spans="1:5" s="38" customFormat="1" ht="24.95" customHeight="1">
      <c r="A42" s="324" t="s">
        <v>24</v>
      </c>
      <c r="B42" s="324"/>
      <c r="C42" s="38" t="s">
        <v>33</v>
      </c>
      <c r="D42" s="38" t="s">
        <v>34</v>
      </c>
      <c r="E42" s="39" t="s">
        <v>25</v>
      </c>
    </row>
    <row r="43" spans="1:5" s="24" customFormat="1" ht="24.95" customHeight="1"/>
    <row r="44" spans="1:5" s="24" customFormat="1" ht="24.95" customHeight="1"/>
    <row r="45" spans="1:5" s="24" customFormat="1" ht="24.95" customHeight="1"/>
    <row r="46" spans="1:5" s="24" customFormat="1" ht="24.95" customHeight="1"/>
    <row r="47" spans="1:5" s="24" customFormat="1" ht="24.95" customHeight="1"/>
    <row r="48" spans="1:5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="24" customFormat="1" ht="24.95" customHeight="1"/>
    <row r="66" s="24" customFormat="1" ht="24.95" customHeight="1"/>
    <row r="67" s="24" customFormat="1" ht="24.95" customHeight="1"/>
    <row r="68" s="24" customFormat="1" ht="24.95" customHeight="1"/>
    <row r="69" s="24" customFormat="1" ht="24.95" customHeight="1"/>
    <row r="70" s="24" customFormat="1" ht="24.95" customHeight="1"/>
    <row r="71" s="24" customFormat="1" ht="24.95" customHeight="1"/>
    <row r="72" s="24" customFormat="1" ht="24.95" customHeight="1"/>
  </sheetData>
  <sheetProtection password="CC8C" sheet="1"/>
  <mergeCells count="7">
    <mergeCell ref="A42:B42"/>
    <mergeCell ref="A1:E1"/>
    <mergeCell ref="A2:E2"/>
    <mergeCell ref="A3:E3"/>
    <mergeCell ref="A5:B5"/>
    <mergeCell ref="A6:B6"/>
    <mergeCell ref="C8:D8"/>
  </mergeCells>
  <conditionalFormatting sqref="D41:E41 B9:E40">
    <cfRule type="cellIs" dxfId="4" priority="1" stopIfTrue="1" operator="equal">
      <formula>0</formula>
    </cfRule>
  </conditionalFormatting>
  <conditionalFormatting sqref="B41:C41">
    <cfRule type="cellIs" dxfId="3" priority="2" stopIfTrue="1" operator="equal">
      <formula>"yok"</formula>
    </cfRule>
  </conditionalFormatting>
  <conditionalFormatting sqref="A7">
    <cfRule type="cellIs" dxfId="2" priority="3" stopIfTrue="1" operator="equal">
      <formula>1</formula>
    </cfRule>
  </conditionalFormatting>
  <pageMargins left="0.7" right="0.7" top="0.75" bottom="0.75" header="0.3" footer="0.3"/>
  <pageSetup paperSize="9" scale="69" orientation="portrait" verticalDpi="0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>
  <sheetPr>
    <tabColor rgb="FFFFFF00"/>
  </sheetPr>
  <dimension ref="A1:I117"/>
  <sheetViews>
    <sheetView view="pageBreakPreview" zoomScale="60" zoomScaleNormal="100" workbookViewId="0">
      <selection activeCell="E6" sqref="E6:F6"/>
    </sheetView>
  </sheetViews>
  <sheetFormatPr defaultColWidth="9.140625" defaultRowHeight="25.5" customHeight="1"/>
  <cols>
    <col min="1" max="1" width="5.7109375" style="64" customWidth="1"/>
    <col min="2" max="2" width="10.7109375" style="64" customWidth="1"/>
    <col min="3" max="3" width="41" style="64" bestFit="1" customWidth="1"/>
    <col min="4" max="4" width="41" style="64" customWidth="1"/>
    <col min="5" max="5" width="11.7109375" style="83" customWidth="1"/>
    <col min="6" max="6" width="11.7109375" style="64" customWidth="1"/>
    <col min="7" max="7" width="10.42578125" style="64" bestFit="1" customWidth="1"/>
    <col min="8" max="16384" width="9.140625" style="64"/>
  </cols>
  <sheetData>
    <row r="1" spans="1:9" ht="25.5" customHeight="1">
      <c r="A1" s="392" t="str">
        <f>'genel bilgi girişi'!B1</f>
        <v>MİLLİ EĞİTİM ve KÜLTÜR BAKANLIĞI</v>
      </c>
      <c r="B1" s="392"/>
      <c r="C1" s="392"/>
      <c r="D1" s="392"/>
      <c r="E1" s="392"/>
      <c r="F1" s="392"/>
    </row>
    <row r="2" spans="1:9" ht="25.5" customHeight="1">
      <c r="A2" s="393" t="str">
        <f>'genel bilgi girişi'!B2</f>
        <v xml:space="preserve">2018-2019 ÖĞRETİM YILI GENÇLER ATLETİZM </v>
      </c>
      <c r="B2" s="393"/>
      <c r="C2" s="393"/>
      <c r="D2" s="393"/>
      <c r="E2" s="393"/>
      <c r="F2" s="393"/>
    </row>
    <row r="3" spans="1:9" ht="25.5" customHeight="1">
      <c r="A3" s="393" t="str">
        <f>'genel bilgi girişi'!B3</f>
        <v>ELEME YARIŞMALARI</v>
      </c>
      <c r="B3" s="393"/>
      <c r="C3" s="393"/>
      <c r="D3" s="393"/>
      <c r="E3" s="393"/>
      <c r="F3" s="393"/>
    </row>
    <row r="4" spans="1:9" s="65" customFormat="1" ht="25.5" customHeight="1">
      <c r="E4" s="66"/>
    </row>
    <row r="5" spans="1:9" s="69" customFormat="1" ht="25.5" customHeight="1">
      <c r="A5" s="388" t="s">
        <v>16</v>
      </c>
      <c r="B5" s="388"/>
      <c r="C5" s="68" t="str">
        <f>'genel bilgi girişi'!$B$4</f>
        <v>GENÇ ERKEK</v>
      </c>
      <c r="D5" s="67" t="s">
        <v>17</v>
      </c>
      <c r="E5" s="394" t="str">
        <f>'genel bilgi girişi'!B5</f>
        <v>ATATÜRK STADYUMU</v>
      </c>
      <c r="F5" s="394"/>
    </row>
    <row r="6" spans="1:9" s="69" customFormat="1" ht="25.5" customHeight="1">
      <c r="A6" s="388" t="s">
        <v>19</v>
      </c>
      <c r="B6" s="388"/>
      <c r="C6" s="70" t="str">
        <f>'100m sonucu'!$D$6</f>
        <v>100 m</v>
      </c>
      <c r="D6" s="67" t="s">
        <v>18</v>
      </c>
      <c r="E6" s="390" t="str">
        <f>'genel bilgi girişi'!B6</f>
        <v>11-12 MART 2019</v>
      </c>
      <c r="F6" s="391"/>
    </row>
    <row r="7" spans="1:9" s="69" customFormat="1" ht="25.5" customHeight="1">
      <c r="E7" s="71"/>
    </row>
    <row r="8" spans="1:9" s="16" customFormat="1" ht="25.5" customHeight="1">
      <c r="A8" s="14" t="s">
        <v>32</v>
      </c>
      <c r="B8" s="14" t="s">
        <v>20</v>
      </c>
      <c r="C8" s="14" t="s">
        <v>55</v>
      </c>
      <c r="D8" s="15" t="s">
        <v>21</v>
      </c>
      <c r="E8" s="19" t="s">
        <v>22</v>
      </c>
      <c r="F8" s="14" t="s">
        <v>23</v>
      </c>
      <c r="G8" s="42" t="s">
        <v>304</v>
      </c>
    </row>
    <row r="9" spans="1:9" s="69" customFormat="1" ht="25.5" customHeight="1">
      <c r="A9" s="14">
        <v>1</v>
      </c>
      <c r="B9" s="14">
        <f>'100m sonucu'!B9</f>
        <v>0</v>
      </c>
      <c r="C9" s="72">
        <f>'100m sonucu'!D9</f>
        <v>0</v>
      </c>
      <c r="D9" s="72">
        <f>'100m sonucu'!E9</f>
        <v>0</v>
      </c>
      <c r="E9" s="73">
        <f>'100m sonucu'!F9</f>
        <v>0</v>
      </c>
      <c r="F9" s="74">
        <f>'100m sonucu'!G9</f>
        <v>0</v>
      </c>
      <c r="G9" s="74">
        <f>'100m sonucu'!H9</f>
        <v>0</v>
      </c>
      <c r="I9" s="75"/>
    </row>
    <row r="10" spans="1:9" s="69" customFormat="1" ht="25.5" customHeight="1">
      <c r="A10" s="14">
        <v>2</v>
      </c>
      <c r="B10" s="14">
        <f>'100m sonucu'!B10</f>
        <v>0</v>
      </c>
      <c r="C10" s="72">
        <f>'100m sonucu'!D10</f>
        <v>0</v>
      </c>
      <c r="D10" s="72">
        <f>'100m sonucu'!E10</f>
        <v>0</v>
      </c>
      <c r="E10" s="73">
        <f>'100m sonucu'!F10</f>
        <v>0</v>
      </c>
      <c r="F10" s="74">
        <f>'100m sonucu'!G10</f>
        <v>0</v>
      </c>
      <c r="G10" s="74">
        <f>'100m sonucu'!H10</f>
        <v>0</v>
      </c>
      <c r="I10" s="75"/>
    </row>
    <row r="11" spans="1:9" s="69" customFormat="1" ht="25.5" customHeight="1">
      <c r="A11" s="14">
        <v>3</v>
      </c>
      <c r="B11" s="14">
        <f>'100m sonucu'!B11</f>
        <v>0</v>
      </c>
      <c r="C11" s="72">
        <f>'100m sonucu'!D11</f>
        <v>0</v>
      </c>
      <c r="D11" s="72">
        <f>'100m sonucu'!E11</f>
        <v>0</v>
      </c>
      <c r="E11" s="73">
        <f>'100m sonucu'!F11</f>
        <v>0</v>
      </c>
      <c r="F11" s="74">
        <f>'100m sonucu'!G11</f>
        <v>0</v>
      </c>
      <c r="G11" s="74">
        <f>'100m sonucu'!H11</f>
        <v>0</v>
      </c>
      <c r="I11" s="75"/>
    </row>
    <row r="12" spans="1:9" s="69" customFormat="1" ht="25.5" customHeight="1">
      <c r="C12" s="76"/>
      <c r="E12" s="71"/>
    </row>
    <row r="13" spans="1:9" s="69" customFormat="1" ht="25.5" customHeight="1">
      <c r="A13" s="388" t="s">
        <v>19</v>
      </c>
      <c r="B13" s="388"/>
      <c r="C13" s="77" t="str">
        <f>'110m eng sonucu'!$D$6</f>
        <v>110 m ENGELLİ(91.4cm)</v>
      </c>
      <c r="D13" s="67"/>
      <c r="E13" s="389"/>
      <c r="F13" s="389"/>
    </row>
    <row r="14" spans="1:9" s="69" customFormat="1" ht="25.5" customHeight="1">
      <c r="E14" s="71"/>
    </row>
    <row r="15" spans="1:9" s="16" customFormat="1" ht="25.5" customHeight="1">
      <c r="A15" s="14" t="s">
        <v>32</v>
      </c>
      <c r="B15" s="14" t="s">
        <v>20</v>
      </c>
      <c r="C15" s="14" t="s">
        <v>55</v>
      </c>
      <c r="D15" s="15" t="s">
        <v>21</v>
      </c>
      <c r="E15" s="19" t="s">
        <v>22</v>
      </c>
      <c r="F15" s="14" t="s">
        <v>23</v>
      </c>
      <c r="G15" s="42" t="s">
        <v>304</v>
      </c>
    </row>
    <row r="16" spans="1:9" s="69" customFormat="1" ht="25.5" customHeight="1">
      <c r="A16" s="14">
        <v>1</v>
      </c>
      <c r="B16" s="14">
        <f>'110m eng sonucu'!B9</f>
        <v>0</v>
      </c>
      <c r="C16" s="72">
        <f>'110m eng sonucu'!D9</f>
        <v>0</v>
      </c>
      <c r="D16" s="72">
        <f>'110m eng sonucu'!E9</f>
        <v>0</v>
      </c>
      <c r="E16" s="73">
        <f>'110m eng sonucu'!F9</f>
        <v>0</v>
      </c>
      <c r="F16" s="74">
        <f>'110m eng sonucu'!G9</f>
        <v>0</v>
      </c>
      <c r="G16" s="74">
        <f>'110m eng sonucu'!H9</f>
        <v>0</v>
      </c>
      <c r="I16" s="75"/>
    </row>
    <row r="17" spans="1:9" s="69" customFormat="1" ht="25.5" customHeight="1">
      <c r="A17" s="14">
        <v>2</v>
      </c>
      <c r="B17" s="14">
        <f>'110m eng sonucu'!B10</f>
        <v>0</v>
      </c>
      <c r="C17" s="72">
        <f>'110m eng sonucu'!D10</f>
        <v>0</v>
      </c>
      <c r="D17" s="72">
        <f>'110m eng sonucu'!E10</f>
        <v>0</v>
      </c>
      <c r="E17" s="73">
        <f>'110m eng sonucu'!F10</f>
        <v>0</v>
      </c>
      <c r="F17" s="74">
        <f>'110m eng sonucu'!G10</f>
        <v>0</v>
      </c>
      <c r="G17" s="74">
        <f>'110m eng sonucu'!H10</f>
        <v>0</v>
      </c>
      <c r="I17" s="75"/>
    </row>
    <row r="18" spans="1:9" s="69" customFormat="1" ht="25.5" customHeight="1">
      <c r="A18" s="14">
        <v>3</v>
      </c>
      <c r="B18" s="14">
        <f>'110m eng sonucu'!B11</f>
        <v>0</v>
      </c>
      <c r="C18" s="72">
        <f>'110m eng sonucu'!D11</f>
        <v>0</v>
      </c>
      <c r="D18" s="72">
        <f>'110m eng sonucu'!E11</f>
        <v>0</v>
      </c>
      <c r="E18" s="73">
        <f>'110m eng sonucu'!F11</f>
        <v>0</v>
      </c>
      <c r="F18" s="74">
        <f>'110m eng sonucu'!G11</f>
        <v>0</v>
      </c>
      <c r="G18" s="74">
        <f>'110m eng sonucu'!H11</f>
        <v>0</v>
      </c>
      <c r="I18" s="75"/>
    </row>
    <row r="19" spans="1:9" s="69" customFormat="1" ht="25.5" customHeight="1">
      <c r="E19" s="71"/>
    </row>
    <row r="20" spans="1:9" s="69" customFormat="1" ht="25.5" customHeight="1">
      <c r="A20" s="388" t="s">
        <v>19</v>
      </c>
      <c r="B20" s="388"/>
      <c r="C20" s="77" t="str">
        <f>'200m sonucu'!$D$6</f>
        <v>200 m</v>
      </c>
      <c r="D20" s="67"/>
      <c r="E20" s="389"/>
      <c r="F20" s="389"/>
    </row>
    <row r="21" spans="1:9" s="69" customFormat="1" ht="25.5" customHeight="1">
      <c r="E21" s="71"/>
    </row>
    <row r="22" spans="1:9" s="16" customFormat="1" ht="25.5" customHeight="1">
      <c r="A22" s="14" t="s">
        <v>32</v>
      </c>
      <c r="B22" s="14" t="s">
        <v>20</v>
      </c>
      <c r="C22" s="14" t="s">
        <v>55</v>
      </c>
      <c r="D22" s="15" t="s">
        <v>21</v>
      </c>
      <c r="E22" s="19" t="s">
        <v>22</v>
      </c>
      <c r="F22" s="14" t="s">
        <v>23</v>
      </c>
      <c r="G22" s="42" t="s">
        <v>304</v>
      </c>
    </row>
    <row r="23" spans="1:9" s="69" customFormat="1" ht="25.5" customHeight="1">
      <c r="A23" s="14">
        <v>1</v>
      </c>
      <c r="B23" s="14">
        <f>'200m sonucu'!B9</f>
        <v>0</v>
      </c>
      <c r="C23" s="72">
        <f>'200m sonucu'!D9</f>
        <v>0</v>
      </c>
      <c r="D23" s="72">
        <f>'200m sonucu'!E9</f>
        <v>0</v>
      </c>
      <c r="E23" s="73">
        <f>'200m sonucu'!F9</f>
        <v>0</v>
      </c>
      <c r="F23" s="74">
        <f>'200m sonucu'!G9</f>
        <v>0</v>
      </c>
      <c r="G23" s="74">
        <f>'200m sonucu'!H9</f>
        <v>0</v>
      </c>
      <c r="I23" s="75"/>
    </row>
    <row r="24" spans="1:9" s="69" customFormat="1" ht="25.5" customHeight="1">
      <c r="A24" s="14">
        <v>2</v>
      </c>
      <c r="B24" s="14">
        <f>'200m sonucu'!B10</f>
        <v>0</v>
      </c>
      <c r="C24" s="72">
        <f>'200m sonucu'!D10</f>
        <v>0</v>
      </c>
      <c r="D24" s="72">
        <f>'200m sonucu'!E10</f>
        <v>0</v>
      </c>
      <c r="E24" s="73">
        <f>'200m sonucu'!F10</f>
        <v>0</v>
      </c>
      <c r="F24" s="74">
        <f>'200m sonucu'!G10</f>
        <v>0</v>
      </c>
      <c r="G24" s="74">
        <f>'200m sonucu'!H10</f>
        <v>0</v>
      </c>
      <c r="I24" s="75"/>
    </row>
    <row r="25" spans="1:9" s="69" customFormat="1" ht="25.5" customHeight="1">
      <c r="A25" s="14">
        <v>3</v>
      </c>
      <c r="B25" s="14">
        <f>'200m sonucu'!B11</f>
        <v>0</v>
      </c>
      <c r="C25" s="72">
        <f>'200m sonucu'!D11</f>
        <v>0</v>
      </c>
      <c r="D25" s="72">
        <f>'200m sonucu'!E11</f>
        <v>0</v>
      </c>
      <c r="E25" s="73">
        <f>'200m sonucu'!F11</f>
        <v>0</v>
      </c>
      <c r="F25" s="74">
        <f>'200m sonucu'!G11</f>
        <v>0</v>
      </c>
      <c r="G25" s="74">
        <f>'200m sonucu'!H11</f>
        <v>0</v>
      </c>
      <c r="I25" s="75"/>
    </row>
    <row r="26" spans="1:9" s="69" customFormat="1" ht="25.5" customHeight="1">
      <c r="E26" s="71"/>
    </row>
    <row r="27" spans="1:9" s="69" customFormat="1" ht="25.5" customHeight="1">
      <c r="A27" s="388" t="s">
        <v>19</v>
      </c>
      <c r="B27" s="388"/>
      <c r="C27" s="77" t="str">
        <f>'400m sonucu'!$D$6</f>
        <v>400 m</v>
      </c>
      <c r="D27" s="67"/>
      <c r="E27" s="389"/>
      <c r="F27" s="389"/>
    </row>
    <row r="28" spans="1:9" s="69" customFormat="1" ht="25.5" customHeight="1">
      <c r="E28" s="71"/>
    </row>
    <row r="29" spans="1:9" s="16" customFormat="1" ht="25.5" customHeight="1">
      <c r="A29" s="14" t="s">
        <v>32</v>
      </c>
      <c r="B29" s="14" t="s">
        <v>20</v>
      </c>
      <c r="C29" s="14" t="s">
        <v>55</v>
      </c>
      <c r="D29" s="15" t="s">
        <v>21</v>
      </c>
      <c r="E29" s="19" t="s">
        <v>22</v>
      </c>
      <c r="F29" s="14" t="s">
        <v>23</v>
      </c>
      <c r="G29" s="42" t="s">
        <v>304</v>
      </c>
    </row>
    <row r="30" spans="1:9" s="69" customFormat="1" ht="25.5" customHeight="1">
      <c r="A30" s="14">
        <v>1</v>
      </c>
      <c r="B30" s="14">
        <f>'400m sonucu'!B9</f>
        <v>0</v>
      </c>
      <c r="C30" s="72">
        <f>'400m sonucu'!D9</f>
        <v>0</v>
      </c>
      <c r="D30" s="72">
        <f>'400m sonucu'!E9</f>
        <v>0</v>
      </c>
      <c r="E30" s="78">
        <f>'400m sonucu'!F9</f>
        <v>0</v>
      </c>
      <c r="F30" s="74">
        <f>'400m sonucu'!G9</f>
        <v>0</v>
      </c>
      <c r="G30" s="74">
        <f>'400m sonucu'!H9</f>
        <v>0</v>
      </c>
      <c r="I30" s="75"/>
    </row>
    <row r="31" spans="1:9" s="69" customFormat="1" ht="25.5" customHeight="1">
      <c r="A31" s="14">
        <v>2</v>
      </c>
      <c r="B31" s="14">
        <f>'400m sonucu'!B10</f>
        <v>0</v>
      </c>
      <c r="C31" s="72">
        <f>'400m sonucu'!D10</f>
        <v>0</v>
      </c>
      <c r="D31" s="72">
        <f>'400m sonucu'!E10</f>
        <v>0</v>
      </c>
      <c r="E31" s="78">
        <f>'400m sonucu'!F10</f>
        <v>0</v>
      </c>
      <c r="F31" s="74">
        <f>'400m sonucu'!G10</f>
        <v>0</v>
      </c>
      <c r="G31" s="74">
        <f>'400m sonucu'!H10</f>
        <v>0</v>
      </c>
      <c r="I31" s="75"/>
    </row>
    <row r="32" spans="1:9" s="69" customFormat="1" ht="25.5" customHeight="1">
      <c r="A32" s="14">
        <v>3</v>
      </c>
      <c r="B32" s="14">
        <f>'400m sonucu'!B11</f>
        <v>0</v>
      </c>
      <c r="C32" s="72">
        <f>'400m sonucu'!D11</f>
        <v>0</v>
      </c>
      <c r="D32" s="72">
        <f>'400m sonucu'!E11</f>
        <v>0</v>
      </c>
      <c r="E32" s="78">
        <f>'400m sonucu'!F11</f>
        <v>0</v>
      </c>
      <c r="F32" s="74">
        <f>'400m sonucu'!G11</f>
        <v>0</v>
      </c>
      <c r="G32" s="74">
        <f>'400m sonucu'!H11</f>
        <v>0</v>
      </c>
      <c r="I32" s="75"/>
    </row>
    <row r="33" spans="1:9" s="69" customFormat="1" ht="25.5" customHeight="1">
      <c r="E33" s="71"/>
    </row>
    <row r="34" spans="1:9" s="69" customFormat="1" ht="25.5" customHeight="1">
      <c r="A34" s="388" t="s">
        <v>19</v>
      </c>
      <c r="B34" s="388"/>
      <c r="C34" s="79" t="str">
        <f>'1500m sonucu'!$D$6</f>
        <v>1500 m</v>
      </c>
      <c r="D34" s="67"/>
      <c r="E34" s="389"/>
      <c r="F34" s="389"/>
    </row>
    <row r="35" spans="1:9" s="69" customFormat="1" ht="25.5" customHeight="1">
      <c r="E35" s="71"/>
    </row>
    <row r="36" spans="1:9" s="16" customFormat="1" ht="25.5" customHeight="1">
      <c r="A36" s="14" t="s">
        <v>32</v>
      </c>
      <c r="B36" s="14" t="s">
        <v>20</v>
      </c>
      <c r="C36" s="14" t="s">
        <v>55</v>
      </c>
      <c r="D36" s="15" t="s">
        <v>21</v>
      </c>
      <c r="E36" s="19" t="s">
        <v>22</v>
      </c>
      <c r="F36" s="14" t="s">
        <v>23</v>
      </c>
      <c r="G36" s="42" t="s">
        <v>304</v>
      </c>
    </row>
    <row r="37" spans="1:9" s="69" customFormat="1" ht="25.5" customHeight="1">
      <c r="A37" s="14">
        <v>1</v>
      </c>
      <c r="B37" s="14">
        <f>'1500m sonucu'!B9</f>
        <v>0</v>
      </c>
      <c r="C37" s="72">
        <f>'1500m sonucu'!D9</f>
        <v>0</v>
      </c>
      <c r="D37" s="72">
        <f>'1500m sonucu'!E9</f>
        <v>0</v>
      </c>
      <c r="E37" s="78">
        <f>'1500m sonucu'!F9</f>
        <v>0</v>
      </c>
      <c r="F37" s="74">
        <f>'1500m sonucu'!G9</f>
        <v>0</v>
      </c>
      <c r="G37" s="74">
        <f>'1500m sonucu'!H9</f>
        <v>0</v>
      </c>
      <c r="I37" s="75"/>
    </row>
    <row r="38" spans="1:9" s="69" customFormat="1" ht="25.5" customHeight="1">
      <c r="A38" s="14">
        <v>2</v>
      </c>
      <c r="B38" s="14">
        <f>'1500m sonucu'!B10</f>
        <v>0</v>
      </c>
      <c r="C38" s="72">
        <f>'1500m sonucu'!D10</f>
        <v>0</v>
      </c>
      <c r="D38" s="72">
        <f>'1500m sonucu'!E10</f>
        <v>0</v>
      </c>
      <c r="E38" s="78">
        <f>'1500m sonucu'!F10</f>
        <v>0</v>
      </c>
      <c r="F38" s="74">
        <f>'1500m sonucu'!G10</f>
        <v>0</v>
      </c>
      <c r="G38" s="74">
        <f>'1500m sonucu'!H10</f>
        <v>0</v>
      </c>
      <c r="I38" s="75"/>
    </row>
    <row r="39" spans="1:9" s="69" customFormat="1" ht="25.5" customHeight="1">
      <c r="A39" s="14">
        <v>3</v>
      </c>
      <c r="B39" s="14">
        <f>'1500m sonucu'!B11</f>
        <v>0</v>
      </c>
      <c r="C39" s="72">
        <f>'1500m sonucu'!D11</f>
        <v>0</v>
      </c>
      <c r="D39" s="72">
        <f>'1500m sonucu'!E11</f>
        <v>0</v>
      </c>
      <c r="E39" s="78">
        <f>'1500m sonucu'!F11</f>
        <v>0</v>
      </c>
      <c r="F39" s="74">
        <f>'1500m sonucu'!G11</f>
        <v>0</v>
      </c>
      <c r="G39" s="74">
        <f>'1500m sonucu'!H11</f>
        <v>0</v>
      </c>
      <c r="I39" s="75"/>
    </row>
    <row r="40" spans="1:9" s="69" customFormat="1" ht="25.5" customHeight="1">
      <c r="E40" s="71"/>
    </row>
    <row r="41" spans="1:9" s="69" customFormat="1" ht="25.5" customHeight="1">
      <c r="A41" s="388" t="s">
        <v>19</v>
      </c>
      <c r="B41" s="388"/>
      <c r="C41" s="79" t="str">
        <f>'yüksek sonucu'!$D$6</f>
        <v>YÜKSEK ATLAMA</v>
      </c>
      <c r="D41" s="67"/>
      <c r="E41" s="389"/>
      <c r="F41" s="389"/>
    </row>
    <row r="42" spans="1:9" s="69" customFormat="1" ht="25.5" customHeight="1">
      <c r="E42" s="71"/>
    </row>
    <row r="43" spans="1:9" s="16" customFormat="1" ht="25.5" customHeight="1">
      <c r="A43" s="14" t="s">
        <v>32</v>
      </c>
      <c r="B43" s="14" t="s">
        <v>20</v>
      </c>
      <c r="C43" s="14" t="s">
        <v>55</v>
      </c>
      <c r="D43" s="15" t="s">
        <v>21</v>
      </c>
      <c r="E43" s="19" t="s">
        <v>22</v>
      </c>
      <c r="F43" s="14" t="s">
        <v>23</v>
      </c>
      <c r="G43" s="42" t="s">
        <v>304</v>
      </c>
    </row>
    <row r="44" spans="1:9" s="69" customFormat="1" ht="25.5" customHeight="1">
      <c r="A44" s="14">
        <v>1</v>
      </c>
      <c r="B44" s="14">
        <f>'yüksek sonucu'!B9</f>
        <v>0</v>
      </c>
      <c r="C44" s="72">
        <f>'yüksek sonucu'!D9</f>
        <v>0</v>
      </c>
      <c r="D44" s="72">
        <f>'yüksek sonucu'!E9</f>
        <v>0</v>
      </c>
      <c r="E44" s="80">
        <f>'yüksek sonucu'!F9</f>
        <v>0</v>
      </c>
      <c r="F44" s="74">
        <f>'yüksek sonucu'!G9</f>
        <v>0</v>
      </c>
      <c r="G44" s="74">
        <f>'yüksek sonucu'!H9</f>
        <v>0</v>
      </c>
      <c r="I44" s="75"/>
    </row>
    <row r="45" spans="1:9" s="69" customFormat="1" ht="25.5" customHeight="1">
      <c r="A45" s="14">
        <v>2</v>
      </c>
      <c r="B45" s="14">
        <f>'yüksek sonucu'!B10</f>
        <v>0</v>
      </c>
      <c r="C45" s="72">
        <f>'yüksek sonucu'!D10</f>
        <v>0</v>
      </c>
      <c r="D45" s="72">
        <f>'yüksek sonucu'!E10</f>
        <v>0</v>
      </c>
      <c r="E45" s="80">
        <f>'yüksek sonucu'!F10</f>
        <v>0</v>
      </c>
      <c r="F45" s="74">
        <f>'yüksek sonucu'!G10</f>
        <v>0</v>
      </c>
      <c r="G45" s="74">
        <f>'yüksek sonucu'!H10</f>
        <v>0</v>
      </c>
      <c r="I45" s="75"/>
    </row>
    <row r="46" spans="1:9" s="69" customFormat="1" ht="25.5" customHeight="1">
      <c r="A46" s="14">
        <v>3</v>
      </c>
      <c r="B46" s="14">
        <f>'yüksek sonucu'!B11</f>
        <v>0</v>
      </c>
      <c r="C46" s="72">
        <f>'yüksek sonucu'!D11</f>
        <v>0</v>
      </c>
      <c r="D46" s="72">
        <f>'yüksek sonucu'!E11</f>
        <v>0</v>
      </c>
      <c r="E46" s="80">
        <f>'yüksek sonucu'!F11</f>
        <v>0</v>
      </c>
      <c r="F46" s="74">
        <f>'yüksek sonucu'!G11</f>
        <v>0</v>
      </c>
      <c r="G46" s="74">
        <f>'yüksek sonucu'!H11</f>
        <v>0</v>
      </c>
      <c r="I46" s="75"/>
    </row>
    <row r="47" spans="1:9" s="69" customFormat="1" ht="25.5" customHeight="1">
      <c r="E47" s="71"/>
    </row>
    <row r="48" spans="1:9" s="69" customFormat="1" ht="25.5" customHeight="1">
      <c r="A48" s="388" t="s">
        <v>19</v>
      </c>
      <c r="B48" s="388"/>
      <c r="C48" s="79" t="str">
        <f>'uzun sonucu'!$D$6</f>
        <v>UZUN ATLAMA</v>
      </c>
      <c r="D48" s="67"/>
      <c r="E48" s="389"/>
      <c r="F48" s="389"/>
    </row>
    <row r="49" spans="1:9" s="69" customFormat="1" ht="25.5" customHeight="1">
      <c r="E49" s="71"/>
    </row>
    <row r="50" spans="1:9" s="16" customFormat="1" ht="25.5" customHeight="1">
      <c r="A50" s="14" t="s">
        <v>32</v>
      </c>
      <c r="B50" s="14" t="s">
        <v>20</v>
      </c>
      <c r="C50" s="14" t="s">
        <v>55</v>
      </c>
      <c r="D50" s="15" t="s">
        <v>21</v>
      </c>
      <c r="E50" s="19" t="s">
        <v>22</v>
      </c>
      <c r="F50" s="14" t="s">
        <v>23</v>
      </c>
      <c r="G50" s="42" t="s">
        <v>304</v>
      </c>
    </row>
    <row r="51" spans="1:9" s="69" customFormat="1" ht="25.5" customHeight="1">
      <c r="A51" s="14">
        <v>1</v>
      </c>
      <c r="B51" s="14">
        <f>'uzun sonucu'!B9</f>
        <v>0</v>
      </c>
      <c r="C51" s="72">
        <f>'uzun sonucu'!D9</f>
        <v>0</v>
      </c>
      <c r="D51" s="72">
        <f>'uzun sonucu'!E9</f>
        <v>0</v>
      </c>
      <c r="E51" s="80">
        <f>'uzun sonucu'!F9</f>
        <v>0</v>
      </c>
      <c r="F51" s="74">
        <f>'uzun sonucu'!G9</f>
        <v>0</v>
      </c>
      <c r="G51" s="74">
        <f>'uzun sonucu'!H9</f>
        <v>0</v>
      </c>
      <c r="I51" s="75"/>
    </row>
    <row r="52" spans="1:9" s="69" customFormat="1" ht="25.5" customHeight="1">
      <c r="A52" s="14">
        <v>2</v>
      </c>
      <c r="B52" s="14">
        <f>'uzun sonucu'!B10</f>
        <v>0</v>
      </c>
      <c r="C52" s="72">
        <f>'uzun sonucu'!D10</f>
        <v>0</v>
      </c>
      <c r="D52" s="72">
        <f>'uzun sonucu'!E10</f>
        <v>0</v>
      </c>
      <c r="E52" s="80">
        <f>'uzun sonucu'!F10</f>
        <v>0</v>
      </c>
      <c r="F52" s="74">
        <f>'uzun sonucu'!G10</f>
        <v>0</v>
      </c>
      <c r="G52" s="74">
        <f>'uzun sonucu'!H10</f>
        <v>0</v>
      </c>
      <c r="I52" s="75"/>
    </row>
    <row r="53" spans="1:9" s="69" customFormat="1" ht="25.5" customHeight="1">
      <c r="A53" s="14">
        <v>3</v>
      </c>
      <c r="B53" s="14">
        <f>'uzun sonucu'!B11</f>
        <v>0</v>
      </c>
      <c r="C53" s="72">
        <f>'uzun sonucu'!D11</f>
        <v>0</v>
      </c>
      <c r="D53" s="72">
        <f>'uzun sonucu'!E11</f>
        <v>0</v>
      </c>
      <c r="E53" s="80">
        <f>'uzun sonucu'!F11</f>
        <v>0</v>
      </c>
      <c r="F53" s="74">
        <f>'uzun sonucu'!G11</f>
        <v>0</v>
      </c>
      <c r="G53" s="74">
        <f>'uzun sonucu'!H11</f>
        <v>0</v>
      </c>
      <c r="I53" s="75"/>
    </row>
    <row r="54" spans="1:9" s="69" customFormat="1" ht="25.5" customHeight="1">
      <c r="E54" s="71"/>
    </row>
    <row r="55" spans="1:9" s="69" customFormat="1" ht="25.5" customHeight="1">
      <c r="A55" s="388" t="s">
        <v>19</v>
      </c>
      <c r="B55" s="388"/>
      <c r="C55" s="79" t="str">
        <f>'gülle sonucu'!$D$6</f>
        <v>GÜLLE ATMA(5kg)</v>
      </c>
      <c r="D55" s="67"/>
      <c r="E55" s="389"/>
      <c r="F55" s="389"/>
    </row>
    <row r="56" spans="1:9" s="69" customFormat="1" ht="25.5" customHeight="1">
      <c r="E56" s="71"/>
    </row>
    <row r="57" spans="1:9" s="16" customFormat="1" ht="25.5" customHeight="1">
      <c r="A57" s="14" t="s">
        <v>32</v>
      </c>
      <c r="B57" s="14" t="s">
        <v>20</v>
      </c>
      <c r="C57" s="14" t="s">
        <v>55</v>
      </c>
      <c r="D57" s="15" t="s">
        <v>21</v>
      </c>
      <c r="E57" s="19" t="s">
        <v>22</v>
      </c>
      <c r="F57" s="14" t="s">
        <v>23</v>
      </c>
      <c r="G57" s="42" t="s">
        <v>304</v>
      </c>
    </row>
    <row r="58" spans="1:9" s="69" customFormat="1" ht="25.5" customHeight="1">
      <c r="A58" s="14">
        <v>1</v>
      </c>
      <c r="B58" s="14">
        <f>'gülle sonucu'!B9</f>
        <v>0</v>
      </c>
      <c r="C58" s="72">
        <f>'gülle sonucu'!D9</f>
        <v>0</v>
      </c>
      <c r="D58" s="72">
        <f>'gülle sonucu'!E9</f>
        <v>0</v>
      </c>
      <c r="E58" s="80">
        <f>'gülle sonucu'!F9</f>
        <v>0</v>
      </c>
      <c r="F58" s="74">
        <f>'gülle sonucu'!G9</f>
        <v>0</v>
      </c>
      <c r="G58" s="74">
        <f>'gülle sonucu'!H9</f>
        <v>0</v>
      </c>
      <c r="I58" s="75"/>
    </row>
    <row r="59" spans="1:9" s="69" customFormat="1" ht="25.5" customHeight="1">
      <c r="A59" s="14">
        <v>2</v>
      </c>
      <c r="B59" s="14">
        <f>'gülle sonucu'!B10</f>
        <v>0</v>
      </c>
      <c r="C59" s="72">
        <f>'gülle sonucu'!D10</f>
        <v>0</v>
      </c>
      <c r="D59" s="72">
        <f>'gülle sonucu'!E10</f>
        <v>0</v>
      </c>
      <c r="E59" s="80">
        <f>'gülle sonucu'!F10</f>
        <v>0</v>
      </c>
      <c r="F59" s="74">
        <f>'gülle sonucu'!G10</f>
        <v>0</v>
      </c>
      <c r="G59" s="74">
        <f>'gülle sonucu'!H10</f>
        <v>0</v>
      </c>
      <c r="I59" s="75"/>
    </row>
    <row r="60" spans="1:9" s="69" customFormat="1" ht="25.5" customHeight="1">
      <c r="A60" s="14">
        <v>3</v>
      </c>
      <c r="B60" s="14">
        <f>'gülle sonucu'!B11</f>
        <v>0</v>
      </c>
      <c r="C60" s="72">
        <f>'gülle sonucu'!D11</f>
        <v>0</v>
      </c>
      <c r="D60" s="72">
        <f>'gülle sonucu'!E11</f>
        <v>0</v>
      </c>
      <c r="E60" s="80">
        <f>'gülle sonucu'!F11</f>
        <v>0</v>
      </c>
      <c r="F60" s="74">
        <f>'gülle sonucu'!G11</f>
        <v>0</v>
      </c>
      <c r="G60" s="74">
        <f>'gülle sonucu'!H11</f>
        <v>0</v>
      </c>
      <c r="I60" s="75"/>
    </row>
    <row r="61" spans="1:9" s="69" customFormat="1" ht="25.5" customHeight="1">
      <c r="A61" s="16"/>
      <c r="B61" s="16"/>
      <c r="C61" s="81"/>
      <c r="D61" s="81"/>
      <c r="E61" s="82"/>
      <c r="F61" s="75"/>
      <c r="I61" s="75"/>
    </row>
    <row r="62" spans="1:9" s="69" customFormat="1" ht="25.5" customHeight="1">
      <c r="A62" s="388" t="s">
        <v>19</v>
      </c>
      <c r="B62" s="388"/>
      <c r="C62" s="79" t="str">
        <f>'3000m sonucu'!$D$6</f>
        <v>3000 m</v>
      </c>
      <c r="D62" s="67"/>
      <c r="E62" s="389"/>
      <c r="F62" s="389"/>
    </row>
    <row r="63" spans="1:9" s="69" customFormat="1" ht="25.5" customHeight="1">
      <c r="E63" s="71"/>
    </row>
    <row r="64" spans="1:9" s="16" customFormat="1" ht="25.5" customHeight="1">
      <c r="A64" s="14" t="s">
        <v>32</v>
      </c>
      <c r="B64" s="14" t="s">
        <v>20</v>
      </c>
      <c r="C64" s="14" t="s">
        <v>55</v>
      </c>
      <c r="D64" s="15" t="s">
        <v>21</v>
      </c>
      <c r="E64" s="19" t="s">
        <v>22</v>
      </c>
      <c r="F64" s="14" t="s">
        <v>23</v>
      </c>
      <c r="G64" s="42" t="s">
        <v>304</v>
      </c>
    </row>
    <row r="65" spans="1:9" s="69" customFormat="1" ht="25.5" customHeight="1">
      <c r="A65" s="14">
        <v>1</v>
      </c>
      <c r="B65" s="14">
        <f>'3000m sonucu'!B9</f>
        <v>0</v>
      </c>
      <c r="C65" s="72">
        <f>'3000m sonucu'!D9</f>
        <v>0</v>
      </c>
      <c r="D65" s="72">
        <f>'3000m sonucu'!E9</f>
        <v>0</v>
      </c>
      <c r="E65" s="78">
        <f>'3000m sonucu'!F9</f>
        <v>0</v>
      </c>
      <c r="F65" s="74">
        <f>'3000m sonucu'!G9</f>
        <v>0</v>
      </c>
      <c r="G65" s="74">
        <f>'3000m sonucu'!H9</f>
        <v>0</v>
      </c>
      <c r="I65" s="75"/>
    </row>
    <row r="66" spans="1:9" s="69" customFormat="1" ht="25.5" customHeight="1">
      <c r="A66" s="14">
        <v>2</v>
      </c>
      <c r="B66" s="14">
        <f>'3000m sonucu'!B10</f>
        <v>0</v>
      </c>
      <c r="C66" s="72">
        <f>'3000m sonucu'!D10</f>
        <v>0</v>
      </c>
      <c r="D66" s="72">
        <f>'3000m sonucu'!E10</f>
        <v>0</v>
      </c>
      <c r="E66" s="78">
        <f>'3000m sonucu'!F10</f>
        <v>0</v>
      </c>
      <c r="F66" s="74">
        <f>'3000m sonucu'!G10</f>
        <v>0</v>
      </c>
      <c r="G66" s="74">
        <f>'3000m sonucu'!H10</f>
        <v>0</v>
      </c>
      <c r="I66" s="75"/>
    </row>
    <row r="67" spans="1:9" s="69" customFormat="1" ht="25.5" customHeight="1">
      <c r="A67" s="14">
        <v>3</v>
      </c>
      <c r="B67" s="14">
        <f>'3000m sonucu'!B11</f>
        <v>0</v>
      </c>
      <c r="C67" s="72">
        <f>'3000m sonucu'!D11</f>
        <v>0</v>
      </c>
      <c r="D67" s="72">
        <f>'3000m sonucu'!E11</f>
        <v>0</v>
      </c>
      <c r="E67" s="78">
        <f>'3000m sonucu'!F11</f>
        <v>0</v>
      </c>
      <c r="F67" s="74">
        <f>'3000m sonucu'!G11</f>
        <v>0</v>
      </c>
      <c r="G67" s="74">
        <f>'3000m sonucu'!H11</f>
        <v>0</v>
      </c>
      <c r="I67" s="75"/>
    </row>
    <row r="68" spans="1:9" s="69" customFormat="1" ht="25.5" customHeight="1">
      <c r="A68" s="16"/>
      <c r="B68" s="16"/>
      <c r="C68" s="81"/>
      <c r="D68" s="81"/>
      <c r="E68" s="82"/>
      <c r="F68" s="75"/>
      <c r="I68" s="75"/>
    </row>
    <row r="69" spans="1:9" s="69" customFormat="1" ht="25.5" customHeight="1">
      <c r="A69" s="388" t="s">
        <v>19</v>
      </c>
      <c r="B69" s="388"/>
      <c r="C69" s="79" t="str">
        <f>'sırık sonucu'!$D$6</f>
        <v>SIRIKLA ATLAMA</v>
      </c>
      <c r="D69" s="67"/>
      <c r="E69" s="389"/>
      <c r="F69" s="389"/>
    </row>
    <row r="70" spans="1:9" s="69" customFormat="1" ht="25.5" customHeight="1">
      <c r="E70" s="71"/>
    </row>
    <row r="71" spans="1:9" s="16" customFormat="1" ht="25.5" customHeight="1">
      <c r="A71" s="14" t="s">
        <v>32</v>
      </c>
      <c r="B71" s="14" t="s">
        <v>20</v>
      </c>
      <c r="C71" s="14" t="s">
        <v>55</v>
      </c>
      <c r="D71" s="15" t="s">
        <v>21</v>
      </c>
      <c r="E71" s="19" t="s">
        <v>22</v>
      </c>
      <c r="F71" s="14" t="s">
        <v>23</v>
      </c>
      <c r="G71" s="42" t="s">
        <v>304</v>
      </c>
    </row>
    <row r="72" spans="1:9" s="69" customFormat="1" ht="25.5" customHeight="1">
      <c r="A72" s="14">
        <v>1</v>
      </c>
      <c r="B72" s="14">
        <f>'sırık sonucu'!B9</f>
        <v>0</v>
      </c>
      <c r="C72" s="72">
        <f>'sırık sonucu'!D9</f>
        <v>0</v>
      </c>
      <c r="D72" s="72">
        <f>'sırık sonucu'!E9</f>
        <v>0</v>
      </c>
      <c r="E72" s="80">
        <f>'sırık sonucu'!F9</f>
        <v>0</v>
      </c>
      <c r="F72" s="74">
        <f>'sırık sonucu'!G9</f>
        <v>0</v>
      </c>
      <c r="G72" s="74">
        <f>'sırık sonucu'!H9</f>
        <v>0</v>
      </c>
      <c r="I72" s="75"/>
    </row>
    <row r="73" spans="1:9" s="69" customFormat="1" ht="25.5" customHeight="1">
      <c r="A73" s="14">
        <v>2</v>
      </c>
      <c r="B73" s="14">
        <f>'sırık sonucu'!B10</f>
        <v>0</v>
      </c>
      <c r="C73" s="72">
        <f>'sırık sonucu'!D10</f>
        <v>0</v>
      </c>
      <c r="D73" s="72">
        <f>'sırık sonucu'!E10</f>
        <v>0</v>
      </c>
      <c r="E73" s="80">
        <f>'sırık sonucu'!F10</f>
        <v>0</v>
      </c>
      <c r="F73" s="74">
        <f>'sırık sonucu'!G10</f>
        <v>0</v>
      </c>
      <c r="G73" s="74">
        <f>'sırık sonucu'!H10</f>
        <v>0</v>
      </c>
      <c r="I73" s="75"/>
    </row>
    <row r="74" spans="1:9" s="69" customFormat="1" ht="25.5" customHeight="1">
      <c r="A74" s="14">
        <v>3</v>
      </c>
      <c r="B74" s="14">
        <f>'sırık sonucu'!B11</f>
        <v>0</v>
      </c>
      <c r="C74" s="72">
        <f>'sırık sonucu'!D11</f>
        <v>0</v>
      </c>
      <c r="D74" s="72">
        <f>'sırık sonucu'!E11</f>
        <v>0</v>
      </c>
      <c r="E74" s="80">
        <f>'sırık sonucu'!F11</f>
        <v>0</v>
      </c>
      <c r="F74" s="74">
        <f>'sırık sonucu'!G11</f>
        <v>0</v>
      </c>
      <c r="G74" s="74">
        <f>'sırık sonucu'!H11</f>
        <v>0</v>
      </c>
      <c r="I74" s="75"/>
    </row>
    <row r="75" spans="1:9" s="69" customFormat="1" ht="25.5" customHeight="1">
      <c r="E75" s="71"/>
    </row>
    <row r="76" spans="1:9" s="69" customFormat="1" ht="25.5" customHeight="1">
      <c r="A76" s="388" t="s">
        <v>19</v>
      </c>
      <c r="B76" s="388"/>
      <c r="C76" s="79" t="str">
        <f>'800m sonucu'!$D$6</f>
        <v>800 m</v>
      </c>
      <c r="D76" s="67"/>
      <c r="E76" s="389"/>
      <c r="F76" s="389"/>
    </row>
    <row r="77" spans="1:9" s="69" customFormat="1" ht="25.5" customHeight="1">
      <c r="E77" s="71"/>
    </row>
    <row r="78" spans="1:9" s="16" customFormat="1" ht="25.5" customHeight="1">
      <c r="A78" s="14" t="s">
        <v>32</v>
      </c>
      <c r="B78" s="14" t="s">
        <v>20</v>
      </c>
      <c r="C78" s="14" t="s">
        <v>55</v>
      </c>
      <c r="D78" s="15" t="s">
        <v>21</v>
      </c>
      <c r="E78" s="19" t="s">
        <v>22</v>
      </c>
      <c r="F78" s="14" t="s">
        <v>23</v>
      </c>
      <c r="G78" s="42" t="s">
        <v>304</v>
      </c>
    </row>
    <row r="79" spans="1:9" s="69" customFormat="1" ht="25.5" customHeight="1">
      <c r="A79" s="14">
        <v>1</v>
      </c>
      <c r="B79" s="14">
        <f>'800m sonucu'!B9</f>
        <v>0</v>
      </c>
      <c r="C79" s="72">
        <f>'800m sonucu'!D9</f>
        <v>0</v>
      </c>
      <c r="D79" s="72">
        <f>'800m sonucu'!E9</f>
        <v>0</v>
      </c>
      <c r="E79" s="78">
        <f>'800m sonucu'!F9</f>
        <v>0</v>
      </c>
      <c r="F79" s="74">
        <f>'800m sonucu'!G9</f>
        <v>0</v>
      </c>
      <c r="G79" s="74">
        <f>'800m sonucu'!H9</f>
        <v>0</v>
      </c>
      <c r="I79" s="75"/>
    </row>
    <row r="80" spans="1:9" s="69" customFormat="1" ht="25.5" customHeight="1">
      <c r="A80" s="14">
        <v>2</v>
      </c>
      <c r="B80" s="14">
        <f>'800m sonucu'!B10</f>
        <v>0</v>
      </c>
      <c r="C80" s="72">
        <f>'800m sonucu'!D10</f>
        <v>0</v>
      </c>
      <c r="D80" s="72">
        <f>'800m sonucu'!E10</f>
        <v>0</v>
      </c>
      <c r="E80" s="78">
        <f>'800m sonucu'!F10</f>
        <v>0</v>
      </c>
      <c r="F80" s="74">
        <f>'800m sonucu'!G10</f>
        <v>0</v>
      </c>
      <c r="G80" s="74">
        <f>'800m sonucu'!H10</f>
        <v>0</v>
      </c>
      <c r="I80" s="75"/>
    </row>
    <row r="81" spans="1:9" s="69" customFormat="1" ht="25.5" customHeight="1">
      <c r="A81" s="14">
        <v>3</v>
      </c>
      <c r="B81" s="14">
        <f>'800m sonucu'!B11</f>
        <v>0</v>
      </c>
      <c r="C81" s="72">
        <f>'800m sonucu'!D11</f>
        <v>0</v>
      </c>
      <c r="D81" s="72">
        <f>'800m sonucu'!E11</f>
        <v>0</v>
      </c>
      <c r="E81" s="78">
        <f>'800m sonucu'!F11</f>
        <v>0</v>
      </c>
      <c r="F81" s="74">
        <f>'800m sonucu'!G11</f>
        <v>0</v>
      </c>
      <c r="G81" s="74">
        <f>'800m sonucu'!H11</f>
        <v>0</v>
      </c>
      <c r="I81" s="75"/>
    </row>
    <row r="82" spans="1:9" s="69" customFormat="1" ht="25.5" customHeight="1">
      <c r="E82" s="71"/>
    </row>
    <row r="83" spans="1:9" s="69" customFormat="1" ht="25.5" customHeight="1">
      <c r="A83" s="388" t="s">
        <v>19</v>
      </c>
      <c r="B83" s="388"/>
      <c r="C83" s="79" t="str">
        <f>'üç adım sonucu'!$D$6</f>
        <v>ÜÇ ADIM ATLAMA (9-11m)</v>
      </c>
      <c r="D83" s="67"/>
      <c r="E83" s="389"/>
      <c r="F83" s="389"/>
    </row>
    <row r="84" spans="1:9" s="69" customFormat="1" ht="25.5" customHeight="1">
      <c r="E84" s="71"/>
    </row>
    <row r="85" spans="1:9" s="16" customFormat="1" ht="25.5" customHeight="1">
      <c r="A85" s="14" t="s">
        <v>32</v>
      </c>
      <c r="B85" s="14" t="s">
        <v>20</v>
      </c>
      <c r="C85" s="14" t="s">
        <v>55</v>
      </c>
      <c r="D85" s="15" t="s">
        <v>21</v>
      </c>
      <c r="E85" s="19" t="s">
        <v>22</v>
      </c>
      <c r="F85" s="14" t="s">
        <v>23</v>
      </c>
      <c r="G85" s="42" t="s">
        <v>304</v>
      </c>
    </row>
    <row r="86" spans="1:9" s="69" customFormat="1" ht="25.5" customHeight="1">
      <c r="A86" s="14">
        <v>1</v>
      </c>
      <c r="B86" s="14">
        <f>'üç adım sonucu'!B9</f>
        <v>0</v>
      </c>
      <c r="C86" s="72">
        <f>'üç adım sonucu'!D9</f>
        <v>0</v>
      </c>
      <c r="D86" s="72">
        <f>'üç adım sonucu'!E9</f>
        <v>0</v>
      </c>
      <c r="E86" s="80">
        <f>'üç adım sonucu'!F9</f>
        <v>0</v>
      </c>
      <c r="F86" s="74">
        <f>'üç adım sonucu'!G9</f>
        <v>0</v>
      </c>
      <c r="G86" s="74">
        <f>'üç adım sonucu'!H9</f>
        <v>0</v>
      </c>
      <c r="I86" s="75"/>
    </row>
    <row r="87" spans="1:9" s="69" customFormat="1" ht="25.5" customHeight="1">
      <c r="A87" s="14">
        <v>2</v>
      </c>
      <c r="B87" s="14">
        <f>'üç adım sonucu'!B10</f>
        <v>0</v>
      </c>
      <c r="C87" s="72">
        <f>'üç adım sonucu'!D10</f>
        <v>0</v>
      </c>
      <c r="D87" s="72">
        <f>'üç adım sonucu'!E10</f>
        <v>0</v>
      </c>
      <c r="E87" s="80">
        <f>'üç adım sonucu'!F10</f>
        <v>0</v>
      </c>
      <c r="F87" s="74">
        <f>'üç adım sonucu'!G10</f>
        <v>0</v>
      </c>
      <c r="G87" s="74">
        <f>'üç adım sonucu'!H10</f>
        <v>0</v>
      </c>
      <c r="I87" s="75"/>
    </row>
    <row r="88" spans="1:9" s="69" customFormat="1" ht="25.5" customHeight="1">
      <c r="A88" s="14">
        <v>3</v>
      </c>
      <c r="B88" s="14">
        <f>'üç adım sonucu'!B11</f>
        <v>0</v>
      </c>
      <c r="C88" s="72">
        <f>'üç adım sonucu'!D11</f>
        <v>0</v>
      </c>
      <c r="D88" s="72">
        <f>'üç adım sonucu'!E11</f>
        <v>0</v>
      </c>
      <c r="E88" s="80">
        <f>'üç adım sonucu'!F11</f>
        <v>0</v>
      </c>
      <c r="F88" s="74">
        <f>'üç adım sonucu'!G11</f>
        <v>0</v>
      </c>
      <c r="G88" s="74">
        <f>'üç adım sonucu'!H11</f>
        <v>0</v>
      </c>
      <c r="I88" s="75"/>
    </row>
    <row r="89" spans="1:9" s="69" customFormat="1" ht="25.5" customHeight="1">
      <c r="E89" s="71"/>
    </row>
    <row r="90" spans="1:9" s="69" customFormat="1" ht="25.5" customHeight="1">
      <c r="A90" s="388" t="s">
        <v>19</v>
      </c>
      <c r="B90" s="388"/>
      <c r="C90" s="79" t="str">
        <f>'İsveç sonucu'!$D$6</f>
        <v>İSVEÇ BAYRAK</v>
      </c>
      <c r="D90" s="67"/>
      <c r="E90" s="389"/>
      <c r="F90" s="389"/>
    </row>
    <row r="91" spans="1:9" s="69" customFormat="1" ht="25.5" customHeight="1">
      <c r="E91" s="71"/>
    </row>
    <row r="92" spans="1:9" s="16" customFormat="1" ht="25.5" customHeight="1">
      <c r="A92" s="14" t="s">
        <v>32</v>
      </c>
      <c r="B92" s="14" t="s">
        <v>20</v>
      </c>
      <c r="C92" s="14" t="s">
        <v>55</v>
      </c>
      <c r="D92" s="15" t="s">
        <v>21</v>
      </c>
      <c r="E92" s="19" t="s">
        <v>22</v>
      </c>
      <c r="F92" s="14" t="s">
        <v>23</v>
      </c>
      <c r="G92" s="42" t="s">
        <v>304</v>
      </c>
    </row>
    <row r="93" spans="1:9" s="69" customFormat="1" ht="51.75" customHeight="1">
      <c r="A93" s="14">
        <v>1</v>
      </c>
      <c r="B93" s="14">
        <f>'İsveç sonucu'!B9</f>
        <v>0</v>
      </c>
      <c r="C93" s="51">
        <f>'İsveç sonucu'!D9</f>
        <v>0</v>
      </c>
      <c r="D93" s="72">
        <f>'İsveç sonucu'!E9</f>
        <v>0</v>
      </c>
      <c r="E93" s="78">
        <f>'İsveç sonucu'!F9</f>
        <v>0</v>
      </c>
      <c r="F93" s="74">
        <f>'İsveç sonucu'!G9</f>
        <v>0</v>
      </c>
      <c r="G93" s="74">
        <f>'İsveç sonucu'!H9</f>
        <v>0</v>
      </c>
      <c r="I93" s="75"/>
    </row>
    <row r="94" spans="1:9" s="69" customFormat="1" ht="50.25" customHeight="1">
      <c r="A94" s="14">
        <v>2</v>
      </c>
      <c r="B94" s="14">
        <f>'İsveç sonucu'!B10</f>
        <v>0</v>
      </c>
      <c r="C94" s="51">
        <f>'İsveç sonucu'!D10</f>
        <v>0</v>
      </c>
      <c r="D94" s="72">
        <f>'İsveç sonucu'!E10</f>
        <v>0</v>
      </c>
      <c r="E94" s="78">
        <f>'İsveç sonucu'!F10</f>
        <v>0</v>
      </c>
      <c r="F94" s="74">
        <f>'İsveç sonucu'!G10</f>
        <v>0</v>
      </c>
      <c r="G94" s="74">
        <f>'İsveç sonucu'!H10</f>
        <v>0</v>
      </c>
      <c r="I94" s="75"/>
    </row>
    <row r="95" spans="1:9" s="69" customFormat="1" ht="50.25" customHeight="1">
      <c r="A95" s="14">
        <v>3</v>
      </c>
      <c r="B95" s="14">
        <f>'İsveç sonucu'!B11</f>
        <v>0</v>
      </c>
      <c r="C95" s="51">
        <f>'İsveç sonucu'!D11</f>
        <v>0</v>
      </c>
      <c r="D95" s="72">
        <f>'İsveç sonucu'!E11</f>
        <v>0</v>
      </c>
      <c r="E95" s="78">
        <f>'İsveç sonucu'!F11</f>
        <v>0</v>
      </c>
      <c r="F95" s="74">
        <f>'İsveç sonucu'!G11</f>
        <v>0</v>
      </c>
      <c r="G95" s="74">
        <f>'İsveç sonucu'!H11</f>
        <v>0</v>
      </c>
      <c r="I95" s="75"/>
    </row>
    <row r="96" spans="1:9" s="69" customFormat="1" ht="25.5" customHeight="1">
      <c r="E96" s="71"/>
    </row>
    <row r="97" spans="1:9" s="69" customFormat="1" ht="25.5" customHeight="1">
      <c r="A97" s="388" t="s">
        <v>19</v>
      </c>
      <c r="B97" s="388"/>
      <c r="C97" s="79" t="str">
        <f>'disk sonucu'!$D$6</f>
        <v>DİSK ATMA(1.5kg)</v>
      </c>
      <c r="D97" s="67"/>
      <c r="E97" s="389"/>
      <c r="F97" s="389"/>
    </row>
    <row r="98" spans="1:9" s="69" customFormat="1" ht="25.5" customHeight="1">
      <c r="E98" s="71"/>
    </row>
    <row r="99" spans="1:9" s="16" customFormat="1" ht="25.5" customHeight="1">
      <c r="A99" s="14" t="s">
        <v>32</v>
      </c>
      <c r="B99" s="14" t="s">
        <v>20</v>
      </c>
      <c r="C99" s="14" t="s">
        <v>55</v>
      </c>
      <c r="D99" s="15" t="s">
        <v>21</v>
      </c>
      <c r="E99" s="19" t="s">
        <v>22</v>
      </c>
      <c r="F99" s="14" t="s">
        <v>23</v>
      </c>
      <c r="G99" s="42" t="s">
        <v>304</v>
      </c>
    </row>
    <row r="100" spans="1:9" s="69" customFormat="1" ht="25.5" customHeight="1">
      <c r="A100" s="14">
        <v>1</v>
      </c>
      <c r="B100" s="14">
        <f>'disk sonucu'!B9</f>
        <v>0</v>
      </c>
      <c r="C100" s="72">
        <f>'disk sonucu'!D9</f>
        <v>0</v>
      </c>
      <c r="D100" s="72">
        <f>'disk sonucu'!E9</f>
        <v>0</v>
      </c>
      <c r="E100" s="73">
        <f>'disk sonucu'!F9</f>
        <v>0</v>
      </c>
      <c r="F100" s="74">
        <f>'disk sonucu'!G9</f>
        <v>0</v>
      </c>
      <c r="G100" s="74">
        <f>'disk sonucu'!H9</f>
        <v>0</v>
      </c>
      <c r="I100" s="75"/>
    </row>
    <row r="101" spans="1:9" s="69" customFormat="1" ht="25.5" customHeight="1">
      <c r="A101" s="14">
        <v>2</v>
      </c>
      <c r="B101" s="14">
        <f>'disk sonucu'!B10</f>
        <v>0</v>
      </c>
      <c r="C101" s="72">
        <f>'disk sonucu'!D10</f>
        <v>0</v>
      </c>
      <c r="D101" s="72">
        <f>'disk sonucu'!E10</f>
        <v>0</v>
      </c>
      <c r="E101" s="73">
        <f>'disk sonucu'!F10</f>
        <v>0</v>
      </c>
      <c r="F101" s="74">
        <f>'disk sonucu'!G10</f>
        <v>0</v>
      </c>
      <c r="G101" s="74">
        <f>'disk sonucu'!H10</f>
        <v>0</v>
      </c>
      <c r="I101" s="75"/>
    </row>
    <row r="102" spans="1:9" s="69" customFormat="1" ht="25.5" customHeight="1">
      <c r="A102" s="14">
        <v>3</v>
      </c>
      <c r="B102" s="14">
        <f>'disk sonucu'!B11</f>
        <v>0</v>
      </c>
      <c r="C102" s="72">
        <f>'disk sonucu'!D11</f>
        <v>0</v>
      </c>
      <c r="D102" s="72">
        <f>'disk sonucu'!E11</f>
        <v>0</v>
      </c>
      <c r="E102" s="73">
        <f>'disk sonucu'!F11</f>
        <v>0</v>
      </c>
      <c r="F102" s="74">
        <f>'disk sonucu'!G11</f>
        <v>0</v>
      </c>
      <c r="G102" s="74">
        <f>'disk sonucu'!H11</f>
        <v>0</v>
      </c>
      <c r="I102" s="75"/>
    </row>
    <row r="103" spans="1:9" s="69" customFormat="1" ht="25.5" customHeight="1">
      <c r="E103" s="71"/>
    </row>
    <row r="104" spans="1:9" s="69" customFormat="1" ht="25.5" customHeight="1">
      <c r="A104" s="388" t="s">
        <v>19</v>
      </c>
      <c r="B104" s="388"/>
      <c r="C104" s="79" t="str">
        <f>'cirit sonucu'!$D$6</f>
        <v>CİRİT ATMA(700gr)</v>
      </c>
      <c r="D104" s="67"/>
      <c r="E104" s="389"/>
      <c r="F104" s="389"/>
    </row>
    <row r="105" spans="1:9" s="69" customFormat="1" ht="25.5" customHeight="1">
      <c r="E105" s="71"/>
    </row>
    <row r="106" spans="1:9" s="16" customFormat="1" ht="25.5" customHeight="1">
      <c r="A106" s="14" t="s">
        <v>32</v>
      </c>
      <c r="B106" s="14" t="s">
        <v>20</v>
      </c>
      <c r="C106" s="14" t="s">
        <v>55</v>
      </c>
      <c r="D106" s="15" t="s">
        <v>21</v>
      </c>
      <c r="E106" s="19" t="s">
        <v>22</v>
      </c>
      <c r="F106" s="14" t="s">
        <v>23</v>
      </c>
      <c r="G106" s="42" t="s">
        <v>304</v>
      </c>
    </row>
    <row r="107" spans="1:9" s="69" customFormat="1" ht="25.5" customHeight="1">
      <c r="A107" s="14">
        <v>1</v>
      </c>
      <c r="B107" s="14">
        <f>'cirit sonucu'!B9</f>
        <v>0</v>
      </c>
      <c r="C107" s="72">
        <f>'cirit sonucu'!D9</f>
        <v>0</v>
      </c>
      <c r="D107" s="72">
        <f>'cirit sonucu'!E9</f>
        <v>0</v>
      </c>
      <c r="E107" s="73">
        <f>'cirit sonucu'!F9</f>
        <v>0</v>
      </c>
      <c r="F107" s="74">
        <f>'cirit sonucu'!G9</f>
        <v>0</v>
      </c>
      <c r="G107" s="74">
        <f>'cirit sonucu'!H9</f>
        <v>0</v>
      </c>
      <c r="I107" s="75"/>
    </row>
    <row r="108" spans="1:9" s="69" customFormat="1" ht="25.5" customHeight="1">
      <c r="A108" s="14">
        <v>2</v>
      </c>
      <c r="B108" s="14">
        <f>'cirit sonucu'!B10</f>
        <v>0</v>
      </c>
      <c r="C108" s="72">
        <f>'cirit sonucu'!D10</f>
        <v>0</v>
      </c>
      <c r="D108" s="72">
        <f>'cirit sonucu'!E10</f>
        <v>0</v>
      </c>
      <c r="E108" s="73">
        <f>'cirit sonucu'!F10</f>
        <v>0</v>
      </c>
      <c r="F108" s="74">
        <f>'cirit sonucu'!G10</f>
        <v>0</v>
      </c>
      <c r="G108" s="74">
        <f>'cirit sonucu'!H10</f>
        <v>0</v>
      </c>
      <c r="I108" s="75"/>
    </row>
    <row r="109" spans="1:9" s="69" customFormat="1" ht="25.5" customHeight="1">
      <c r="A109" s="14">
        <v>3</v>
      </c>
      <c r="B109" s="14">
        <f>'cirit sonucu'!B11</f>
        <v>0</v>
      </c>
      <c r="C109" s="72">
        <f>'cirit sonucu'!D11</f>
        <v>0</v>
      </c>
      <c r="D109" s="72">
        <f>'cirit sonucu'!E11</f>
        <v>0</v>
      </c>
      <c r="E109" s="73">
        <f>'cirit sonucu'!F11</f>
        <v>0</v>
      </c>
      <c r="F109" s="74">
        <f>'cirit sonucu'!G11</f>
        <v>0</v>
      </c>
      <c r="G109" s="74">
        <f>'cirit sonucu'!H11</f>
        <v>0</v>
      </c>
      <c r="I109" s="75"/>
    </row>
    <row r="110" spans="1:9" s="69" customFormat="1" ht="25.5" customHeight="1">
      <c r="E110" s="71"/>
    </row>
    <row r="111" spans="1:9" s="69" customFormat="1" ht="25.5" customHeight="1">
      <c r="A111" s="388" t="s">
        <v>19</v>
      </c>
      <c r="B111" s="388"/>
      <c r="C111" s="79" t="str">
        <f>'300m eng sonucu'!$D$6</f>
        <v>300 m ENGELLİ(84cm)</v>
      </c>
      <c r="D111" s="67"/>
      <c r="E111" s="389"/>
      <c r="F111" s="389"/>
    </row>
    <row r="112" spans="1:9" s="69" customFormat="1" ht="25.5" customHeight="1">
      <c r="E112" s="71"/>
    </row>
    <row r="113" spans="1:9" s="16" customFormat="1" ht="25.5" customHeight="1">
      <c r="A113" s="14" t="s">
        <v>32</v>
      </c>
      <c r="B113" s="14" t="s">
        <v>20</v>
      </c>
      <c r="C113" s="14" t="s">
        <v>55</v>
      </c>
      <c r="D113" s="15" t="s">
        <v>21</v>
      </c>
      <c r="E113" s="19" t="s">
        <v>22</v>
      </c>
      <c r="F113" s="14" t="s">
        <v>23</v>
      </c>
      <c r="G113" s="42" t="s">
        <v>304</v>
      </c>
    </row>
    <row r="114" spans="1:9" s="69" customFormat="1" ht="25.5" customHeight="1">
      <c r="A114" s="14">
        <v>1</v>
      </c>
      <c r="B114" s="14">
        <f>'300m eng sonucu'!B9</f>
        <v>0</v>
      </c>
      <c r="C114" s="72">
        <f>'300m eng sonucu'!D9</f>
        <v>0</v>
      </c>
      <c r="D114" s="72">
        <f>'300m eng sonucu'!E9</f>
        <v>0</v>
      </c>
      <c r="E114" s="78">
        <f>'300m eng sonucu'!F9</f>
        <v>0</v>
      </c>
      <c r="F114" s="74">
        <f>'300m eng sonucu'!G9</f>
        <v>0</v>
      </c>
      <c r="G114" s="74">
        <f>'300m eng sonucu'!H9</f>
        <v>0</v>
      </c>
      <c r="I114" s="75"/>
    </row>
    <row r="115" spans="1:9" s="69" customFormat="1" ht="25.5" customHeight="1">
      <c r="A115" s="14">
        <v>2</v>
      </c>
      <c r="B115" s="14">
        <f>'300m eng sonucu'!B10</f>
        <v>0</v>
      </c>
      <c r="C115" s="72">
        <f>'300m eng sonucu'!D10</f>
        <v>0</v>
      </c>
      <c r="D115" s="72">
        <f>'300m eng sonucu'!E10</f>
        <v>0</v>
      </c>
      <c r="E115" s="78">
        <f>'300m eng sonucu'!F10</f>
        <v>0</v>
      </c>
      <c r="F115" s="74">
        <f>'300m eng sonucu'!G10</f>
        <v>0</v>
      </c>
      <c r="G115" s="74">
        <f>'300m eng sonucu'!H10</f>
        <v>0</v>
      </c>
      <c r="I115" s="75"/>
    </row>
    <row r="116" spans="1:9" s="69" customFormat="1" ht="25.5" customHeight="1">
      <c r="A116" s="14">
        <v>3</v>
      </c>
      <c r="B116" s="14">
        <f>'300m eng sonucu'!B11</f>
        <v>0</v>
      </c>
      <c r="C116" s="72">
        <f>'300m eng sonucu'!D11</f>
        <v>0</v>
      </c>
      <c r="D116" s="72">
        <f>'300m eng sonucu'!E11</f>
        <v>0</v>
      </c>
      <c r="E116" s="78">
        <f>'300m eng sonucu'!F11</f>
        <v>0</v>
      </c>
      <c r="F116" s="74">
        <f>'300m eng sonucu'!G11</f>
        <v>0</v>
      </c>
      <c r="G116" s="74">
        <f>'300m eng sonucu'!H11</f>
        <v>0</v>
      </c>
      <c r="I116" s="75"/>
    </row>
    <row r="117" spans="1:9" s="69" customFormat="1" ht="25.5" customHeight="1">
      <c r="E117" s="71"/>
    </row>
  </sheetData>
  <mergeCells count="37">
    <mergeCell ref="A6:B6"/>
    <mergeCell ref="E6:F6"/>
    <mergeCell ref="A1:F1"/>
    <mergeCell ref="A2:F2"/>
    <mergeCell ref="A3:F3"/>
    <mergeCell ref="A5:B5"/>
    <mergeCell ref="E5:F5"/>
    <mergeCell ref="A13:B13"/>
    <mergeCell ref="E13:F13"/>
    <mergeCell ref="A20:B20"/>
    <mergeCell ref="E20:F20"/>
    <mergeCell ref="A27:B27"/>
    <mergeCell ref="E27:F27"/>
    <mergeCell ref="A34:B34"/>
    <mergeCell ref="E34:F34"/>
    <mergeCell ref="A41:B41"/>
    <mergeCell ref="E41:F41"/>
    <mergeCell ref="A48:B48"/>
    <mergeCell ref="E48:F48"/>
    <mergeCell ref="A55:B55"/>
    <mergeCell ref="E55:F55"/>
    <mergeCell ref="A62:B62"/>
    <mergeCell ref="E62:F62"/>
    <mergeCell ref="A69:B69"/>
    <mergeCell ref="E69:F69"/>
    <mergeCell ref="A76:B76"/>
    <mergeCell ref="E76:F76"/>
    <mergeCell ref="A83:B83"/>
    <mergeCell ref="E83:F83"/>
    <mergeCell ref="A90:B90"/>
    <mergeCell ref="E90:F90"/>
    <mergeCell ref="A97:B97"/>
    <mergeCell ref="E97:F97"/>
    <mergeCell ref="A104:B104"/>
    <mergeCell ref="E104:F104"/>
    <mergeCell ref="A111:B111"/>
    <mergeCell ref="E111:F111"/>
  </mergeCells>
  <conditionalFormatting sqref="D106 D71 D78 D85 D92 D99 A111:F112 D113 D8 D15 D22 D29 D36 D43 D50 D57 D64 A37:F42 A44:F49 A51:F56 A58:F63 A65:F70 A72:F77 A79:F84 A86:F91 A93:F98 A100:F105 A30:F35 A23:F28 A16:F21 A9:F14 G9:G11 G16:G18 G23:G25 G30:G32 G37:G39 G44:G46 G51:G53 G58:G60 G65:G67 G72:G74 G79:G81 G86:G88 G93:G95 G100:G102 A107:G109 A114:G116">
    <cfRule type="cellIs" dxfId="1" priority="1" stopIfTrue="1" operator="equal">
      <formula>0</formula>
    </cfRule>
  </conditionalFormatting>
  <conditionalFormatting sqref="A7">
    <cfRule type="cellIs" dxfId="0" priority="2" stopIfTrue="1" operator="equal">
      <formula>1</formula>
    </cfRule>
  </conditionalFormatting>
  <pageMargins left="0.7" right="0.7" top="0.75" bottom="0.75" header="0.3" footer="0.3"/>
  <pageSetup paperSize="9" scale="67" orientation="portrait" verticalDpi="0" r:id="rId1"/>
  <rowBreaks count="2" manualBreakCount="2">
    <brk id="39" max="16383" man="1"/>
    <brk id="8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AF110"/>
  <sheetViews>
    <sheetView view="pageBreakPreview" zoomScale="60" zoomScaleNormal="60" workbookViewId="0">
      <selection activeCell="E6" sqref="E6:F6"/>
    </sheetView>
  </sheetViews>
  <sheetFormatPr defaultColWidth="10.140625" defaultRowHeight="15" customHeight="1"/>
  <cols>
    <col min="1" max="1" width="9.42578125" style="245" bestFit="1" customWidth="1"/>
    <col min="2" max="2" width="7" style="245" bestFit="1" customWidth="1"/>
    <col min="3" max="3" width="9.42578125" style="245" bestFit="1" customWidth="1"/>
    <col min="4" max="4" width="7" style="245" bestFit="1" customWidth="1"/>
    <col min="5" max="5" width="10" style="245" bestFit="1" customWidth="1"/>
    <col min="6" max="6" width="7" style="245" bestFit="1" customWidth="1"/>
    <col min="7" max="7" width="10.42578125" style="245" customWidth="1"/>
    <col min="8" max="8" width="7" style="245" bestFit="1" customWidth="1"/>
    <col min="9" max="9" width="10" style="245" bestFit="1" customWidth="1"/>
    <col min="10" max="10" width="7" style="245" bestFit="1" customWidth="1"/>
    <col min="11" max="11" width="10" style="245" bestFit="1" customWidth="1"/>
    <col min="12" max="12" width="7" style="245" bestFit="1" customWidth="1"/>
    <col min="13" max="13" width="10.28515625" style="245" bestFit="1" customWidth="1"/>
    <col min="14" max="14" width="7" style="245" bestFit="1" customWidth="1"/>
    <col min="15" max="15" width="11.5703125" style="245" customWidth="1"/>
    <col min="16" max="16" width="7" style="245" bestFit="1" customWidth="1"/>
    <col min="17" max="17" width="10" style="245" bestFit="1" customWidth="1"/>
    <col min="18" max="18" width="7" style="245" bestFit="1" customWidth="1"/>
    <col min="19" max="19" width="9.42578125" style="245" bestFit="1" customWidth="1"/>
    <col min="20" max="20" width="7" style="245" bestFit="1" customWidth="1"/>
    <col min="21" max="21" width="9.42578125" style="245" bestFit="1" customWidth="1"/>
    <col min="22" max="22" width="7" style="245" bestFit="1" customWidth="1"/>
    <col min="23" max="23" width="10.140625" style="245" bestFit="1" customWidth="1"/>
    <col min="24" max="24" width="7" style="245" bestFit="1" customWidth="1"/>
    <col min="25" max="25" width="9.42578125" style="245" bestFit="1" customWidth="1"/>
    <col min="26" max="26" width="7" style="245" bestFit="1" customWidth="1"/>
    <col min="27" max="27" width="12.28515625" style="245" customWidth="1"/>
    <col min="28" max="28" width="7" style="245" bestFit="1" customWidth="1"/>
    <col min="29" max="29" width="9.42578125" style="245" bestFit="1" customWidth="1"/>
    <col min="30" max="30" width="7" style="245" bestFit="1" customWidth="1"/>
    <col min="31" max="31" width="9.42578125" style="245" bestFit="1" customWidth="1"/>
    <col min="32" max="32" width="7" style="245" bestFit="1" customWidth="1"/>
    <col min="33" max="16384" width="10.140625" style="245"/>
  </cols>
  <sheetData>
    <row r="1" spans="1:32" s="18" customFormat="1" ht="30" customHeight="1" thickBot="1">
      <c r="A1" s="334" t="s">
        <v>306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5"/>
    </row>
    <row r="2" spans="1:32" s="255" customFormat="1" ht="30" customHeight="1" thickBot="1">
      <c r="A2" s="337" t="s">
        <v>307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1" t="s">
        <v>81</v>
      </c>
      <c r="T2" s="332"/>
      <c r="U2" s="332"/>
      <c r="V2" s="332"/>
      <c r="W2" s="332"/>
      <c r="X2" s="332"/>
      <c r="Y2" s="332"/>
      <c r="Z2" s="333"/>
      <c r="AA2" s="331" t="s">
        <v>82</v>
      </c>
      <c r="AB2" s="332"/>
      <c r="AC2" s="332"/>
      <c r="AD2" s="332"/>
      <c r="AE2" s="332"/>
      <c r="AF2" s="333"/>
    </row>
    <row r="3" spans="1:32" s="255" customFormat="1" ht="30" customHeight="1" thickBot="1">
      <c r="A3" s="336" t="s">
        <v>37</v>
      </c>
      <c r="B3" s="336"/>
      <c r="C3" s="336" t="s">
        <v>38</v>
      </c>
      <c r="D3" s="336"/>
      <c r="E3" s="336" t="s">
        <v>39</v>
      </c>
      <c r="F3" s="336"/>
      <c r="G3" s="338" t="s">
        <v>308</v>
      </c>
      <c r="H3" s="338"/>
      <c r="I3" s="336" t="s">
        <v>309</v>
      </c>
      <c r="J3" s="336"/>
      <c r="K3" s="336" t="s">
        <v>30</v>
      </c>
      <c r="L3" s="336"/>
      <c r="M3" s="336" t="s">
        <v>31</v>
      </c>
      <c r="N3" s="336"/>
      <c r="O3" s="336" t="s">
        <v>29</v>
      </c>
      <c r="P3" s="336"/>
      <c r="Q3" s="336" t="s">
        <v>98</v>
      </c>
      <c r="R3" s="336"/>
      <c r="S3" s="327" t="s">
        <v>83</v>
      </c>
      <c r="T3" s="328"/>
      <c r="U3" s="327" t="s">
        <v>84</v>
      </c>
      <c r="V3" s="328"/>
      <c r="W3" s="327" t="s">
        <v>85</v>
      </c>
      <c r="X3" s="328"/>
      <c r="Y3" s="329" t="s">
        <v>86</v>
      </c>
      <c r="Z3" s="330"/>
      <c r="AA3" s="329" t="s">
        <v>87</v>
      </c>
      <c r="AB3" s="330"/>
      <c r="AC3" s="329" t="s">
        <v>88</v>
      </c>
      <c r="AD3" s="330"/>
      <c r="AE3" s="329" t="s">
        <v>89</v>
      </c>
      <c r="AF3" s="330"/>
    </row>
    <row r="4" spans="1:32" s="250" customFormat="1" ht="30" customHeight="1" thickBot="1">
      <c r="A4" s="254" t="s">
        <v>90</v>
      </c>
      <c r="B4" s="254" t="s">
        <v>80</v>
      </c>
      <c r="C4" s="254" t="s">
        <v>90</v>
      </c>
      <c r="D4" s="254" t="s">
        <v>80</v>
      </c>
      <c r="E4" s="254" t="s">
        <v>90</v>
      </c>
      <c r="F4" s="254" t="s">
        <v>80</v>
      </c>
      <c r="G4" s="254" t="s">
        <v>90</v>
      </c>
      <c r="H4" s="254" t="s">
        <v>80</v>
      </c>
      <c r="I4" s="254" t="s">
        <v>90</v>
      </c>
      <c r="J4" s="254" t="s">
        <v>80</v>
      </c>
      <c r="K4" s="254" t="s">
        <v>90</v>
      </c>
      <c r="L4" s="254" t="s">
        <v>80</v>
      </c>
      <c r="M4" s="254" t="s">
        <v>90</v>
      </c>
      <c r="N4" s="254" t="s">
        <v>80</v>
      </c>
      <c r="O4" s="254" t="s">
        <v>90</v>
      </c>
      <c r="P4" s="254" t="s">
        <v>80</v>
      </c>
      <c r="Q4" s="254" t="s">
        <v>90</v>
      </c>
      <c r="R4" s="254" t="s">
        <v>80</v>
      </c>
      <c r="S4" s="253" t="s">
        <v>90</v>
      </c>
      <c r="T4" s="262" t="s">
        <v>80</v>
      </c>
      <c r="U4" s="253" t="s">
        <v>90</v>
      </c>
      <c r="V4" s="262" t="s">
        <v>80</v>
      </c>
      <c r="W4" s="253" t="s">
        <v>90</v>
      </c>
      <c r="X4" s="262" t="s">
        <v>80</v>
      </c>
      <c r="Y4" s="253" t="s">
        <v>90</v>
      </c>
      <c r="Z4" s="262" t="s">
        <v>80</v>
      </c>
      <c r="AA4" s="253" t="s">
        <v>90</v>
      </c>
      <c r="AB4" s="262" t="s">
        <v>80</v>
      </c>
      <c r="AC4" s="253" t="s">
        <v>90</v>
      </c>
      <c r="AD4" s="262" t="s">
        <v>80</v>
      </c>
      <c r="AE4" s="253" t="s">
        <v>90</v>
      </c>
      <c r="AF4" s="262" t="s">
        <v>80</v>
      </c>
    </row>
    <row r="5" spans="1:32" s="265" customFormat="1" ht="15" customHeight="1">
      <c r="A5" s="263"/>
      <c r="B5" s="264"/>
      <c r="C5" s="263"/>
      <c r="D5" s="264"/>
      <c r="E5" s="263"/>
      <c r="F5" s="264"/>
      <c r="G5" s="263"/>
      <c r="H5" s="264"/>
      <c r="I5" s="263"/>
      <c r="J5" s="264"/>
      <c r="K5" s="263"/>
      <c r="L5" s="264"/>
      <c r="M5" s="263"/>
      <c r="N5" s="264"/>
      <c r="O5" s="263"/>
      <c r="P5" s="264"/>
      <c r="Q5" s="263"/>
      <c r="R5" s="264"/>
      <c r="S5" s="251">
        <v>10</v>
      </c>
      <c r="T5" s="256">
        <v>0</v>
      </c>
      <c r="U5" s="251">
        <v>100</v>
      </c>
      <c r="V5" s="256">
        <v>0</v>
      </c>
      <c r="W5" s="251">
        <v>100</v>
      </c>
      <c r="X5" s="256">
        <v>0</v>
      </c>
      <c r="Y5" s="251">
        <v>100</v>
      </c>
      <c r="Z5" s="256">
        <v>0</v>
      </c>
      <c r="AA5" s="252">
        <v>100</v>
      </c>
      <c r="AB5" s="256">
        <v>0</v>
      </c>
      <c r="AC5" s="252">
        <v>100</v>
      </c>
      <c r="AD5" s="256">
        <v>0</v>
      </c>
      <c r="AE5" s="252">
        <v>100</v>
      </c>
      <c r="AF5" s="256">
        <v>0</v>
      </c>
    </row>
    <row r="6" spans="1:32" s="265" customFormat="1" ht="15" customHeight="1">
      <c r="A6" s="249">
        <v>1040</v>
      </c>
      <c r="B6" s="244">
        <v>100</v>
      </c>
      <c r="C6" s="249">
        <v>2085</v>
      </c>
      <c r="D6" s="244">
        <v>100</v>
      </c>
      <c r="E6" s="248">
        <v>4650</v>
      </c>
      <c r="F6" s="244">
        <v>100</v>
      </c>
      <c r="G6" s="249">
        <v>1375</v>
      </c>
      <c r="H6" s="244">
        <v>100</v>
      </c>
      <c r="I6" s="248">
        <v>3615</v>
      </c>
      <c r="J6" s="244">
        <v>100</v>
      </c>
      <c r="K6" s="248">
        <v>14800</v>
      </c>
      <c r="L6" s="244">
        <v>100</v>
      </c>
      <c r="M6" s="248">
        <v>34500</v>
      </c>
      <c r="N6" s="244">
        <v>100</v>
      </c>
      <c r="O6" s="248">
        <v>81000</v>
      </c>
      <c r="P6" s="244">
        <v>100</v>
      </c>
      <c r="Q6" s="248">
        <v>15200</v>
      </c>
      <c r="R6" s="244">
        <v>100</v>
      </c>
      <c r="S6" s="247">
        <v>100</v>
      </c>
      <c r="T6" s="243">
        <v>1</v>
      </c>
      <c r="U6" s="249">
        <v>170</v>
      </c>
      <c r="V6" s="243">
        <v>1</v>
      </c>
      <c r="W6" s="249">
        <v>613</v>
      </c>
      <c r="X6" s="243">
        <v>1</v>
      </c>
      <c r="Y6" s="249">
        <v>123</v>
      </c>
      <c r="Z6" s="243">
        <v>1</v>
      </c>
      <c r="AA6" s="249">
        <v>462</v>
      </c>
      <c r="AB6" s="243">
        <v>1</v>
      </c>
      <c r="AC6" s="249">
        <v>1036</v>
      </c>
      <c r="AD6" s="243">
        <v>1</v>
      </c>
      <c r="AE6" s="249">
        <v>1252</v>
      </c>
      <c r="AF6" s="243">
        <v>1</v>
      </c>
    </row>
    <row r="7" spans="1:32" s="266" customFormat="1" ht="15" customHeight="1">
      <c r="A7" s="249">
        <v>1044</v>
      </c>
      <c r="B7" s="243">
        <v>99</v>
      </c>
      <c r="C7" s="249">
        <v>2097</v>
      </c>
      <c r="D7" s="243">
        <v>99</v>
      </c>
      <c r="E7" s="248">
        <v>4678</v>
      </c>
      <c r="F7" s="243">
        <v>99</v>
      </c>
      <c r="G7" s="249">
        <v>1385</v>
      </c>
      <c r="H7" s="243">
        <v>99</v>
      </c>
      <c r="I7" s="248">
        <v>3635</v>
      </c>
      <c r="J7" s="243">
        <v>99</v>
      </c>
      <c r="K7" s="248">
        <v>14870</v>
      </c>
      <c r="L7" s="243">
        <v>99</v>
      </c>
      <c r="M7" s="248">
        <v>34650</v>
      </c>
      <c r="N7" s="243">
        <v>99</v>
      </c>
      <c r="O7" s="248">
        <v>81300</v>
      </c>
      <c r="P7" s="243">
        <v>99</v>
      </c>
      <c r="Q7" s="248">
        <v>15242</v>
      </c>
      <c r="R7" s="243">
        <v>99</v>
      </c>
      <c r="S7" s="249">
        <v>102</v>
      </c>
      <c r="T7" s="244">
        <v>2</v>
      </c>
      <c r="U7" s="249">
        <v>177</v>
      </c>
      <c r="V7" s="244">
        <v>2</v>
      </c>
      <c r="W7" s="249">
        <v>626</v>
      </c>
      <c r="X7" s="244">
        <v>2</v>
      </c>
      <c r="Y7" s="249">
        <v>128</v>
      </c>
      <c r="Z7" s="244">
        <v>2</v>
      </c>
      <c r="AA7" s="249">
        <v>482</v>
      </c>
      <c r="AB7" s="244">
        <v>2</v>
      </c>
      <c r="AC7" s="249">
        <v>1096</v>
      </c>
      <c r="AD7" s="244">
        <v>2</v>
      </c>
      <c r="AE7" s="249">
        <v>1336</v>
      </c>
      <c r="AF7" s="244">
        <v>2</v>
      </c>
    </row>
    <row r="8" spans="1:32" s="266" customFormat="1" ht="15" customHeight="1">
      <c r="A8" s="249">
        <v>1048</v>
      </c>
      <c r="B8" s="244">
        <v>98</v>
      </c>
      <c r="C8" s="249">
        <v>2109</v>
      </c>
      <c r="D8" s="244">
        <v>98</v>
      </c>
      <c r="E8" s="248">
        <v>4706</v>
      </c>
      <c r="F8" s="244">
        <v>98</v>
      </c>
      <c r="G8" s="249">
        <v>1395</v>
      </c>
      <c r="H8" s="244">
        <v>98</v>
      </c>
      <c r="I8" s="248">
        <v>3655</v>
      </c>
      <c r="J8" s="244">
        <v>98</v>
      </c>
      <c r="K8" s="248">
        <v>14940</v>
      </c>
      <c r="L8" s="244">
        <v>98</v>
      </c>
      <c r="M8" s="248">
        <v>34800</v>
      </c>
      <c r="N8" s="244">
        <v>98</v>
      </c>
      <c r="O8" s="248">
        <v>81600</v>
      </c>
      <c r="P8" s="244">
        <v>98</v>
      </c>
      <c r="Q8" s="248">
        <v>15284</v>
      </c>
      <c r="R8" s="244">
        <v>98</v>
      </c>
      <c r="S8" s="247">
        <v>104</v>
      </c>
      <c r="T8" s="243">
        <v>3</v>
      </c>
      <c r="U8" s="249">
        <v>185</v>
      </c>
      <c r="V8" s="243">
        <v>3</v>
      </c>
      <c r="W8" s="249">
        <v>639</v>
      </c>
      <c r="X8" s="243">
        <v>3</v>
      </c>
      <c r="Y8" s="249">
        <v>133</v>
      </c>
      <c r="Z8" s="243">
        <v>3</v>
      </c>
      <c r="AA8" s="249">
        <v>502</v>
      </c>
      <c r="AB8" s="243">
        <v>3</v>
      </c>
      <c r="AC8" s="249">
        <v>1156</v>
      </c>
      <c r="AD8" s="243">
        <v>3</v>
      </c>
      <c r="AE8" s="249">
        <v>1420</v>
      </c>
      <c r="AF8" s="243">
        <v>3</v>
      </c>
    </row>
    <row r="9" spans="1:32" s="266" customFormat="1" ht="15" customHeight="1">
      <c r="A9" s="249">
        <v>1052</v>
      </c>
      <c r="B9" s="243">
        <v>97</v>
      </c>
      <c r="C9" s="249">
        <v>2121</v>
      </c>
      <c r="D9" s="243">
        <v>97</v>
      </c>
      <c r="E9" s="248">
        <v>4734</v>
      </c>
      <c r="F9" s="243">
        <v>97</v>
      </c>
      <c r="G9" s="249">
        <v>1405</v>
      </c>
      <c r="H9" s="243">
        <v>97</v>
      </c>
      <c r="I9" s="248">
        <v>3675</v>
      </c>
      <c r="J9" s="243">
        <v>97</v>
      </c>
      <c r="K9" s="248">
        <v>15010</v>
      </c>
      <c r="L9" s="243">
        <v>97</v>
      </c>
      <c r="M9" s="248">
        <v>34950</v>
      </c>
      <c r="N9" s="243">
        <v>97</v>
      </c>
      <c r="O9" s="248">
        <v>81900</v>
      </c>
      <c r="P9" s="243">
        <v>97</v>
      </c>
      <c r="Q9" s="248">
        <v>15326</v>
      </c>
      <c r="R9" s="243">
        <v>97</v>
      </c>
      <c r="S9" s="249">
        <v>106</v>
      </c>
      <c r="T9" s="244">
        <v>4</v>
      </c>
      <c r="U9" s="249">
        <v>193</v>
      </c>
      <c r="V9" s="244">
        <v>4</v>
      </c>
      <c r="W9" s="249">
        <v>652</v>
      </c>
      <c r="X9" s="244">
        <v>4</v>
      </c>
      <c r="Y9" s="249">
        <v>138</v>
      </c>
      <c r="Z9" s="244">
        <v>4</v>
      </c>
      <c r="AA9" s="249">
        <v>522</v>
      </c>
      <c r="AB9" s="244">
        <v>4</v>
      </c>
      <c r="AC9" s="249">
        <v>1216</v>
      </c>
      <c r="AD9" s="244">
        <v>4</v>
      </c>
      <c r="AE9" s="249">
        <v>1504</v>
      </c>
      <c r="AF9" s="244">
        <v>4</v>
      </c>
    </row>
    <row r="10" spans="1:32" s="266" customFormat="1" ht="15" customHeight="1">
      <c r="A10" s="249">
        <v>1056</v>
      </c>
      <c r="B10" s="244">
        <v>96</v>
      </c>
      <c r="C10" s="249">
        <v>2133</v>
      </c>
      <c r="D10" s="244">
        <v>96</v>
      </c>
      <c r="E10" s="248">
        <v>4762</v>
      </c>
      <c r="F10" s="244">
        <v>96</v>
      </c>
      <c r="G10" s="249">
        <v>1415</v>
      </c>
      <c r="H10" s="244">
        <v>96</v>
      </c>
      <c r="I10" s="248">
        <v>3695</v>
      </c>
      <c r="J10" s="244">
        <v>96</v>
      </c>
      <c r="K10" s="248">
        <v>15080</v>
      </c>
      <c r="L10" s="244">
        <v>96</v>
      </c>
      <c r="M10" s="248">
        <v>35100</v>
      </c>
      <c r="N10" s="244">
        <v>96</v>
      </c>
      <c r="O10" s="248">
        <v>82200</v>
      </c>
      <c r="P10" s="244">
        <v>96</v>
      </c>
      <c r="Q10" s="248">
        <v>15368</v>
      </c>
      <c r="R10" s="244">
        <v>96</v>
      </c>
      <c r="S10" s="247">
        <v>108</v>
      </c>
      <c r="T10" s="243">
        <v>5</v>
      </c>
      <c r="U10" s="249">
        <v>201</v>
      </c>
      <c r="V10" s="243">
        <v>5</v>
      </c>
      <c r="W10" s="249">
        <v>665</v>
      </c>
      <c r="X10" s="243">
        <v>5</v>
      </c>
      <c r="Y10" s="249">
        <v>143</v>
      </c>
      <c r="Z10" s="243">
        <v>5</v>
      </c>
      <c r="AA10" s="249">
        <v>542</v>
      </c>
      <c r="AB10" s="243">
        <v>5</v>
      </c>
      <c r="AC10" s="249">
        <v>1276</v>
      </c>
      <c r="AD10" s="243">
        <v>5</v>
      </c>
      <c r="AE10" s="249">
        <v>1588</v>
      </c>
      <c r="AF10" s="243">
        <v>5</v>
      </c>
    </row>
    <row r="11" spans="1:32" s="266" customFormat="1" ht="15" customHeight="1">
      <c r="A11" s="249">
        <v>1060</v>
      </c>
      <c r="B11" s="243">
        <v>95</v>
      </c>
      <c r="C11" s="249">
        <v>2145</v>
      </c>
      <c r="D11" s="243">
        <v>95</v>
      </c>
      <c r="E11" s="248">
        <v>4790</v>
      </c>
      <c r="F11" s="243">
        <v>95</v>
      </c>
      <c r="G11" s="249">
        <v>1425</v>
      </c>
      <c r="H11" s="243">
        <v>95</v>
      </c>
      <c r="I11" s="248">
        <v>3715</v>
      </c>
      <c r="J11" s="243">
        <v>95</v>
      </c>
      <c r="K11" s="248">
        <v>15150</v>
      </c>
      <c r="L11" s="243">
        <v>95</v>
      </c>
      <c r="M11" s="248">
        <v>35250</v>
      </c>
      <c r="N11" s="243">
        <v>95</v>
      </c>
      <c r="O11" s="248">
        <v>82500</v>
      </c>
      <c r="P11" s="243">
        <v>95</v>
      </c>
      <c r="Q11" s="248">
        <v>15410</v>
      </c>
      <c r="R11" s="243">
        <v>95</v>
      </c>
      <c r="S11" s="249">
        <v>110</v>
      </c>
      <c r="T11" s="244">
        <v>6</v>
      </c>
      <c r="U11" s="249">
        <v>209</v>
      </c>
      <c r="V11" s="244">
        <v>6</v>
      </c>
      <c r="W11" s="249">
        <v>678</v>
      </c>
      <c r="X11" s="244">
        <v>6</v>
      </c>
      <c r="Y11" s="249">
        <v>148</v>
      </c>
      <c r="Z11" s="244">
        <v>6</v>
      </c>
      <c r="AA11" s="249">
        <v>562</v>
      </c>
      <c r="AB11" s="244">
        <v>6</v>
      </c>
      <c r="AC11" s="249">
        <v>1336</v>
      </c>
      <c r="AD11" s="244">
        <v>6</v>
      </c>
      <c r="AE11" s="249">
        <v>1672</v>
      </c>
      <c r="AF11" s="244">
        <v>6</v>
      </c>
    </row>
    <row r="12" spans="1:32" s="266" customFormat="1" ht="15" customHeight="1">
      <c r="A12" s="249">
        <v>1064</v>
      </c>
      <c r="B12" s="244">
        <v>94</v>
      </c>
      <c r="C12" s="249">
        <v>2157</v>
      </c>
      <c r="D12" s="244">
        <v>94</v>
      </c>
      <c r="E12" s="248">
        <v>4818</v>
      </c>
      <c r="F12" s="244">
        <v>94</v>
      </c>
      <c r="G12" s="249">
        <v>1435</v>
      </c>
      <c r="H12" s="244">
        <v>94</v>
      </c>
      <c r="I12" s="248">
        <v>3735</v>
      </c>
      <c r="J12" s="244">
        <v>94</v>
      </c>
      <c r="K12" s="248">
        <v>15220</v>
      </c>
      <c r="L12" s="244">
        <v>94</v>
      </c>
      <c r="M12" s="248">
        <v>35400</v>
      </c>
      <c r="N12" s="244">
        <v>94</v>
      </c>
      <c r="O12" s="248">
        <v>82800</v>
      </c>
      <c r="P12" s="244">
        <v>94</v>
      </c>
      <c r="Q12" s="248">
        <v>15452</v>
      </c>
      <c r="R12" s="244">
        <v>94</v>
      </c>
      <c r="S12" s="247">
        <v>112</v>
      </c>
      <c r="T12" s="243">
        <v>7</v>
      </c>
      <c r="U12" s="249">
        <v>217</v>
      </c>
      <c r="V12" s="243">
        <v>7</v>
      </c>
      <c r="W12" s="249">
        <v>691</v>
      </c>
      <c r="X12" s="243">
        <v>7</v>
      </c>
      <c r="Y12" s="249">
        <v>153</v>
      </c>
      <c r="Z12" s="243">
        <v>7</v>
      </c>
      <c r="AA12" s="249">
        <v>582</v>
      </c>
      <c r="AB12" s="243">
        <v>7</v>
      </c>
      <c r="AC12" s="249">
        <v>1396</v>
      </c>
      <c r="AD12" s="243">
        <v>7</v>
      </c>
      <c r="AE12" s="249">
        <v>1756</v>
      </c>
      <c r="AF12" s="243">
        <v>7</v>
      </c>
    </row>
    <row r="13" spans="1:32" s="266" customFormat="1" ht="15" customHeight="1">
      <c r="A13" s="249">
        <v>1068</v>
      </c>
      <c r="B13" s="243">
        <v>93</v>
      </c>
      <c r="C13" s="249">
        <v>2169</v>
      </c>
      <c r="D13" s="243">
        <v>93</v>
      </c>
      <c r="E13" s="248">
        <v>4846</v>
      </c>
      <c r="F13" s="243">
        <v>93</v>
      </c>
      <c r="G13" s="249">
        <v>1445</v>
      </c>
      <c r="H13" s="243">
        <v>93</v>
      </c>
      <c r="I13" s="248">
        <v>3755</v>
      </c>
      <c r="J13" s="243">
        <v>93</v>
      </c>
      <c r="K13" s="248">
        <v>15290</v>
      </c>
      <c r="L13" s="243">
        <v>93</v>
      </c>
      <c r="M13" s="248">
        <v>35550</v>
      </c>
      <c r="N13" s="243">
        <v>93</v>
      </c>
      <c r="O13" s="248">
        <v>83100</v>
      </c>
      <c r="P13" s="243">
        <v>93</v>
      </c>
      <c r="Q13" s="248">
        <v>15494</v>
      </c>
      <c r="R13" s="243">
        <v>93</v>
      </c>
      <c r="S13" s="249">
        <v>114</v>
      </c>
      <c r="T13" s="244">
        <v>8</v>
      </c>
      <c r="U13" s="249">
        <v>225</v>
      </c>
      <c r="V13" s="244">
        <v>8</v>
      </c>
      <c r="W13" s="249">
        <v>704</v>
      </c>
      <c r="X13" s="244">
        <v>8</v>
      </c>
      <c r="Y13" s="249">
        <v>158</v>
      </c>
      <c r="Z13" s="244">
        <v>8</v>
      </c>
      <c r="AA13" s="249">
        <v>602</v>
      </c>
      <c r="AB13" s="244">
        <v>8</v>
      </c>
      <c r="AC13" s="249">
        <v>1456</v>
      </c>
      <c r="AD13" s="244">
        <v>8</v>
      </c>
      <c r="AE13" s="249">
        <v>1840</v>
      </c>
      <c r="AF13" s="244">
        <v>8</v>
      </c>
    </row>
    <row r="14" spans="1:32" s="266" customFormat="1" ht="15" customHeight="1">
      <c r="A14" s="249">
        <v>1072</v>
      </c>
      <c r="B14" s="244">
        <v>92</v>
      </c>
      <c r="C14" s="249">
        <v>2181</v>
      </c>
      <c r="D14" s="244">
        <v>92</v>
      </c>
      <c r="E14" s="248">
        <v>4874</v>
      </c>
      <c r="F14" s="244">
        <v>92</v>
      </c>
      <c r="G14" s="249">
        <v>1455</v>
      </c>
      <c r="H14" s="244">
        <v>92</v>
      </c>
      <c r="I14" s="248">
        <v>3775</v>
      </c>
      <c r="J14" s="244">
        <v>92</v>
      </c>
      <c r="K14" s="248">
        <v>15360</v>
      </c>
      <c r="L14" s="244">
        <v>92</v>
      </c>
      <c r="M14" s="248">
        <v>35700</v>
      </c>
      <c r="N14" s="244">
        <v>92</v>
      </c>
      <c r="O14" s="248">
        <v>83400</v>
      </c>
      <c r="P14" s="244">
        <v>92</v>
      </c>
      <c r="Q14" s="248">
        <v>15536</v>
      </c>
      <c r="R14" s="244">
        <v>92</v>
      </c>
      <c r="S14" s="247">
        <v>116</v>
      </c>
      <c r="T14" s="243">
        <v>9</v>
      </c>
      <c r="U14" s="249">
        <v>233</v>
      </c>
      <c r="V14" s="243">
        <v>9</v>
      </c>
      <c r="W14" s="249">
        <v>717</v>
      </c>
      <c r="X14" s="243">
        <v>9</v>
      </c>
      <c r="Y14" s="249">
        <v>163</v>
      </c>
      <c r="Z14" s="243">
        <v>9</v>
      </c>
      <c r="AA14" s="249">
        <v>622</v>
      </c>
      <c r="AB14" s="243">
        <v>9</v>
      </c>
      <c r="AC14" s="249">
        <v>1516</v>
      </c>
      <c r="AD14" s="243">
        <v>9</v>
      </c>
      <c r="AE14" s="249">
        <v>1924</v>
      </c>
      <c r="AF14" s="243">
        <v>9</v>
      </c>
    </row>
    <row r="15" spans="1:32" s="266" customFormat="1" ht="15" customHeight="1">
      <c r="A15" s="249">
        <v>1076</v>
      </c>
      <c r="B15" s="243">
        <v>91</v>
      </c>
      <c r="C15" s="249">
        <v>2193</v>
      </c>
      <c r="D15" s="243">
        <v>91</v>
      </c>
      <c r="E15" s="248">
        <v>4902</v>
      </c>
      <c r="F15" s="243">
        <v>91</v>
      </c>
      <c r="G15" s="249">
        <v>1465</v>
      </c>
      <c r="H15" s="243">
        <v>91</v>
      </c>
      <c r="I15" s="248">
        <v>3795</v>
      </c>
      <c r="J15" s="243">
        <v>91</v>
      </c>
      <c r="K15" s="248">
        <v>15430</v>
      </c>
      <c r="L15" s="243">
        <v>91</v>
      </c>
      <c r="M15" s="248">
        <v>35850</v>
      </c>
      <c r="N15" s="243">
        <v>91</v>
      </c>
      <c r="O15" s="248">
        <v>83700</v>
      </c>
      <c r="P15" s="243">
        <v>91</v>
      </c>
      <c r="Q15" s="248">
        <v>15578</v>
      </c>
      <c r="R15" s="243">
        <v>91</v>
      </c>
      <c r="S15" s="249">
        <v>118</v>
      </c>
      <c r="T15" s="244">
        <v>10</v>
      </c>
      <c r="U15" s="249">
        <v>241</v>
      </c>
      <c r="V15" s="244">
        <v>10</v>
      </c>
      <c r="W15" s="249">
        <v>730</v>
      </c>
      <c r="X15" s="244">
        <v>10</v>
      </c>
      <c r="Y15" s="249">
        <v>168</v>
      </c>
      <c r="Z15" s="244">
        <v>10</v>
      </c>
      <c r="AA15" s="249">
        <v>642</v>
      </c>
      <c r="AB15" s="244">
        <v>10</v>
      </c>
      <c r="AC15" s="249">
        <v>1576</v>
      </c>
      <c r="AD15" s="244">
        <v>10</v>
      </c>
      <c r="AE15" s="249">
        <v>2008</v>
      </c>
      <c r="AF15" s="244">
        <v>10</v>
      </c>
    </row>
    <row r="16" spans="1:32" s="266" customFormat="1" ht="15" customHeight="1">
      <c r="A16" s="249">
        <v>1080</v>
      </c>
      <c r="B16" s="244">
        <v>90</v>
      </c>
      <c r="C16" s="249">
        <v>2205</v>
      </c>
      <c r="D16" s="244">
        <v>90</v>
      </c>
      <c r="E16" s="248">
        <v>4930</v>
      </c>
      <c r="F16" s="244">
        <v>90</v>
      </c>
      <c r="G16" s="249">
        <v>1475</v>
      </c>
      <c r="H16" s="244">
        <v>90</v>
      </c>
      <c r="I16" s="248">
        <v>3815</v>
      </c>
      <c r="J16" s="244">
        <v>90</v>
      </c>
      <c r="K16" s="248">
        <v>15500</v>
      </c>
      <c r="L16" s="244">
        <v>90</v>
      </c>
      <c r="M16" s="248">
        <v>40000</v>
      </c>
      <c r="N16" s="244">
        <v>90</v>
      </c>
      <c r="O16" s="248">
        <v>84000</v>
      </c>
      <c r="P16" s="244">
        <v>90</v>
      </c>
      <c r="Q16" s="248">
        <v>15620</v>
      </c>
      <c r="R16" s="244">
        <v>90</v>
      </c>
      <c r="S16" s="247">
        <v>120</v>
      </c>
      <c r="T16" s="243">
        <v>11</v>
      </c>
      <c r="U16" s="249">
        <v>249</v>
      </c>
      <c r="V16" s="243">
        <v>11</v>
      </c>
      <c r="W16" s="249">
        <v>743</v>
      </c>
      <c r="X16" s="243">
        <v>11</v>
      </c>
      <c r="Y16" s="249">
        <v>173</v>
      </c>
      <c r="Z16" s="243">
        <v>11</v>
      </c>
      <c r="AA16" s="249">
        <v>662</v>
      </c>
      <c r="AB16" s="243">
        <v>11</v>
      </c>
      <c r="AC16" s="249">
        <v>1636</v>
      </c>
      <c r="AD16" s="243">
        <v>11</v>
      </c>
      <c r="AE16" s="249">
        <v>2092</v>
      </c>
      <c r="AF16" s="243">
        <v>11</v>
      </c>
    </row>
    <row r="17" spans="1:32" s="266" customFormat="1" ht="15" customHeight="1">
      <c r="A17" s="249">
        <v>1084</v>
      </c>
      <c r="B17" s="243">
        <v>89</v>
      </c>
      <c r="C17" s="249">
        <v>2217</v>
      </c>
      <c r="D17" s="243">
        <v>89</v>
      </c>
      <c r="E17" s="248">
        <v>4958</v>
      </c>
      <c r="F17" s="243">
        <v>89</v>
      </c>
      <c r="G17" s="249">
        <v>1485</v>
      </c>
      <c r="H17" s="243">
        <v>89</v>
      </c>
      <c r="I17" s="248">
        <v>3835</v>
      </c>
      <c r="J17" s="243">
        <v>89</v>
      </c>
      <c r="K17" s="248">
        <v>15570</v>
      </c>
      <c r="L17" s="243">
        <v>89</v>
      </c>
      <c r="M17" s="248">
        <v>40150</v>
      </c>
      <c r="N17" s="243">
        <v>89</v>
      </c>
      <c r="O17" s="248">
        <v>84300</v>
      </c>
      <c r="P17" s="243">
        <v>89</v>
      </c>
      <c r="Q17" s="248">
        <v>15662</v>
      </c>
      <c r="R17" s="243">
        <v>89</v>
      </c>
      <c r="S17" s="249">
        <v>122</v>
      </c>
      <c r="T17" s="244">
        <v>12</v>
      </c>
      <c r="U17" s="249">
        <v>257</v>
      </c>
      <c r="V17" s="244">
        <v>12</v>
      </c>
      <c r="W17" s="249">
        <v>756</v>
      </c>
      <c r="X17" s="244">
        <v>12</v>
      </c>
      <c r="Y17" s="249">
        <v>178</v>
      </c>
      <c r="Z17" s="244">
        <v>12</v>
      </c>
      <c r="AA17" s="249">
        <v>682</v>
      </c>
      <c r="AB17" s="244">
        <v>12</v>
      </c>
      <c r="AC17" s="249">
        <v>1696</v>
      </c>
      <c r="AD17" s="244">
        <v>12</v>
      </c>
      <c r="AE17" s="249">
        <v>2176</v>
      </c>
      <c r="AF17" s="244">
        <v>12</v>
      </c>
    </row>
    <row r="18" spans="1:32" s="266" customFormat="1" ht="15" customHeight="1">
      <c r="A18" s="249">
        <v>1088</v>
      </c>
      <c r="B18" s="244">
        <v>88</v>
      </c>
      <c r="C18" s="249">
        <v>2229</v>
      </c>
      <c r="D18" s="244">
        <v>88</v>
      </c>
      <c r="E18" s="248">
        <v>4986</v>
      </c>
      <c r="F18" s="244">
        <v>88</v>
      </c>
      <c r="G18" s="249">
        <v>1495</v>
      </c>
      <c r="H18" s="244">
        <v>88</v>
      </c>
      <c r="I18" s="248">
        <v>3855</v>
      </c>
      <c r="J18" s="244">
        <v>88</v>
      </c>
      <c r="K18" s="248">
        <v>15640</v>
      </c>
      <c r="L18" s="244">
        <v>88</v>
      </c>
      <c r="M18" s="248">
        <v>40300</v>
      </c>
      <c r="N18" s="244">
        <v>88</v>
      </c>
      <c r="O18" s="248">
        <v>84600</v>
      </c>
      <c r="P18" s="244">
        <v>88</v>
      </c>
      <c r="Q18" s="248">
        <v>15704</v>
      </c>
      <c r="R18" s="244">
        <v>88</v>
      </c>
      <c r="S18" s="247">
        <v>124</v>
      </c>
      <c r="T18" s="243">
        <v>13</v>
      </c>
      <c r="U18" s="249">
        <v>265</v>
      </c>
      <c r="V18" s="243">
        <v>13</v>
      </c>
      <c r="W18" s="249">
        <v>769</v>
      </c>
      <c r="X18" s="243">
        <v>13</v>
      </c>
      <c r="Y18" s="249">
        <v>183</v>
      </c>
      <c r="Z18" s="243">
        <v>13</v>
      </c>
      <c r="AA18" s="249">
        <v>702</v>
      </c>
      <c r="AB18" s="243">
        <v>13</v>
      </c>
      <c r="AC18" s="249">
        <v>1756</v>
      </c>
      <c r="AD18" s="243">
        <v>13</v>
      </c>
      <c r="AE18" s="249">
        <v>2260</v>
      </c>
      <c r="AF18" s="243">
        <v>13</v>
      </c>
    </row>
    <row r="19" spans="1:32" s="266" customFormat="1" ht="15" customHeight="1">
      <c r="A19" s="249">
        <v>1092</v>
      </c>
      <c r="B19" s="243">
        <v>87</v>
      </c>
      <c r="C19" s="249">
        <v>2241</v>
      </c>
      <c r="D19" s="243">
        <v>87</v>
      </c>
      <c r="E19" s="248">
        <v>5014</v>
      </c>
      <c r="F19" s="243">
        <v>87</v>
      </c>
      <c r="G19" s="249">
        <v>1505</v>
      </c>
      <c r="H19" s="243">
        <v>87</v>
      </c>
      <c r="I19" s="248">
        <v>3875</v>
      </c>
      <c r="J19" s="243">
        <v>87</v>
      </c>
      <c r="K19" s="248">
        <v>15710</v>
      </c>
      <c r="L19" s="243">
        <v>87</v>
      </c>
      <c r="M19" s="248">
        <v>40450</v>
      </c>
      <c r="N19" s="243">
        <v>87</v>
      </c>
      <c r="O19" s="248">
        <v>84900</v>
      </c>
      <c r="P19" s="243">
        <v>87</v>
      </c>
      <c r="Q19" s="248">
        <v>15746</v>
      </c>
      <c r="R19" s="243">
        <v>87</v>
      </c>
      <c r="S19" s="249">
        <v>126</v>
      </c>
      <c r="T19" s="244">
        <v>14</v>
      </c>
      <c r="U19" s="249">
        <v>273</v>
      </c>
      <c r="V19" s="244">
        <v>14</v>
      </c>
      <c r="W19" s="249">
        <v>782</v>
      </c>
      <c r="X19" s="244">
        <v>14</v>
      </c>
      <c r="Y19" s="249">
        <v>188</v>
      </c>
      <c r="Z19" s="244">
        <v>14</v>
      </c>
      <c r="AA19" s="249">
        <v>722</v>
      </c>
      <c r="AB19" s="244">
        <v>14</v>
      </c>
      <c r="AC19" s="249">
        <v>1816</v>
      </c>
      <c r="AD19" s="244">
        <v>14</v>
      </c>
      <c r="AE19" s="249">
        <v>2344</v>
      </c>
      <c r="AF19" s="244">
        <v>14</v>
      </c>
    </row>
    <row r="20" spans="1:32" s="266" customFormat="1" ht="15" customHeight="1">
      <c r="A20" s="249">
        <v>1096</v>
      </c>
      <c r="B20" s="244">
        <v>86</v>
      </c>
      <c r="C20" s="249">
        <v>2253</v>
      </c>
      <c r="D20" s="244">
        <v>86</v>
      </c>
      <c r="E20" s="248">
        <v>5042</v>
      </c>
      <c r="F20" s="244">
        <v>86</v>
      </c>
      <c r="G20" s="249">
        <v>1515</v>
      </c>
      <c r="H20" s="244">
        <v>86</v>
      </c>
      <c r="I20" s="248">
        <v>3895</v>
      </c>
      <c r="J20" s="244">
        <v>86</v>
      </c>
      <c r="K20" s="248">
        <v>15780</v>
      </c>
      <c r="L20" s="244">
        <v>86</v>
      </c>
      <c r="M20" s="248">
        <v>40600</v>
      </c>
      <c r="N20" s="244">
        <v>86</v>
      </c>
      <c r="O20" s="248">
        <v>85200</v>
      </c>
      <c r="P20" s="244">
        <v>86</v>
      </c>
      <c r="Q20" s="248">
        <v>15788</v>
      </c>
      <c r="R20" s="244">
        <v>86</v>
      </c>
      <c r="S20" s="247">
        <v>128</v>
      </c>
      <c r="T20" s="243">
        <v>15</v>
      </c>
      <c r="U20" s="249">
        <v>281</v>
      </c>
      <c r="V20" s="243">
        <v>15</v>
      </c>
      <c r="W20" s="249">
        <v>795</v>
      </c>
      <c r="X20" s="243">
        <v>15</v>
      </c>
      <c r="Y20" s="249">
        <v>193</v>
      </c>
      <c r="Z20" s="243">
        <v>15</v>
      </c>
      <c r="AA20" s="249">
        <v>742</v>
      </c>
      <c r="AB20" s="243">
        <v>15</v>
      </c>
      <c r="AC20" s="249">
        <v>1876</v>
      </c>
      <c r="AD20" s="243">
        <v>15</v>
      </c>
      <c r="AE20" s="249">
        <v>2428</v>
      </c>
      <c r="AF20" s="243">
        <v>15</v>
      </c>
    </row>
    <row r="21" spans="1:32" s="266" customFormat="1" ht="15" customHeight="1">
      <c r="A21" s="249">
        <v>1100</v>
      </c>
      <c r="B21" s="243">
        <v>85</v>
      </c>
      <c r="C21" s="249">
        <v>2265</v>
      </c>
      <c r="D21" s="243">
        <v>85</v>
      </c>
      <c r="E21" s="248">
        <v>5070</v>
      </c>
      <c r="F21" s="243">
        <v>85</v>
      </c>
      <c r="G21" s="249">
        <v>1525</v>
      </c>
      <c r="H21" s="243">
        <v>85</v>
      </c>
      <c r="I21" s="248">
        <v>3915</v>
      </c>
      <c r="J21" s="243">
        <v>85</v>
      </c>
      <c r="K21" s="248">
        <v>15850</v>
      </c>
      <c r="L21" s="243">
        <v>85</v>
      </c>
      <c r="M21" s="248">
        <v>40750</v>
      </c>
      <c r="N21" s="243">
        <v>85</v>
      </c>
      <c r="O21" s="248">
        <v>85500</v>
      </c>
      <c r="P21" s="243">
        <v>85</v>
      </c>
      <c r="Q21" s="248">
        <v>15830</v>
      </c>
      <c r="R21" s="243">
        <v>85</v>
      </c>
      <c r="S21" s="249">
        <v>130</v>
      </c>
      <c r="T21" s="244">
        <v>16</v>
      </c>
      <c r="U21" s="249">
        <v>289</v>
      </c>
      <c r="V21" s="244">
        <v>16</v>
      </c>
      <c r="W21" s="249">
        <v>808</v>
      </c>
      <c r="X21" s="244">
        <v>16</v>
      </c>
      <c r="Y21" s="249">
        <v>198</v>
      </c>
      <c r="Z21" s="244">
        <v>16</v>
      </c>
      <c r="AA21" s="249">
        <v>762</v>
      </c>
      <c r="AB21" s="244">
        <v>16</v>
      </c>
      <c r="AC21" s="249">
        <v>1936</v>
      </c>
      <c r="AD21" s="244">
        <v>16</v>
      </c>
      <c r="AE21" s="249">
        <v>2512</v>
      </c>
      <c r="AF21" s="244">
        <v>16</v>
      </c>
    </row>
    <row r="22" spans="1:32" s="266" customFormat="1" ht="15" customHeight="1">
      <c r="A22" s="249">
        <v>1104</v>
      </c>
      <c r="B22" s="244">
        <v>84</v>
      </c>
      <c r="C22" s="249">
        <v>2277</v>
      </c>
      <c r="D22" s="244">
        <v>84</v>
      </c>
      <c r="E22" s="248">
        <v>5098</v>
      </c>
      <c r="F22" s="244">
        <v>84</v>
      </c>
      <c r="G22" s="249">
        <v>1535</v>
      </c>
      <c r="H22" s="244">
        <v>84</v>
      </c>
      <c r="I22" s="248">
        <v>3935</v>
      </c>
      <c r="J22" s="244">
        <v>84</v>
      </c>
      <c r="K22" s="248">
        <v>15920</v>
      </c>
      <c r="L22" s="244">
        <v>84</v>
      </c>
      <c r="M22" s="248">
        <v>40900</v>
      </c>
      <c r="N22" s="244">
        <v>84</v>
      </c>
      <c r="O22" s="248">
        <v>85800</v>
      </c>
      <c r="P22" s="244">
        <v>84</v>
      </c>
      <c r="Q22" s="248">
        <v>15872</v>
      </c>
      <c r="R22" s="244">
        <v>84</v>
      </c>
      <c r="S22" s="247">
        <v>132</v>
      </c>
      <c r="T22" s="243">
        <v>17</v>
      </c>
      <c r="U22" s="249">
        <v>297</v>
      </c>
      <c r="V22" s="243">
        <v>17</v>
      </c>
      <c r="W22" s="249">
        <v>821</v>
      </c>
      <c r="X22" s="243">
        <v>17</v>
      </c>
      <c r="Y22" s="249">
        <v>203</v>
      </c>
      <c r="Z22" s="243">
        <v>17</v>
      </c>
      <c r="AA22" s="249">
        <v>782</v>
      </c>
      <c r="AB22" s="243">
        <v>17</v>
      </c>
      <c r="AC22" s="249">
        <v>1996</v>
      </c>
      <c r="AD22" s="243">
        <v>17</v>
      </c>
      <c r="AE22" s="249">
        <v>2596</v>
      </c>
      <c r="AF22" s="243">
        <v>17</v>
      </c>
    </row>
    <row r="23" spans="1:32" s="266" customFormat="1" ht="15" customHeight="1">
      <c r="A23" s="249">
        <v>1108</v>
      </c>
      <c r="B23" s="243">
        <v>83</v>
      </c>
      <c r="C23" s="249">
        <v>2289</v>
      </c>
      <c r="D23" s="243">
        <v>83</v>
      </c>
      <c r="E23" s="248">
        <v>5126</v>
      </c>
      <c r="F23" s="243">
        <v>83</v>
      </c>
      <c r="G23" s="249">
        <v>1545</v>
      </c>
      <c r="H23" s="243">
        <v>83</v>
      </c>
      <c r="I23" s="248">
        <v>3955</v>
      </c>
      <c r="J23" s="243">
        <v>83</v>
      </c>
      <c r="K23" s="248">
        <v>15990</v>
      </c>
      <c r="L23" s="243">
        <v>83</v>
      </c>
      <c r="M23" s="248">
        <v>41050</v>
      </c>
      <c r="N23" s="243">
        <v>83</v>
      </c>
      <c r="O23" s="248">
        <v>90100</v>
      </c>
      <c r="P23" s="243">
        <v>83</v>
      </c>
      <c r="Q23" s="248">
        <v>15914</v>
      </c>
      <c r="R23" s="243">
        <v>83</v>
      </c>
      <c r="S23" s="249">
        <v>134</v>
      </c>
      <c r="T23" s="244">
        <v>18</v>
      </c>
      <c r="U23" s="249">
        <v>305</v>
      </c>
      <c r="V23" s="244">
        <v>18</v>
      </c>
      <c r="W23" s="249">
        <v>834</v>
      </c>
      <c r="X23" s="244">
        <v>18</v>
      </c>
      <c r="Y23" s="249">
        <v>208</v>
      </c>
      <c r="Z23" s="244">
        <v>18</v>
      </c>
      <c r="AA23" s="249">
        <v>802</v>
      </c>
      <c r="AB23" s="244">
        <v>18</v>
      </c>
      <c r="AC23" s="249">
        <v>2056</v>
      </c>
      <c r="AD23" s="244">
        <v>18</v>
      </c>
      <c r="AE23" s="249">
        <v>2680</v>
      </c>
      <c r="AF23" s="244">
        <v>18</v>
      </c>
    </row>
    <row r="24" spans="1:32" s="266" customFormat="1" ht="15" customHeight="1">
      <c r="A24" s="249">
        <v>1112</v>
      </c>
      <c r="B24" s="244">
        <v>82</v>
      </c>
      <c r="C24" s="249">
        <v>2301</v>
      </c>
      <c r="D24" s="244">
        <v>82</v>
      </c>
      <c r="E24" s="248">
        <v>5154</v>
      </c>
      <c r="F24" s="244">
        <v>82</v>
      </c>
      <c r="G24" s="249">
        <v>1555</v>
      </c>
      <c r="H24" s="244">
        <v>82</v>
      </c>
      <c r="I24" s="248">
        <v>3975</v>
      </c>
      <c r="J24" s="244">
        <v>82</v>
      </c>
      <c r="K24" s="248">
        <v>20060</v>
      </c>
      <c r="L24" s="244">
        <v>82</v>
      </c>
      <c r="M24" s="248">
        <v>41200</v>
      </c>
      <c r="N24" s="244">
        <v>82</v>
      </c>
      <c r="O24" s="248">
        <v>90400</v>
      </c>
      <c r="P24" s="244">
        <v>82</v>
      </c>
      <c r="Q24" s="248">
        <v>15956</v>
      </c>
      <c r="R24" s="244">
        <v>82</v>
      </c>
      <c r="S24" s="247">
        <v>136</v>
      </c>
      <c r="T24" s="243">
        <v>19</v>
      </c>
      <c r="U24" s="249">
        <v>313</v>
      </c>
      <c r="V24" s="243">
        <v>19</v>
      </c>
      <c r="W24" s="249">
        <v>847</v>
      </c>
      <c r="X24" s="243">
        <v>19</v>
      </c>
      <c r="Y24" s="249">
        <v>213</v>
      </c>
      <c r="Z24" s="243">
        <v>19</v>
      </c>
      <c r="AA24" s="249">
        <v>822</v>
      </c>
      <c r="AB24" s="243">
        <v>19</v>
      </c>
      <c r="AC24" s="249">
        <v>2116</v>
      </c>
      <c r="AD24" s="243">
        <v>19</v>
      </c>
      <c r="AE24" s="249">
        <v>2764</v>
      </c>
      <c r="AF24" s="243">
        <v>19</v>
      </c>
    </row>
    <row r="25" spans="1:32" s="266" customFormat="1" ht="15" customHeight="1">
      <c r="A25" s="249">
        <v>1116</v>
      </c>
      <c r="B25" s="243">
        <v>81</v>
      </c>
      <c r="C25" s="249">
        <v>2313</v>
      </c>
      <c r="D25" s="243">
        <v>81</v>
      </c>
      <c r="E25" s="248">
        <v>5182</v>
      </c>
      <c r="F25" s="243">
        <v>81</v>
      </c>
      <c r="G25" s="249">
        <v>1565</v>
      </c>
      <c r="H25" s="243">
        <v>81</v>
      </c>
      <c r="I25" s="248">
        <v>3995</v>
      </c>
      <c r="J25" s="243">
        <v>81</v>
      </c>
      <c r="K25" s="248">
        <v>20130</v>
      </c>
      <c r="L25" s="243">
        <v>81</v>
      </c>
      <c r="M25" s="248">
        <v>41350</v>
      </c>
      <c r="N25" s="243">
        <v>81</v>
      </c>
      <c r="O25" s="248">
        <v>90700</v>
      </c>
      <c r="P25" s="243">
        <v>81</v>
      </c>
      <c r="Q25" s="248">
        <v>15998</v>
      </c>
      <c r="R25" s="243">
        <v>81</v>
      </c>
      <c r="S25" s="249">
        <v>138</v>
      </c>
      <c r="T25" s="244">
        <v>20</v>
      </c>
      <c r="U25" s="249">
        <v>321</v>
      </c>
      <c r="V25" s="244">
        <v>20</v>
      </c>
      <c r="W25" s="249">
        <v>860</v>
      </c>
      <c r="X25" s="244">
        <v>20</v>
      </c>
      <c r="Y25" s="249">
        <v>218</v>
      </c>
      <c r="Z25" s="244">
        <v>20</v>
      </c>
      <c r="AA25" s="249">
        <v>842</v>
      </c>
      <c r="AB25" s="244">
        <v>20</v>
      </c>
      <c r="AC25" s="249">
        <v>2176</v>
      </c>
      <c r="AD25" s="244">
        <v>20</v>
      </c>
      <c r="AE25" s="249">
        <v>2848</v>
      </c>
      <c r="AF25" s="244">
        <v>20</v>
      </c>
    </row>
    <row r="26" spans="1:32" s="266" customFormat="1" ht="15" customHeight="1">
      <c r="A26" s="249">
        <v>1122</v>
      </c>
      <c r="B26" s="244">
        <v>80</v>
      </c>
      <c r="C26" s="249">
        <v>2329</v>
      </c>
      <c r="D26" s="244">
        <v>80</v>
      </c>
      <c r="E26" s="248">
        <v>5218</v>
      </c>
      <c r="F26" s="244">
        <v>80</v>
      </c>
      <c r="G26" s="249">
        <v>1577</v>
      </c>
      <c r="H26" s="244">
        <v>80</v>
      </c>
      <c r="I26" s="248">
        <v>4023</v>
      </c>
      <c r="J26" s="244">
        <v>80</v>
      </c>
      <c r="K26" s="248">
        <v>20205</v>
      </c>
      <c r="L26" s="244">
        <v>80</v>
      </c>
      <c r="M26" s="248">
        <v>41555</v>
      </c>
      <c r="N26" s="244">
        <v>80</v>
      </c>
      <c r="O26" s="248">
        <v>91100</v>
      </c>
      <c r="P26" s="244">
        <v>80</v>
      </c>
      <c r="Q26" s="248">
        <v>20054</v>
      </c>
      <c r="R26" s="244">
        <v>80</v>
      </c>
      <c r="S26" s="247">
        <v>140</v>
      </c>
      <c r="T26" s="243">
        <v>21</v>
      </c>
      <c r="U26" s="249">
        <v>329</v>
      </c>
      <c r="V26" s="243">
        <v>21</v>
      </c>
      <c r="W26" s="249">
        <v>873</v>
      </c>
      <c r="X26" s="243">
        <v>21</v>
      </c>
      <c r="Y26" s="249">
        <v>223</v>
      </c>
      <c r="Z26" s="243">
        <v>21</v>
      </c>
      <c r="AA26" s="249">
        <v>862</v>
      </c>
      <c r="AB26" s="243">
        <v>21</v>
      </c>
      <c r="AC26" s="249">
        <v>2236</v>
      </c>
      <c r="AD26" s="243">
        <v>21</v>
      </c>
      <c r="AE26" s="249">
        <v>2932</v>
      </c>
      <c r="AF26" s="243">
        <v>21</v>
      </c>
    </row>
    <row r="27" spans="1:32" s="266" customFormat="1" ht="15" customHeight="1">
      <c r="A27" s="249">
        <v>1128</v>
      </c>
      <c r="B27" s="243">
        <v>79</v>
      </c>
      <c r="C27" s="249">
        <v>2345</v>
      </c>
      <c r="D27" s="243">
        <v>79</v>
      </c>
      <c r="E27" s="248">
        <v>5254</v>
      </c>
      <c r="F27" s="243">
        <v>79</v>
      </c>
      <c r="G27" s="249">
        <v>1589</v>
      </c>
      <c r="H27" s="243">
        <v>79</v>
      </c>
      <c r="I27" s="248">
        <v>4051</v>
      </c>
      <c r="J27" s="243">
        <v>79</v>
      </c>
      <c r="K27" s="248">
        <v>20280</v>
      </c>
      <c r="L27" s="243">
        <v>79</v>
      </c>
      <c r="M27" s="248">
        <v>41760</v>
      </c>
      <c r="N27" s="243">
        <v>79</v>
      </c>
      <c r="O27" s="248">
        <v>91500</v>
      </c>
      <c r="P27" s="243">
        <v>79</v>
      </c>
      <c r="Q27" s="248">
        <v>20110</v>
      </c>
      <c r="R27" s="243">
        <v>79</v>
      </c>
      <c r="S27" s="249">
        <v>141</v>
      </c>
      <c r="T27" s="244">
        <v>22</v>
      </c>
      <c r="U27" s="249">
        <v>335</v>
      </c>
      <c r="V27" s="244">
        <v>22</v>
      </c>
      <c r="W27" s="249">
        <v>883</v>
      </c>
      <c r="X27" s="244">
        <v>22</v>
      </c>
      <c r="Y27" s="249">
        <v>227</v>
      </c>
      <c r="Z27" s="244">
        <v>22</v>
      </c>
      <c r="AA27" s="249">
        <v>878</v>
      </c>
      <c r="AB27" s="244">
        <v>22</v>
      </c>
      <c r="AC27" s="249">
        <v>2284</v>
      </c>
      <c r="AD27" s="244">
        <v>22</v>
      </c>
      <c r="AE27" s="249">
        <v>3000</v>
      </c>
      <c r="AF27" s="244">
        <v>22</v>
      </c>
    </row>
    <row r="28" spans="1:32" s="266" customFormat="1" ht="15" customHeight="1">
      <c r="A28" s="249">
        <v>1134</v>
      </c>
      <c r="B28" s="244">
        <v>78</v>
      </c>
      <c r="C28" s="249">
        <v>2361</v>
      </c>
      <c r="D28" s="244">
        <v>78</v>
      </c>
      <c r="E28" s="248">
        <v>5290</v>
      </c>
      <c r="F28" s="244">
        <v>78</v>
      </c>
      <c r="G28" s="249">
        <v>1601</v>
      </c>
      <c r="H28" s="244">
        <v>78</v>
      </c>
      <c r="I28" s="248">
        <v>4079</v>
      </c>
      <c r="J28" s="244">
        <v>78</v>
      </c>
      <c r="K28" s="248">
        <v>20355</v>
      </c>
      <c r="L28" s="244">
        <v>78</v>
      </c>
      <c r="M28" s="248">
        <v>41965</v>
      </c>
      <c r="N28" s="244">
        <v>78</v>
      </c>
      <c r="O28" s="248">
        <v>91900</v>
      </c>
      <c r="P28" s="244">
        <v>78</v>
      </c>
      <c r="Q28" s="248">
        <v>20166</v>
      </c>
      <c r="R28" s="244">
        <v>78</v>
      </c>
      <c r="S28" s="247">
        <v>142</v>
      </c>
      <c r="T28" s="243">
        <v>23</v>
      </c>
      <c r="U28" s="249">
        <v>341</v>
      </c>
      <c r="V28" s="243">
        <v>23</v>
      </c>
      <c r="W28" s="249">
        <v>893</v>
      </c>
      <c r="X28" s="243">
        <v>23</v>
      </c>
      <c r="Y28" s="249">
        <v>231</v>
      </c>
      <c r="Z28" s="243">
        <v>23</v>
      </c>
      <c r="AA28" s="249">
        <v>894</v>
      </c>
      <c r="AB28" s="243">
        <v>23</v>
      </c>
      <c r="AC28" s="249">
        <v>2332</v>
      </c>
      <c r="AD28" s="243">
        <v>23</v>
      </c>
      <c r="AE28" s="249">
        <v>3068</v>
      </c>
      <c r="AF28" s="243">
        <v>23</v>
      </c>
    </row>
    <row r="29" spans="1:32" s="266" customFormat="1" ht="15" customHeight="1">
      <c r="A29" s="249">
        <v>1140</v>
      </c>
      <c r="B29" s="243">
        <v>77</v>
      </c>
      <c r="C29" s="249">
        <v>2377</v>
      </c>
      <c r="D29" s="243">
        <v>77</v>
      </c>
      <c r="E29" s="248">
        <v>5326</v>
      </c>
      <c r="F29" s="243">
        <v>77</v>
      </c>
      <c r="G29" s="249">
        <v>1613</v>
      </c>
      <c r="H29" s="243">
        <v>77</v>
      </c>
      <c r="I29" s="248">
        <v>4107</v>
      </c>
      <c r="J29" s="243">
        <v>77</v>
      </c>
      <c r="K29" s="248">
        <v>20430</v>
      </c>
      <c r="L29" s="243">
        <v>77</v>
      </c>
      <c r="M29" s="248">
        <v>42170</v>
      </c>
      <c r="N29" s="243">
        <v>77</v>
      </c>
      <c r="O29" s="248">
        <v>92300</v>
      </c>
      <c r="P29" s="243">
        <v>77</v>
      </c>
      <c r="Q29" s="248">
        <v>20222</v>
      </c>
      <c r="R29" s="243">
        <v>77</v>
      </c>
      <c r="S29" s="249">
        <v>143</v>
      </c>
      <c r="T29" s="244">
        <v>24</v>
      </c>
      <c r="U29" s="249">
        <v>347</v>
      </c>
      <c r="V29" s="244">
        <v>24</v>
      </c>
      <c r="W29" s="249">
        <v>903</v>
      </c>
      <c r="X29" s="244">
        <v>24</v>
      </c>
      <c r="Y29" s="249">
        <v>235</v>
      </c>
      <c r="Z29" s="244">
        <v>24</v>
      </c>
      <c r="AA29" s="249">
        <v>910</v>
      </c>
      <c r="AB29" s="244">
        <v>24</v>
      </c>
      <c r="AC29" s="249">
        <v>2380</v>
      </c>
      <c r="AD29" s="244">
        <v>24</v>
      </c>
      <c r="AE29" s="249">
        <v>3136</v>
      </c>
      <c r="AF29" s="244">
        <v>24</v>
      </c>
    </row>
    <row r="30" spans="1:32" s="266" customFormat="1" ht="15" customHeight="1">
      <c r="A30" s="249">
        <v>1146</v>
      </c>
      <c r="B30" s="244">
        <v>76</v>
      </c>
      <c r="C30" s="249">
        <v>2393</v>
      </c>
      <c r="D30" s="244">
        <v>76</v>
      </c>
      <c r="E30" s="248">
        <v>5362</v>
      </c>
      <c r="F30" s="244">
        <v>76</v>
      </c>
      <c r="G30" s="249">
        <v>1625</v>
      </c>
      <c r="H30" s="244">
        <v>76</v>
      </c>
      <c r="I30" s="248">
        <v>4135</v>
      </c>
      <c r="J30" s="244">
        <v>76</v>
      </c>
      <c r="K30" s="248">
        <v>20505</v>
      </c>
      <c r="L30" s="244">
        <v>76</v>
      </c>
      <c r="M30" s="248">
        <v>42375</v>
      </c>
      <c r="N30" s="244">
        <v>76</v>
      </c>
      <c r="O30" s="248">
        <v>92700</v>
      </c>
      <c r="P30" s="244">
        <v>76</v>
      </c>
      <c r="Q30" s="248">
        <v>20278</v>
      </c>
      <c r="R30" s="244">
        <v>76</v>
      </c>
      <c r="S30" s="247">
        <v>144</v>
      </c>
      <c r="T30" s="243">
        <v>25</v>
      </c>
      <c r="U30" s="249">
        <v>353</v>
      </c>
      <c r="V30" s="243">
        <v>25</v>
      </c>
      <c r="W30" s="249">
        <v>913</v>
      </c>
      <c r="X30" s="243">
        <v>25</v>
      </c>
      <c r="Y30" s="249">
        <v>239</v>
      </c>
      <c r="Z30" s="243">
        <v>25</v>
      </c>
      <c r="AA30" s="249">
        <v>926</v>
      </c>
      <c r="AB30" s="243">
        <v>25</v>
      </c>
      <c r="AC30" s="249">
        <v>2428</v>
      </c>
      <c r="AD30" s="243">
        <v>25</v>
      </c>
      <c r="AE30" s="249">
        <v>3204</v>
      </c>
      <c r="AF30" s="243">
        <v>25</v>
      </c>
    </row>
    <row r="31" spans="1:32" s="266" customFormat="1" ht="15" customHeight="1">
      <c r="A31" s="249">
        <v>1152</v>
      </c>
      <c r="B31" s="243">
        <v>75</v>
      </c>
      <c r="C31" s="249">
        <v>2409</v>
      </c>
      <c r="D31" s="243">
        <v>75</v>
      </c>
      <c r="E31" s="248">
        <v>5398</v>
      </c>
      <c r="F31" s="243">
        <v>75</v>
      </c>
      <c r="G31" s="249">
        <v>1637</v>
      </c>
      <c r="H31" s="243">
        <v>75</v>
      </c>
      <c r="I31" s="248">
        <v>4163</v>
      </c>
      <c r="J31" s="243">
        <v>75</v>
      </c>
      <c r="K31" s="248">
        <v>20580</v>
      </c>
      <c r="L31" s="243">
        <v>75</v>
      </c>
      <c r="M31" s="248">
        <v>42580</v>
      </c>
      <c r="N31" s="243">
        <v>75</v>
      </c>
      <c r="O31" s="248">
        <v>93100</v>
      </c>
      <c r="P31" s="243">
        <v>75</v>
      </c>
      <c r="Q31" s="248">
        <v>20334</v>
      </c>
      <c r="R31" s="243">
        <v>75</v>
      </c>
      <c r="S31" s="249">
        <v>145</v>
      </c>
      <c r="T31" s="244">
        <v>26</v>
      </c>
      <c r="U31" s="249">
        <v>359</v>
      </c>
      <c r="V31" s="244">
        <v>26</v>
      </c>
      <c r="W31" s="249">
        <v>923</v>
      </c>
      <c r="X31" s="244">
        <v>26</v>
      </c>
      <c r="Y31" s="249">
        <v>243</v>
      </c>
      <c r="Z31" s="244">
        <v>26</v>
      </c>
      <c r="AA31" s="249">
        <v>942</v>
      </c>
      <c r="AB31" s="244">
        <v>26</v>
      </c>
      <c r="AC31" s="249">
        <v>2476</v>
      </c>
      <c r="AD31" s="244">
        <v>26</v>
      </c>
      <c r="AE31" s="249">
        <v>3272</v>
      </c>
      <c r="AF31" s="244">
        <v>26</v>
      </c>
    </row>
    <row r="32" spans="1:32" s="266" customFormat="1" ht="15" customHeight="1">
      <c r="A32" s="249">
        <v>1158</v>
      </c>
      <c r="B32" s="244">
        <v>74</v>
      </c>
      <c r="C32" s="249">
        <v>2425</v>
      </c>
      <c r="D32" s="244">
        <v>74</v>
      </c>
      <c r="E32" s="248">
        <v>5434</v>
      </c>
      <c r="F32" s="244">
        <v>74</v>
      </c>
      <c r="G32" s="249">
        <v>1649</v>
      </c>
      <c r="H32" s="244">
        <v>74</v>
      </c>
      <c r="I32" s="248">
        <v>4191</v>
      </c>
      <c r="J32" s="244">
        <v>74</v>
      </c>
      <c r="K32" s="248">
        <v>20655</v>
      </c>
      <c r="L32" s="244">
        <v>74</v>
      </c>
      <c r="M32" s="248">
        <v>42785</v>
      </c>
      <c r="N32" s="244">
        <v>74</v>
      </c>
      <c r="O32" s="248">
        <v>93500</v>
      </c>
      <c r="P32" s="244">
        <v>74</v>
      </c>
      <c r="Q32" s="248">
        <v>20390</v>
      </c>
      <c r="R32" s="244">
        <v>74</v>
      </c>
      <c r="S32" s="247">
        <v>146</v>
      </c>
      <c r="T32" s="243">
        <v>27</v>
      </c>
      <c r="U32" s="249">
        <v>365</v>
      </c>
      <c r="V32" s="243">
        <v>27</v>
      </c>
      <c r="W32" s="249">
        <v>933</v>
      </c>
      <c r="X32" s="243">
        <v>27</v>
      </c>
      <c r="Y32" s="249">
        <v>247</v>
      </c>
      <c r="Z32" s="243">
        <v>27</v>
      </c>
      <c r="AA32" s="249">
        <v>958</v>
      </c>
      <c r="AB32" s="243">
        <v>27</v>
      </c>
      <c r="AC32" s="249">
        <v>2524</v>
      </c>
      <c r="AD32" s="243">
        <v>27</v>
      </c>
      <c r="AE32" s="249">
        <v>3340</v>
      </c>
      <c r="AF32" s="243">
        <v>27</v>
      </c>
    </row>
    <row r="33" spans="1:32" s="266" customFormat="1" ht="15" customHeight="1">
      <c r="A33" s="249">
        <v>1164</v>
      </c>
      <c r="B33" s="243">
        <v>73</v>
      </c>
      <c r="C33" s="249">
        <v>2441</v>
      </c>
      <c r="D33" s="243">
        <v>73</v>
      </c>
      <c r="E33" s="248">
        <v>5470</v>
      </c>
      <c r="F33" s="243">
        <v>73</v>
      </c>
      <c r="G33" s="249">
        <v>1661</v>
      </c>
      <c r="H33" s="243">
        <v>73</v>
      </c>
      <c r="I33" s="248">
        <v>4219</v>
      </c>
      <c r="J33" s="243">
        <v>73</v>
      </c>
      <c r="K33" s="248">
        <v>20730</v>
      </c>
      <c r="L33" s="243">
        <v>73</v>
      </c>
      <c r="M33" s="248">
        <v>42990</v>
      </c>
      <c r="N33" s="243">
        <v>73</v>
      </c>
      <c r="O33" s="248">
        <v>93900</v>
      </c>
      <c r="P33" s="243">
        <v>73</v>
      </c>
      <c r="Q33" s="248">
        <v>20446</v>
      </c>
      <c r="R33" s="243">
        <v>73</v>
      </c>
      <c r="S33" s="249">
        <v>147</v>
      </c>
      <c r="T33" s="244">
        <v>28</v>
      </c>
      <c r="U33" s="249">
        <v>371</v>
      </c>
      <c r="V33" s="244">
        <v>28</v>
      </c>
      <c r="W33" s="249">
        <v>943</v>
      </c>
      <c r="X33" s="244">
        <v>28</v>
      </c>
      <c r="Y33" s="249">
        <v>251</v>
      </c>
      <c r="Z33" s="244">
        <v>28</v>
      </c>
      <c r="AA33" s="249">
        <v>974</v>
      </c>
      <c r="AB33" s="244">
        <v>28</v>
      </c>
      <c r="AC33" s="249">
        <v>2572</v>
      </c>
      <c r="AD33" s="244">
        <v>28</v>
      </c>
      <c r="AE33" s="249">
        <v>3408</v>
      </c>
      <c r="AF33" s="244">
        <v>28</v>
      </c>
    </row>
    <row r="34" spans="1:32" s="266" customFormat="1" ht="15" customHeight="1">
      <c r="A34" s="249">
        <v>1170</v>
      </c>
      <c r="B34" s="244">
        <v>72</v>
      </c>
      <c r="C34" s="249">
        <v>2457</v>
      </c>
      <c r="D34" s="244">
        <v>72</v>
      </c>
      <c r="E34" s="248">
        <v>5506</v>
      </c>
      <c r="F34" s="244">
        <v>72</v>
      </c>
      <c r="G34" s="249">
        <v>1673</v>
      </c>
      <c r="H34" s="244">
        <v>72</v>
      </c>
      <c r="I34" s="248">
        <v>4247</v>
      </c>
      <c r="J34" s="244">
        <v>72</v>
      </c>
      <c r="K34" s="248">
        <v>20805</v>
      </c>
      <c r="L34" s="244">
        <v>72</v>
      </c>
      <c r="M34" s="248">
        <v>43195</v>
      </c>
      <c r="N34" s="244">
        <v>72</v>
      </c>
      <c r="O34" s="248">
        <v>94300</v>
      </c>
      <c r="P34" s="244">
        <v>72</v>
      </c>
      <c r="Q34" s="248">
        <v>20502</v>
      </c>
      <c r="R34" s="244">
        <v>72</v>
      </c>
      <c r="S34" s="247">
        <v>148</v>
      </c>
      <c r="T34" s="243">
        <v>29</v>
      </c>
      <c r="U34" s="249">
        <v>377</v>
      </c>
      <c r="V34" s="243">
        <v>29</v>
      </c>
      <c r="W34" s="249">
        <v>953</v>
      </c>
      <c r="X34" s="243">
        <v>29</v>
      </c>
      <c r="Y34" s="249">
        <v>255</v>
      </c>
      <c r="Z34" s="243">
        <v>29</v>
      </c>
      <c r="AA34" s="249">
        <v>990</v>
      </c>
      <c r="AB34" s="243">
        <v>29</v>
      </c>
      <c r="AC34" s="249">
        <v>2620</v>
      </c>
      <c r="AD34" s="243">
        <v>29</v>
      </c>
      <c r="AE34" s="249">
        <v>3476</v>
      </c>
      <c r="AF34" s="243">
        <v>29</v>
      </c>
    </row>
    <row r="35" spans="1:32" s="266" customFormat="1" ht="15" customHeight="1">
      <c r="A35" s="249">
        <v>1176</v>
      </c>
      <c r="B35" s="243">
        <v>71</v>
      </c>
      <c r="C35" s="249">
        <v>2473</v>
      </c>
      <c r="D35" s="243">
        <v>71</v>
      </c>
      <c r="E35" s="248">
        <v>5542</v>
      </c>
      <c r="F35" s="243">
        <v>71</v>
      </c>
      <c r="G35" s="249">
        <v>1685</v>
      </c>
      <c r="H35" s="243">
        <v>71</v>
      </c>
      <c r="I35" s="248">
        <v>4275</v>
      </c>
      <c r="J35" s="243">
        <v>71</v>
      </c>
      <c r="K35" s="248">
        <v>20880</v>
      </c>
      <c r="L35" s="243">
        <v>71</v>
      </c>
      <c r="M35" s="248">
        <v>43400</v>
      </c>
      <c r="N35" s="243">
        <v>71</v>
      </c>
      <c r="O35" s="248">
        <v>94700</v>
      </c>
      <c r="P35" s="243">
        <v>71</v>
      </c>
      <c r="Q35" s="248">
        <v>20558</v>
      </c>
      <c r="R35" s="243">
        <v>71</v>
      </c>
      <c r="S35" s="249">
        <v>149</v>
      </c>
      <c r="T35" s="244">
        <v>30</v>
      </c>
      <c r="U35" s="249">
        <v>383</v>
      </c>
      <c r="V35" s="244">
        <v>30</v>
      </c>
      <c r="W35" s="249">
        <v>963</v>
      </c>
      <c r="X35" s="244">
        <v>30</v>
      </c>
      <c r="Y35" s="249">
        <v>259</v>
      </c>
      <c r="Z35" s="244">
        <v>30</v>
      </c>
      <c r="AA35" s="249">
        <v>1006</v>
      </c>
      <c r="AB35" s="244">
        <v>30</v>
      </c>
      <c r="AC35" s="249">
        <v>2668</v>
      </c>
      <c r="AD35" s="244">
        <v>30</v>
      </c>
      <c r="AE35" s="249">
        <v>3544</v>
      </c>
      <c r="AF35" s="244">
        <v>30</v>
      </c>
    </row>
    <row r="36" spans="1:32" s="266" customFormat="1" ht="15" customHeight="1">
      <c r="A36" s="249">
        <v>1182</v>
      </c>
      <c r="B36" s="244">
        <v>70</v>
      </c>
      <c r="C36" s="249">
        <v>2489</v>
      </c>
      <c r="D36" s="244">
        <v>70</v>
      </c>
      <c r="E36" s="248">
        <v>5578</v>
      </c>
      <c r="F36" s="244">
        <v>70</v>
      </c>
      <c r="G36" s="249">
        <v>1697</v>
      </c>
      <c r="H36" s="244">
        <v>70</v>
      </c>
      <c r="I36" s="248">
        <v>4303</v>
      </c>
      <c r="J36" s="244">
        <v>70</v>
      </c>
      <c r="K36" s="248">
        <v>20955</v>
      </c>
      <c r="L36" s="244">
        <v>70</v>
      </c>
      <c r="M36" s="248">
        <v>43605</v>
      </c>
      <c r="N36" s="244">
        <v>70</v>
      </c>
      <c r="O36" s="248">
        <v>95100</v>
      </c>
      <c r="P36" s="244">
        <v>70</v>
      </c>
      <c r="Q36" s="248">
        <v>20614</v>
      </c>
      <c r="R36" s="244">
        <v>70</v>
      </c>
      <c r="S36" s="247">
        <v>150</v>
      </c>
      <c r="T36" s="243">
        <v>31</v>
      </c>
      <c r="U36" s="249">
        <v>389</v>
      </c>
      <c r="V36" s="243">
        <v>31</v>
      </c>
      <c r="W36" s="249">
        <v>973</v>
      </c>
      <c r="X36" s="243">
        <v>31</v>
      </c>
      <c r="Y36" s="249">
        <v>263</v>
      </c>
      <c r="Z36" s="243">
        <v>31</v>
      </c>
      <c r="AA36" s="249">
        <v>1022</v>
      </c>
      <c r="AB36" s="243">
        <v>31</v>
      </c>
      <c r="AC36" s="249">
        <v>2716</v>
      </c>
      <c r="AD36" s="243">
        <v>31</v>
      </c>
      <c r="AE36" s="249">
        <v>3612</v>
      </c>
      <c r="AF36" s="243">
        <v>31</v>
      </c>
    </row>
    <row r="37" spans="1:32" s="266" customFormat="1" ht="15" customHeight="1">
      <c r="A37" s="249">
        <v>1188</v>
      </c>
      <c r="B37" s="243">
        <v>69</v>
      </c>
      <c r="C37" s="249">
        <v>2505</v>
      </c>
      <c r="D37" s="243">
        <v>69</v>
      </c>
      <c r="E37" s="248">
        <v>5614</v>
      </c>
      <c r="F37" s="243">
        <v>69</v>
      </c>
      <c r="G37" s="249">
        <v>1709</v>
      </c>
      <c r="H37" s="243">
        <v>69</v>
      </c>
      <c r="I37" s="248">
        <v>4331</v>
      </c>
      <c r="J37" s="243">
        <v>69</v>
      </c>
      <c r="K37" s="248">
        <v>21030</v>
      </c>
      <c r="L37" s="243">
        <v>69</v>
      </c>
      <c r="M37" s="248">
        <v>43810</v>
      </c>
      <c r="N37" s="243">
        <v>69</v>
      </c>
      <c r="O37" s="248">
        <v>95500</v>
      </c>
      <c r="P37" s="243">
        <v>69</v>
      </c>
      <c r="Q37" s="248">
        <v>20670</v>
      </c>
      <c r="R37" s="243">
        <v>69</v>
      </c>
      <c r="S37" s="249">
        <v>151</v>
      </c>
      <c r="T37" s="244">
        <v>32</v>
      </c>
      <c r="U37" s="249">
        <v>395</v>
      </c>
      <c r="V37" s="244">
        <v>32</v>
      </c>
      <c r="W37" s="249">
        <v>983</v>
      </c>
      <c r="X37" s="244">
        <v>32</v>
      </c>
      <c r="Y37" s="249">
        <v>267</v>
      </c>
      <c r="Z37" s="244">
        <v>32</v>
      </c>
      <c r="AA37" s="249">
        <v>1038</v>
      </c>
      <c r="AB37" s="244">
        <v>32</v>
      </c>
      <c r="AC37" s="249">
        <v>2764</v>
      </c>
      <c r="AD37" s="244">
        <v>32</v>
      </c>
      <c r="AE37" s="249">
        <v>3680</v>
      </c>
      <c r="AF37" s="244">
        <v>32</v>
      </c>
    </row>
    <row r="38" spans="1:32" s="266" customFormat="1" ht="15" customHeight="1">
      <c r="A38" s="249">
        <v>1194</v>
      </c>
      <c r="B38" s="244">
        <v>68</v>
      </c>
      <c r="C38" s="249">
        <v>2521</v>
      </c>
      <c r="D38" s="244">
        <v>68</v>
      </c>
      <c r="E38" s="248">
        <v>5650</v>
      </c>
      <c r="F38" s="244">
        <v>68</v>
      </c>
      <c r="G38" s="249">
        <v>1721</v>
      </c>
      <c r="H38" s="244">
        <v>68</v>
      </c>
      <c r="I38" s="248">
        <v>4359</v>
      </c>
      <c r="J38" s="244">
        <v>68</v>
      </c>
      <c r="K38" s="248">
        <v>21105</v>
      </c>
      <c r="L38" s="244">
        <v>68</v>
      </c>
      <c r="M38" s="248">
        <v>44015</v>
      </c>
      <c r="N38" s="244">
        <v>68</v>
      </c>
      <c r="O38" s="248">
        <v>95900</v>
      </c>
      <c r="P38" s="244">
        <v>68</v>
      </c>
      <c r="Q38" s="248">
        <v>20726</v>
      </c>
      <c r="R38" s="244">
        <v>68</v>
      </c>
      <c r="S38" s="247">
        <v>152</v>
      </c>
      <c r="T38" s="243">
        <v>33</v>
      </c>
      <c r="U38" s="249">
        <v>401</v>
      </c>
      <c r="V38" s="243">
        <v>33</v>
      </c>
      <c r="W38" s="249">
        <v>993</v>
      </c>
      <c r="X38" s="243">
        <v>33</v>
      </c>
      <c r="Y38" s="249">
        <v>271</v>
      </c>
      <c r="Z38" s="243">
        <v>33</v>
      </c>
      <c r="AA38" s="249">
        <v>1054</v>
      </c>
      <c r="AB38" s="243">
        <v>33</v>
      </c>
      <c r="AC38" s="249">
        <v>2812</v>
      </c>
      <c r="AD38" s="243">
        <v>33</v>
      </c>
      <c r="AE38" s="249">
        <v>3748</v>
      </c>
      <c r="AF38" s="243">
        <v>33</v>
      </c>
    </row>
    <row r="39" spans="1:32" s="266" customFormat="1" ht="15" customHeight="1">
      <c r="A39" s="249">
        <v>1200</v>
      </c>
      <c r="B39" s="243">
        <v>67</v>
      </c>
      <c r="C39" s="249">
        <v>2537</v>
      </c>
      <c r="D39" s="243">
        <v>67</v>
      </c>
      <c r="E39" s="248">
        <v>5686</v>
      </c>
      <c r="F39" s="243">
        <v>67</v>
      </c>
      <c r="G39" s="249">
        <v>1733</v>
      </c>
      <c r="H39" s="243">
        <v>67</v>
      </c>
      <c r="I39" s="248">
        <v>4387</v>
      </c>
      <c r="J39" s="243">
        <v>67</v>
      </c>
      <c r="K39" s="248">
        <v>21180</v>
      </c>
      <c r="L39" s="243">
        <v>67</v>
      </c>
      <c r="M39" s="248">
        <v>44220</v>
      </c>
      <c r="N39" s="243">
        <v>67</v>
      </c>
      <c r="O39" s="248">
        <v>100300</v>
      </c>
      <c r="P39" s="243">
        <v>67</v>
      </c>
      <c r="Q39" s="248">
        <v>20782</v>
      </c>
      <c r="R39" s="243">
        <v>67</v>
      </c>
      <c r="S39" s="249">
        <v>153</v>
      </c>
      <c r="T39" s="244">
        <v>34</v>
      </c>
      <c r="U39" s="249">
        <v>407</v>
      </c>
      <c r="V39" s="244">
        <v>34</v>
      </c>
      <c r="W39" s="249">
        <v>1003</v>
      </c>
      <c r="X39" s="244">
        <v>34</v>
      </c>
      <c r="Y39" s="249">
        <v>275</v>
      </c>
      <c r="Z39" s="244">
        <v>34</v>
      </c>
      <c r="AA39" s="249">
        <v>1070</v>
      </c>
      <c r="AB39" s="244">
        <v>34</v>
      </c>
      <c r="AC39" s="249">
        <v>2860</v>
      </c>
      <c r="AD39" s="244">
        <v>34</v>
      </c>
      <c r="AE39" s="249">
        <v>3816</v>
      </c>
      <c r="AF39" s="244">
        <v>34</v>
      </c>
    </row>
    <row r="40" spans="1:32" s="266" customFormat="1" ht="15" customHeight="1">
      <c r="A40" s="249">
        <v>1206</v>
      </c>
      <c r="B40" s="244">
        <v>66</v>
      </c>
      <c r="C40" s="249">
        <v>2553</v>
      </c>
      <c r="D40" s="244">
        <v>66</v>
      </c>
      <c r="E40" s="248">
        <v>5722</v>
      </c>
      <c r="F40" s="244">
        <v>66</v>
      </c>
      <c r="G40" s="249">
        <v>1745</v>
      </c>
      <c r="H40" s="244">
        <v>66</v>
      </c>
      <c r="I40" s="248">
        <v>4415</v>
      </c>
      <c r="J40" s="244">
        <v>66</v>
      </c>
      <c r="K40" s="248">
        <v>21255</v>
      </c>
      <c r="L40" s="244">
        <v>66</v>
      </c>
      <c r="M40" s="248">
        <v>44425</v>
      </c>
      <c r="N40" s="244">
        <v>66</v>
      </c>
      <c r="O40" s="248">
        <v>100700</v>
      </c>
      <c r="P40" s="244">
        <v>66</v>
      </c>
      <c r="Q40" s="248">
        <v>20838</v>
      </c>
      <c r="R40" s="244">
        <v>66</v>
      </c>
      <c r="S40" s="247">
        <v>154</v>
      </c>
      <c r="T40" s="243">
        <v>35</v>
      </c>
      <c r="U40" s="249">
        <v>413</v>
      </c>
      <c r="V40" s="243">
        <v>35</v>
      </c>
      <c r="W40" s="249">
        <v>1013</v>
      </c>
      <c r="X40" s="243">
        <v>35</v>
      </c>
      <c r="Y40" s="249">
        <v>279</v>
      </c>
      <c r="Z40" s="243">
        <v>35</v>
      </c>
      <c r="AA40" s="249">
        <v>1086</v>
      </c>
      <c r="AB40" s="243">
        <v>35</v>
      </c>
      <c r="AC40" s="249">
        <v>2908</v>
      </c>
      <c r="AD40" s="243">
        <v>35</v>
      </c>
      <c r="AE40" s="249">
        <v>3884</v>
      </c>
      <c r="AF40" s="243">
        <v>35</v>
      </c>
    </row>
    <row r="41" spans="1:32" s="266" customFormat="1" ht="15" customHeight="1">
      <c r="A41" s="249">
        <v>1212</v>
      </c>
      <c r="B41" s="243">
        <v>65</v>
      </c>
      <c r="C41" s="249">
        <v>2569</v>
      </c>
      <c r="D41" s="243">
        <v>65</v>
      </c>
      <c r="E41" s="248">
        <v>5758</v>
      </c>
      <c r="F41" s="243">
        <v>65</v>
      </c>
      <c r="G41" s="249">
        <v>1757</v>
      </c>
      <c r="H41" s="243">
        <v>65</v>
      </c>
      <c r="I41" s="248">
        <v>4443</v>
      </c>
      <c r="J41" s="243">
        <v>65</v>
      </c>
      <c r="K41" s="248">
        <v>21330</v>
      </c>
      <c r="L41" s="243">
        <v>65</v>
      </c>
      <c r="M41" s="248">
        <v>44630</v>
      </c>
      <c r="N41" s="243">
        <v>65</v>
      </c>
      <c r="O41" s="248">
        <v>101100</v>
      </c>
      <c r="P41" s="243">
        <v>65</v>
      </c>
      <c r="Q41" s="248">
        <v>20894</v>
      </c>
      <c r="R41" s="243">
        <v>65</v>
      </c>
      <c r="S41" s="249">
        <v>155</v>
      </c>
      <c r="T41" s="244">
        <v>36</v>
      </c>
      <c r="U41" s="249">
        <v>419</v>
      </c>
      <c r="V41" s="244">
        <v>36</v>
      </c>
      <c r="W41" s="249">
        <v>1023</v>
      </c>
      <c r="X41" s="244">
        <v>36</v>
      </c>
      <c r="Y41" s="249">
        <v>283</v>
      </c>
      <c r="Z41" s="244">
        <v>36</v>
      </c>
      <c r="AA41" s="249">
        <v>1102</v>
      </c>
      <c r="AB41" s="244">
        <v>36</v>
      </c>
      <c r="AC41" s="249">
        <v>2956</v>
      </c>
      <c r="AD41" s="244">
        <v>36</v>
      </c>
      <c r="AE41" s="249">
        <v>3952</v>
      </c>
      <c r="AF41" s="244">
        <v>36</v>
      </c>
    </row>
    <row r="42" spans="1:32" s="266" customFormat="1" ht="15" customHeight="1">
      <c r="A42" s="249">
        <v>1218</v>
      </c>
      <c r="B42" s="244">
        <v>64</v>
      </c>
      <c r="C42" s="249">
        <v>2585</v>
      </c>
      <c r="D42" s="244">
        <v>64</v>
      </c>
      <c r="E42" s="248">
        <v>5794</v>
      </c>
      <c r="F42" s="244">
        <v>64</v>
      </c>
      <c r="G42" s="249">
        <v>1769</v>
      </c>
      <c r="H42" s="244">
        <v>64</v>
      </c>
      <c r="I42" s="248">
        <v>4471</v>
      </c>
      <c r="J42" s="244">
        <v>64</v>
      </c>
      <c r="K42" s="248">
        <v>21405</v>
      </c>
      <c r="L42" s="244">
        <v>64</v>
      </c>
      <c r="M42" s="248">
        <v>44835</v>
      </c>
      <c r="N42" s="244">
        <v>64</v>
      </c>
      <c r="O42" s="248">
        <v>101500</v>
      </c>
      <c r="P42" s="244">
        <v>64</v>
      </c>
      <c r="Q42" s="248">
        <v>20950</v>
      </c>
      <c r="R42" s="244">
        <v>64</v>
      </c>
      <c r="S42" s="247">
        <v>156</v>
      </c>
      <c r="T42" s="243">
        <v>37</v>
      </c>
      <c r="U42" s="249">
        <v>425</v>
      </c>
      <c r="V42" s="243">
        <v>37</v>
      </c>
      <c r="W42" s="249">
        <v>1033</v>
      </c>
      <c r="X42" s="243">
        <v>37</v>
      </c>
      <c r="Y42" s="249">
        <v>287</v>
      </c>
      <c r="Z42" s="243">
        <v>37</v>
      </c>
      <c r="AA42" s="249">
        <v>1118</v>
      </c>
      <c r="AB42" s="243">
        <v>37</v>
      </c>
      <c r="AC42" s="249">
        <v>3004</v>
      </c>
      <c r="AD42" s="243">
        <v>37</v>
      </c>
      <c r="AE42" s="249">
        <v>4020</v>
      </c>
      <c r="AF42" s="243">
        <v>37</v>
      </c>
    </row>
    <row r="43" spans="1:32" s="266" customFormat="1" ht="15" customHeight="1">
      <c r="A43" s="249">
        <v>1224</v>
      </c>
      <c r="B43" s="243">
        <v>63</v>
      </c>
      <c r="C43" s="249">
        <v>2601</v>
      </c>
      <c r="D43" s="243">
        <v>63</v>
      </c>
      <c r="E43" s="248">
        <v>5830</v>
      </c>
      <c r="F43" s="243">
        <v>63</v>
      </c>
      <c r="G43" s="249">
        <v>1781</v>
      </c>
      <c r="H43" s="243">
        <v>63</v>
      </c>
      <c r="I43" s="248">
        <v>4499</v>
      </c>
      <c r="J43" s="243">
        <v>63</v>
      </c>
      <c r="K43" s="248">
        <v>21480</v>
      </c>
      <c r="L43" s="243">
        <v>63</v>
      </c>
      <c r="M43" s="248">
        <v>45040</v>
      </c>
      <c r="N43" s="243">
        <v>63</v>
      </c>
      <c r="O43" s="248">
        <v>101900</v>
      </c>
      <c r="P43" s="243">
        <v>63</v>
      </c>
      <c r="Q43" s="248">
        <v>21006</v>
      </c>
      <c r="R43" s="243">
        <v>63</v>
      </c>
      <c r="S43" s="249">
        <v>157</v>
      </c>
      <c r="T43" s="244">
        <v>38</v>
      </c>
      <c r="U43" s="249">
        <v>431</v>
      </c>
      <c r="V43" s="244">
        <v>38</v>
      </c>
      <c r="W43" s="249">
        <v>1043</v>
      </c>
      <c r="X43" s="244">
        <v>38</v>
      </c>
      <c r="Y43" s="249">
        <v>291</v>
      </c>
      <c r="Z43" s="244">
        <v>38</v>
      </c>
      <c r="AA43" s="249">
        <v>1134</v>
      </c>
      <c r="AB43" s="244">
        <v>38</v>
      </c>
      <c r="AC43" s="249">
        <v>3052</v>
      </c>
      <c r="AD43" s="244">
        <v>38</v>
      </c>
      <c r="AE43" s="249">
        <v>4088</v>
      </c>
      <c r="AF43" s="244">
        <v>38</v>
      </c>
    </row>
    <row r="44" spans="1:32" s="266" customFormat="1" ht="15" customHeight="1">
      <c r="A44" s="249">
        <v>1230</v>
      </c>
      <c r="B44" s="244">
        <v>62</v>
      </c>
      <c r="C44" s="249">
        <v>2617</v>
      </c>
      <c r="D44" s="244">
        <v>62</v>
      </c>
      <c r="E44" s="248">
        <v>5866</v>
      </c>
      <c r="F44" s="244">
        <v>62</v>
      </c>
      <c r="G44" s="249">
        <v>1793</v>
      </c>
      <c r="H44" s="244">
        <v>62</v>
      </c>
      <c r="I44" s="248">
        <v>4527</v>
      </c>
      <c r="J44" s="244">
        <v>62</v>
      </c>
      <c r="K44" s="248">
        <v>21555</v>
      </c>
      <c r="L44" s="244">
        <v>62</v>
      </c>
      <c r="M44" s="248">
        <v>45245</v>
      </c>
      <c r="N44" s="244">
        <v>62</v>
      </c>
      <c r="O44" s="248">
        <v>102300</v>
      </c>
      <c r="P44" s="244">
        <v>62</v>
      </c>
      <c r="Q44" s="248">
        <v>21062</v>
      </c>
      <c r="R44" s="244">
        <v>62</v>
      </c>
      <c r="S44" s="247">
        <v>158</v>
      </c>
      <c r="T44" s="243">
        <v>39</v>
      </c>
      <c r="U44" s="249">
        <v>437</v>
      </c>
      <c r="V44" s="243">
        <v>39</v>
      </c>
      <c r="W44" s="249">
        <v>1053</v>
      </c>
      <c r="X44" s="243">
        <v>39</v>
      </c>
      <c r="Y44" s="249">
        <v>295</v>
      </c>
      <c r="Z44" s="243">
        <v>39</v>
      </c>
      <c r="AA44" s="249">
        <v>1150</v>
      </c>
      <c r="AB44" s="243">
        <v>39</v>
      </c>
      <c r="AC44" s="249">
        <v>3100</v>
      </c>
      <c r="AD44" s="243">
        <v>39</v>
      </c>
      <c r="AE44" s="249">
        <v>4156</v>
      </c>
      <c r="AF44" s="243">
        <v>39</v>
      </c>
    </row>
    <row r="45" spans="1:32" s="266" customFormat="1" ht="15" customHeight="1">
      <c r="A45" s="249">
        <v>1236</v>
      </c>
      <c r="B45" s="243">
        <v>61</v>
      </c>
      <c r="C45" s="249">
        <v>2633</v>
      </c>
      <c r="D45" s="243">
        <v>61</v>
      </c>
      <c r="E45" s="248">
        <v>5902</v>
      </c>
      <c r="F45" s="243">
        <v>61</v>
      </c>
      <c r="G45" s="249">
        <v>1805</v>
      </c>
      <c r="H45" s="243">
        <v>61</v>
      </c>
      <c r="I45" s="248">
        <v>4555</v>
      </c>
      <c r="J45" s="243">
        <v>61</v>
      </c>
      <c r="K45" s="248">
        <v>21630</v>
      </c>
      <c r="L45" s="243">
        <v>61</v>
      </c>
      <c r="M45" s="248">
        <v>45450</v>
      </c>
      <c r="N45" s="243">
        <v>61</v>
      </c>
      <c r="O45" s="248">
        <v>102700</v>
      </c>
      <c r="P45" s="243">
        <v>61</v>
      </c>
      <c r="Q45" s="248">
        <v>21118</v>
      </c>
      <c r="R45" s="243">
        <v>61</v>
      </c>
      <c r="S45" s="249">
        <v>159</v>
      </c>
      <c r="T45" s="244">
        <v>40</v>
      </c>
      <c r="U45" s="249">
        <v>443</v>
      </c>
      <c r="V45" s="244">
        <v>40</v>
      </c>
      <c r="W45" s="249">
        <v>1063</v>
      </c>
      <c r="X45" s="244">
        <v>40</v>
      </c>
      <c r="Y45" s="249">
        <v>299</v>
      </c>
      <c r="Z45" s="244">
        <v>40</v>
      </c>
      <c r="AA45" s="249">
        <v>1166</v>
      </c>
      <c r="AB45" s="244">
        <v>40</v>
      </c>
      <c r="AC45" s="249">
        <v>3148</v>
      </c>
      <c r="AD45" s="244">
        <v>40</v>
      </c>
      <c r="AE45" s="249">
        <v>4224</v>
      </c>
      <c r="AF45" s="244">
        <v>40</v>
      </c>
    </row>
    <row r="46" spans="1:32" s="266" customFormat="1" ht="15" customHeight="1">
      <c r="A46" s="249">
        <v>1242</v>
      </c>
      <c r="B46" s="244">
        <v>60</v>
      </c>
      <c r="C46" s="249">
        <v>2649</v>
      </c>
      <c r="D46" s="244">
        <v>60</v>
      </c>
      <c r="E46" s="248">
        <v>5938</v>
      </c>
      <c r="F46" s="244">
        <v>60</v>
      </c>
      <c r="G46" s="249">
        <v>1817</v>
      </c>
      <c r="H46" s="244">
        <v>60</v>
      </c>
      <c r="I46" s="248">
        <v>4583</v>
      </c>
      <c r="J46" s="244">
        <v>60</v>
      </c>
      <c r="K46" s="248">
        <v>21705</v>
      </c>
      <c r="L46" s="244">
        <v>60</v>
      </c>
      <c r="M46" s="248">
        <v>45655</v>
      </c>
      <c r="N46" s="244">
        <v>60</v>
      </c>
      <c r="O46" s="248">
        <v>103100</v>
      </c>
      <c r="P46" s="244">
        <v>60</v>
      </c>
      <c r="Q46" s="248">
        <v>21174</v>
      </c>
      <c r="R46" s="244">
        <v>60</v>
      </c>
      <c r="S46" s="247">
        <v>160</v>
      </c>
      <c r="T46" s="243">
        <v>41</v>
      </c>
      <c r="U46" s="249">
        <v>449</v>
      </c>
      <c r="V46" s="243">
        <v>41</v>
      </c>
      <c r="W46" s="249">
        <v>1073</v>
      </c>
      <c r="X46" s="243">
        <v>41</v>
      </c>
      <c r="Y46" s="249">
        <v>303</v>
      </c>
      <c r="Z46" s="243">
        <v>41</v>
      </c>
      <c r="AA46" s="249">
        <v>1182</v>
      </c>
      <c r="AB46" s="243">
        <v>41</v>
      </c>
      <c r="AC46" s="249">
        <v>3196</v>
      </c>
      <c r="AD46" s="243">
        <v>41</v>
      </c>
      <c r="AE46" s="249">
        <v>4292</v>
      </c>
      <c r="AF46" s="243">
        <v>41</v>
      </c>
    </row>
    <row r="47" spans="1:32" s="266" customFormat="1" ht="15" customHeight="1">
      <c r="A47" s="249">
        <v>1248</v>
      </c>
      <c r="B47" s="243">
        <v>59</v>
      </c>
      <c r="C47" s="249">
        <v>2665</v>
      </c>
      <c r="D47" s="243">
        <v>59</v>
      </c>
      <c r="E47" s="248">
        <v>5974</v>
      </c>
      <c r="F47" s="243">
        <v>59</v>
      </c>
      <c r="G47" s="249">
        <v>1829</v>
      </c>
      <c r="H47" s="243">
        <v>59</v>
      </c>
      <c r="I47" s="248">
        <v>4611</v>
      </c>
      <c r="J47" s="243">
        <v>59</v>
      </c>
      <c r="K47" s="248">
        <v>21780</v>
      </c>
      <c r="L47" s="243">
        <v>59</v>
      </c>
      <c r="M47" s="248">
        <v>45860</v>
      </c>
      <c r="N47" s="243">
        <v>59</v>
      </c>
      <c r="O47" s="248">
        <v>103500</v>
      </c>
      <c r="P47" s="243">
        <v>59</v>
      </c>
      <c r="Q47" s="248">
        <v>21230</v>
      </c>
      <c r="R47" s="243">
        <v>59</v>
      </c>
      <c r="S47" s="249">
        <v>161</v>
      </c>
      <c r="T47" s="244">
        <v>42</v>
      </c>
      <c r="U47" s="249">
        <v>455</v>
      </c>
      <c r="V47" s="244">
        <v>42</v>
      </c>
      <c r="W47" s="249">
        <v>1083</v>
      </c>
      <c r="X47" s="244">
        <v>42</v>
      </c>
      <c r="Y47" s="249">
        <v>307</v>
      </c>
      <c r="Z47" s="244">
        <v>42</v>
      </c>
      <c r="AA47" s="249">
        <v>1198</v>
      </c>
      <c r="AB47" s="244">
        <v>42</v>
      </c>
      <c r="AC47" s="249">
        <v>3244</v>
      </c>
      <c r="AD47" s="244">
        <v>42</v>
      </c>
      <c r="AE47" s="249">
        <v>4360</v>
      </c>
      <c r="AF47" s="244">
        <v>42</v>
      </c>
    </row>
    <row r="48" spans="1:32" s="266" customFormat="1" ht="15" customHeight="1">
      <c r="A48" s="249">
        <v>1254</v>
      </c>
      <c r="B48" s="244">
        <v>58</v>
      </c>
      <c r="C48" s="249">
        <v>2681</v>
      </c>
      <c r="D48" s="244">
        <v>58</v>
      </c>
      <c r="E48" s="248">
        <v>10010</v>
      </c>
      <c r="F48" s="244">
        <v>58</v>
      </c>
      <c r="G48" s="249">
        <v>1841</v>
      </c>
      <c r="H48" s="244">
        <v>58</v>
      </c>
      <c r="I48" s="248">
        <v>4639</v>
      </c>
      <c r="J48" s="244">
        <v>58</v>
      </c>
      <c r="K48" s="248">
        <v>21855</v>
      </c>
      <c r="L48" s="244">
        <v>58</v>
      </c>
      <c r="M48" s="248">
        <v>50065</v>
      </c>
      <c r="N48" s="244">
        <v>58</v>
      </c>
      <c r="O48" s="248">
        <v>103900</v>
      </c>
      <c r="P48" s="244">
        <v>58</v>
      </c>
      <c r="Q48" s="248">
        <v>21286</v>
      </c>
      <c r="R48" s="244">
        <v>58</v>
      </c>
      <c r="S48" s="247">
        <v>162</v>
      </c>
      <c r="T48" s="243">
        <v>43</v>
      </c>
      <c r="U48" s="249">
        <v>461</v>
      </c>
      <c r="V48" s="243">
        <v>43</v>
      </c>
      <c r="W48" s="249">
        <v>1093</v>
      </c>
      <c r="X48" s="243">
        <v>43</v>
      </c>
      <c r="Y48" s="249">
        <v>311</v>
      </c>
      <c r="Z48" s="243">
        <v>43</v>
      </c>
      <c r="AA48" s="249">
        <v>1214</v>
      </c>
      <c r="AB48" s="243">
        <v>43</v>
      </c>
      <c r="AC48" s="249">
        <v>3292</v>
      </c>
      <c r="AD48" s="243">
        <v>43</v>
      </c>
      <c r="AE48" s="249">
        <v>4428</v>
      </c>
      <c r="AF48" s="243">
        <v>43</v>
      </c>
    </row>
    <row r="49" spans="1:32" s="266" customFormat="1" ht="15" customHeight="1">
      <c r="A49" s="249">
        <v>1260</v>
      </c>
      <c r="B49" s="243">
        <v>57</v>
      </c>
      <c r="C49" s="249">
        <v>2697</v>
      </c>
      <c r="D49" s="243">
        <v>57</v>
      </c>
      <c r="E49" s="248">
        <v>10046</v>
      </c>
      <c r="F49" s="243">
        <v>57</v>
      </c>
      <c r="G49" s="249">
        <v>1853</v>
      </c>
      <c r="H49" s="243">
        <v>57</v>
      </c>
      <c r="I49" s="248">
        <v>4667</v>
      </c>
      <c r="J49" s="243">
        <v>57</v>
      </c>
      <c r="K49" s="248">
        <v>21930</v>
      </c>
      <c r="L49" s="243">
        <v>57</v>
      </c>
      <c r="M49" s="248">
        <v>50270</v>
      </c>
      <c r="N49" s="243">
        <v>57</v>
      </c>
      <c r="O49" s="248">
        <v>104300</v>
      </c>
      <c r="P49" s="243">
        <v>57</v>
      </c>
      <c r="Q49" s="248">
        <v>21342</v>
      </c>
      <c r="R49" s="243">
        <v>57</v>
      </c>
      <c r="S49" s="249">
        <v>163</v>
      </c>
      <c r="T49" s="244">
        <v>44</v>
      </c>
      <c r="U49" s="249">
        <v>467</v>
      </c>
      <c r="V49" s="244">
        <v>44</v>
      </c>
      <c r="W49" s="249">
        <v>1103</v>
      </c>
      <c r="X49" s="244">
        <v>44</v>
      </c>
      <c r="Y49" s="249">
        <v>315</v>
      </c>
      <c r="Z49" s="244">
        <v>44</v>
      </c>
      <c r="AA49" s="249">
        <v>1230</v>
      </c>
      <c r="AB49" s="244">
        <v>44</v>
      </c>
      <c r="AC49" s="249">
        <v>3340</v>
      </c>
      <c r="AD49" s="244">
        <v>44</v>
      </c>
      <c r="AE49" s="249">
        <v>4496</v>
      </c>
      <c r="AF49" s="244">
        <v>44</v>
      </c>
    </row>
    <row r="50" spans="1:32" s="266" customFormat="1" ht="15" customHeight="1">
      <c r="A50" s="249">
        <v>1266</v>
      </c>
      <c r="B50" s="244">
        <v>56</v>
      </c>
      <c r="C50" s="249">
        <v>2713</v>
      </c>
      <c r="D50" s="244">
        <v>56</v>
      </c>
      <c r="E50" s="248">
        <v>10082</v>
      </c>
      <c r="F50" s="244">
        <v>56</v>
      </c>
      <c r="G50" s="249">
        <v>1865</v>
      </c>
      <c r="H50" s="244">
        <v>56</v>
      </c>
      <c r="I50" s="248">
        <v>4695</v>
      </c>
      <c r="J50" s="244">
        <v>56</v>
      </c>
      <c r="K50" s="248">
        <v>22005</v>
      </c>
      <c r="L50" s="244">
        <v>56</v>
      </c>
      <c r="M50" s="248">
        <v>50475</v>
      </c>
      <c r="N50" s="244">
        <v>56</v>
      </c>
      <c r="O50" s="248">
        <v>104700</v>
      </c>
      <c r="P50" s="244">
        <v>56</v>
      </c>
      <c r="Q50" s="248">
        <v>21398</v>
      </c>
      <c r="R50" s="244">
        <v>56</v>
      </c>
      <c r="S50" s="247">
        <v>164</v>
      </c>
      <c r="T50" s="243">
        <v>45</v>
      </c>
      <c r="U50" s="249">
        <v>473</v>
      </c>
      <c r="V50" s="243">
        <v>45</v>
      </c>
      <c r="W50" s="249">
        <v>1113</v>
      </c>
      <c r="X50" s="243">
        <v>45</v>
      </c>
      <c r="Y50" s="249">
        <v>319</v>
      </c>
      <c r="Z50" s="243">
        <v>45</v>
      </c>
      <c r="AA50" s="249">
        <v>1246</v>
      </c>
      <c r="AB50" s="243">
        <v>45</v>
      </c>
      <c r="AC50" s="249">
        <v>3388</v>
      </c>
      <c r="AD50" s="243">
        <v>45</v>
      </c>
      <c r="AE50" s="249">
        <v>4564</v>
      </c>
      <c r="AF50" s="243">
        <v>45</v>
      </c>
    </row>
    <row r="51" spans="1:32" s="266" customFormat="1" ht="15" customHeight="1">
      <c r="A51" s="249">
        <v>1272</v>
      </c>
      <c r="B51" s="243">
        <v>55</v>
      </c>
      <c r="C51" s="249">
        <v>2729</v>
      </c>
      <c r="D51" s="243">
        <v>55</v>
      </c>
      <c r="E51" s="248">
        <v>10118</v>
      </c>
      <c r="F51" s="243">
        <v>55</v>
      </c>
      <c r="G51" s="249">
        <v>1877</v>
      </c>
      <c r="H51" s="243">
        <v>55</v>
      </c>
      <c r="I51" s="248">
        <v>4723</v>
      </c>
      <c r="J51" s="243">
        <v>55</v>
      </c>
      <c r="K51" s="248">
        <v>22080</v>
      </c>
      <c r="L51" s="243">
        <v>55</v>
      </c>
      <c r="M51" s="248">
        <v>50680</v>
      </c>
      <c r="N51" s="243">
        <v>55</v>
      </c>
      <c r="O51" s="248">
        <v>105100</v>
      </c>
      <c r="P51" s="243">
        <v>55</v>
      </c>
      <c r="Q51" s="248">
        <v>21454</v>
      </c>
      <c r="R51" s="243">
        <v>55</v>
      </c>
      <c r="S51" s="249">
        <v>165</v>
      </c>
      <c r="T51" s="244">
        <v>46</v>
      </c>
      <c r="U51" s="249">
        <v>479</v>
      </c>
      <c r="V51" s="244">
        <v>46</v>
      </c>
      <c r="W51" s="249">
        <v>1123</v>
      </c>
      <c r="X51" s="244">
        <v>46</v>
      </c>
      <c r="Y51" s="249">
        <v>323</v>
      </c>
      <c r="Z51" s="244">
        <v>46</v>
      </c>
      <c r="AA51" s="249">
        <v>1262</v>
      </c>
      <c r="AB51" s="244">
        <v>46</v>
      </c>
      <c r="AC51" s="249">
        <v>3436</v>
      </c>
      <c r="AD51" s="244">
        <v>46</v>
      </c>
      <c r="AE51" s="249">
        <v>4632</v>
      </c>
      <c r="AF51" s="244">
        <v>46</v>
      </c>
    </row>
    <row r="52" spans="1:32" s="266" customFormat="1" ht="15" customHeight="1">
      <c r="A52" s="249">
        <v>1278</v>
      </c>
      <c r="B52" s="244">
        <v>54</v>
      </c>
      <c r="C52" s="249">
        <v>2745</v>
      </c>
      <c r="D52" s="244">
        <v>54</v>
      </c>
      <c r="E52" s="248">
        <v>10154</v>
      </c>
      <c r="F52" s="244">
        <v>54</v>
      </c>
      <c r="G52" s="249">
        <v>1889</v>
      </c>
      <c r="H52" s="244">
        <v>54</v>
      </c>
      <c r="I52" s="248">
        <v>4751</v>
      </c>
      <c r="J52" s="244">
        <v>54</v>
      </c>
      <c r="K52" s="248">
        <v>22155</v>
      </c>
      <c r="L52" s="244">
        <v>54</v>
      </c>
      <c r="M52" s="248">
        <v>50885</v>
      </c>
      <c r="N52" s="244">
        <v>54</v>
      </c>
      <c r="O52" s="248">
        <v>105500</v>
      </c>
      <c r="P52" s="244">
        <v>54</v>
      </c>
      <c r="Q52" s="248">
        <v>21510</v>
      </c>
      <c r="R52" s="244">
        <v>54</v>
      </c>
      <c r="S52" s="247">
        <v>166</v>
      </c>
      <c r="T52" s="243">
        <v>47</v>
      </c>
      <c r="U52" s="249">
        <v>485</v>
      </c>
      <c r="V52" s="243">
        <v>47</v>
      </c>
      <c r="W52" s="249">
        <v>1133</v>
      </c>
      <c r="X52" s="243">
        <v>47</v>
      </c>
      <c r="Y52" s="249">
        <v>327</v>
      </c>
      <c r="Z52" s="243">
        <v>47</v>
      </c>
      <c r="AA52" s="249">
        <v>1278</v>
      </c>
      <c r="AB52" s="243">
        <v>47</v>
      </c>
      <c r="AC52" s="249">
        <v>3484</v>
      </c>
      <c r="AD52" s="243">
        <v>47</v>
      </c>
      <c r="AE52" s="249">
        <v>4700</v>
      </c>
      <c r="AF52" s="243">
        <v>47</v>
      </c>
    </row>
    <row r="53" spans="1:32" s="266" customFormat="1" ht="15" customHeight="1">
      <c r="A53" s="249">
        <v>1284</v>
      </c>
      <c r="B53" s="243">
        <v>53</v>
      </c>
      <c r="C53" s="249">
        <v>2761</v>
      </c>
      <c r="D53" s="243">
        <v>53</v>
      </c>
      <c r="E53" s="248">
        <v>10190</v>
      </c>
      <c r="F53" s="243">
        <v>53</v>
      </c>
      <c r="G53" s="249">
        <v>1901</v>
      </c>
      <c r="H53" s="243">
        <v>53</v>
      </c>
      <c r="I53" s="248">
        <v>4779</v>
      </c>
      <c r="J53" s="243">
        <v>53</v>
      </c>
      <c r="K53" s="248">
        <v>22230</v>
      </c>
      <c r="L53" s="243">
        <v>53</v>
      </c>
      <c r="M53" s="248">
        <v>51090</v>
      </c>
      <c r="N53" s="243">
        <v>53</v>
      </c>
      <c r="O53" s="248">
        <v>105900</v>
      </c>
      <c r="P53" s="243">
        <v>53</v>
      </c>
      <c r="Q53" s="248">
        <v>21566</v>
      </c>
      <c r="R53" s="243">
        <v>53</v>
      </c>
      <c r="S53" s="249">
        <v>167</v>
      </c>
      <c r="T53" s="244">
        <v>48</v>
      </c>
      <c r="U53" s="249">
        <v>491</v>
      </c>
      <c r="V53" s="244">
        <v>48</v>
      </c>
      <c r="W53" s="249">
        <v>1143</v>
      </c>
      <c r="X53" s="244">
        <v>48</v>
      </c>
      <c r="Y53" s="249">
        <v>331</v>
      </c>
      <c r="Z53" s="244">
        <v>48</v>
      </c>
      <c r="AA53" s="249">
        <v>1294</v>
      </c>
      <c r="AB53" s="244">
        <v>48</v>
      </c>
      <c r="AC53" s="249">
        <v>3532</v>
      </c>
      <c r="AD53" s="244">
        <v>48</v>
      </c>
      <c r="AE53" s="249">
        <v>4768</v>
      </c>
      <c r="AF53" s="244">
        <v>48</v>
      </c>
    </row>
    <row r="54" spans="1:32" s="266" customFormat="1" ht="15" customHeight="1">
      <c r="A54" s="249">
        <v>1290</v>
      </c>
      <c r="B54" s="244">
        <v>52</v>
      </c>
      <c r="C54" s="249">
        <v>2777</v>
      </c>
      <c r="D54" s="244">
        <v>52</v>
      </c>
      <c r="E54" s="248">
        <v>10226</v>
      </c>
      <c r="F54" s="244">
        <v>52</v>
      </c>
      <c r="G54" s="249">
        <v>1913</v>
      </c>
      <c r="H54" s="244">
        <v>52</v>
      </c>
      <c r="I54" s="248">
        <v>4807</v>
      </c>
      <c r="J54" s="244">
        <v>52</v>
      </c>
      <c r="K54" s="248">
        <v>22305</v>
      </c>
      <c r="L54" s="244">
        <v>52</v>
      </c>
      <c r="M54" s="248">
        <v>51295</v>
      </c>
      <c r="N54" s="244">
        <v>52</v>
      </c>
      <c r="O54" s="248">
        <v>110300</v>
      </c>
      <c r="P54" s="244">
        <v>52</v>
      </c>
      <c r="Q54" s="248">
        <v>21622</v>
      </c>
      <c r="R54" s="244">
        <v>52</v>
      </c>
      <c r="S54" s="247">
        <v>168</v>
      </c>
      <c r="T54" s="243">
        <v>49</v>
      </c>
      <c r="U54" s="249">
        <v>497</v>
      </c>
      <c r="V54" s="243">
        <v>49</v>
      </c>
      <c r="W54" s="249">
        <v>1153</v>
      </c>
      <c r="X54" s="243">
        <v>49</v>
      </c>
      <c r="Y54" s="249">
        <v>335</v>
      </c>
      <c r="Z54" s="243">
        <v>49</v>
      </c>
      <c r="AA54" s="249">
        <v>1310</v>
      </c>
      <c r="AB54" s="243">
        <v>49</v>
      </c>
      <c r="AC54" s="249">
        <v>3580</v>
      </c>
      <c r="AD54" s="243">
        <v>49</v>
      </c>
      <c r="AE54" s="249">
        <v>4836</v>
      </c>
      <c r="AF54" s="243">
        <v>49</v>
      </c>
    </row>
    <row r="55" spans="1:32" s="266" customFormat="1" ht="15" customHeight="1">
      <c r="A55" s="249">
        <v>1296</v>
      </c>
      <c r="B55" s="243">
        <v>51</v>
      </c>
      <c r="C55" s="249">
        <v>2793</v>
      </c>
      <c r="D55" s="243">
        <v>51</v>
      </c>
      <c r="E55" s="248">
        <v>10262</v>
      </c>
      <c r="F55" s="243">
        <v>51</v>
      </c>
      <c r="G55" s="249">
        <v>1925</v>
      </c>
      <c r="H55" s="243">
        <v>51</v>
      </c>
      <c r="I55" s="248">
        <v>4835</v>
      </c>
      <c r="J55" s="243">
        <v>51</v>
      </c>
      <c r="K55" s="248">
        <v>22380</v>
      </c>
      <c r="L55" s="243">
        <v>51</v>
      </c>
      <c r="M55" s="248">
        <v>51500</v>
      </c>
      <c r="N55" s="243">
        <v>51</v>
      </c>
      <c r="O55" s="248">
        <v>110700</v>
      </c>
      <c r="P55" s="243">
        <v>51</v>
      </c>
      <c r="Q55" s="248">
        <v>21678</v>
      </c>
      <c r="R55" s="243">
        <v>51</v>
      </c>
      <c r="S55" s="249">
        <v>169</v>
      </c>
      <c r="T55" s="244">
        <v>50</v>
      </c>
      <c r="U55" s="249">
        <v>503</v>
      </c>
      <c r="V55" s="244">
        <v>50</v>
      </c>
      <c r="W55" s="249">
        <v>1163</v>
      </c>
      <c r="X55" s="244">
        <v>50</v>
      </c>
      <c r="Y55" s="249">
        <v>339</v>
      </c>
      <c r="Z55" s="244">
        <v>50</v>
      </c>
      <c r="AA55" s="249">
        <v>1326</v>
      </c>
      <c r="AB55" s="244">
        <v>50</v>
      </c>
      <c r="AC55" s="249">
        <v>3628</v>
      </c>
      <c r="AD55" s="244">
        <v>50</v>
      </c>
      <c r="AE55" s="249">
        <v>4904</v>
      </c>
      <c r="AF55" s="244">
        <v>50</v>
      </c>
    </row>
    <row r="56" spans="1:32" s="266" customFormat="1" ht="15" customHeight="1">
      <c r="A56" s="249">
        <v>1302</v>
      </c>
      <c r="B56" s="244">
        <v>50</v>
      </c>
      <c r="C56" s="249">
        <v>2809</v>
      </c>
      <c r="D56" s="244">
        <v>50</v>
      </c>
      <c r="E56" s="248">
        <v>10298</v>
      </c>
      <c r="F56" s="244">
        <v>50</v>
      </c>
      <c r="G56" s="249">
        <v>1937</v>
      </c>
      <c r="H56" s="244">
        <v>50</v>
      </c>
      <c r="I56" s="248">
        <v>4863</v>
      </c>
      <c r="J56" s="244">
        <v>50</v>
      </c>
      <c r="K56" s="248">
        <v>22455</v>
      </c>
      <c r="L56" s="244">
        <v>50</v>
      </c>
      <c r="M56" s="248">
        <v>51705</v>
      </c>
      <c r="N56" s="244">
        <v>50</v>
      </c>
      <c r="O56" s="248">
        <v>111100</v>
      </c>
      <c r="P56" s="244">
        <v>50</v>
      </c>
      <c r="Q56" s="248">
        <v>21734</v>
      </c>
      <c r="R56" s="244">
        <v>50</v>
      </c>
      <c r="S56" s="247">
        <v>170</v>
      </c>
      <c r="T56" s="243">
        <v>51</v>
      </c>
      <c r="U56" s="249">
        <v>509</v>
      </c>
      <c r="V56" s="243">
        <v>51</v>
      </c>
      <c r="W56" s="249">
        <v>1173</v>
      </c>
      <c r="X56" s="243">
        <v>51</v>
      </c>
      <c r="Y56" s="249">
        <v>343</v>
      </c>
      <c r="Z56" s="243">
        <v>51</v>
      </c>
      <c r="AA56" s="249">
        <v>1342</v>
      </c>
      <c r="AB56" s="243">
        <v>51</v>
      </c>
      <c r="AC56" s="249">
        <v>3676</v>
      </c>
      <c r="AD56" s="243">
        <v>51</v>
      </c>
      <c r="AE56" s="249">
        <v>4972</v>
      </c>
      <c r="AF56" s="243">
        <v>51</v>
      </c>
    </row>
    <row r="57" spans="1:32" s="266" customFormat="1" ht="15" customHeight="1">
      <c r="A57" s="249">
        <v>1308</v>
      </c>
      <c r="B57" s="243">
        <v>49</v>
      </c>
      <c r="C57" s="249">
        <v>2825</v>
      </c>
      <c r="D57" s="243">
        <v>49</v>
      </c>
      <c r="E57" s="248">
        <v>10334</v>
      </c>
      <c r="F57" s="243">
        <v>49</v>
      </c>
      <c r="G57" s="249">
        <v>1949</v>
      </c>
      <c r="H57" s="243">
        <v>49</v>
      </c>
      <c r="I57" s="248">
        <v>4891</v>
      </c>
      <c r="J57" s="243">
        <v>49</v>
      </c>
      <c r="K57" s="248">
        <v>22530</v>
      </c>
      <c r="L57" s="243">
        <v>49</v>
      </c>
      <c r="M57" s="248">
        <v>51910</v>
      </c>
      <c r="N57" s="243">
        <v>49</v>
      </c>
      <c r="O57" s="248">
        <v>111500</v>
      </c>
      <c r="P57" s="243">
        <v>49</v>
      </c>
      <c r="Q57" s="248">
        <v>21790</v>
      </c>
      <c r="R57" s="243">
        <v>49</v>
      </c>
      <c r="S57" s="249">
        <v>171</v>
      </c>
      <c r="T57" s="244">
        <v>52</v>
      </c>
      <c r="U57" s="249">
        <v>515</v>
      </c>
      <c r="V57" s="244">
        <v>52</v>
      </c>
      <c r="W57" s="249">
        <v>1183</v>
      </c>
      <c r="X57" s="244">
        <v>52</v>
      </c>
      <c r="Y57" s="249">
        <v>347</v>
      </c>
      <c r="Z57" s="244">
        <v>52</v>
      </c>
      <c r="AA57" s="249">
        <v>1358</v>
      </c>
      <c r="AB57" s="244">
        <v>52</v>
      </c>
      <c r="AC57" s="249">
        <v>3724</v>
      </c>
      <c r="AD57" s="244">
        <v>52</v>
      </c>
      <c r="AE57" s="249">
        <v>5040</v>
      </c>
      <c r="AF57" s="244">
        <v>52</v>
      </c>
    </row>
    <row r="58" spans="1:32" s="266" customFormat="1" ht="15" customHeight="1">
      <c r="A58" s="249">
        <v>1314</v>
      </c>
      <c r="B58" s="244">
        <v>48</v>
      </c>
      <c r="C58" s="249">
        <v>2841</v>
      </c>
      <c r="D58" s="244">
        <v>48</v>
      </c>
      <c r="E58" s="248">
        <v>10370</v>
      </c>
      <c r="F58" s="244">
        <v>48</v>
      </c>
      <c r="G58" s="249">
        <v>1961</v>
      </c>
      <c r="H58" s="244">
        <v>48</v>
      </c>
      <c r="I58" s="248">
        <v>4919</v>
      </c>
      <c r="J58" s="244">
        <v>48</v>
      </c>
      <c r="K58" s="248">
        <v>22605</v>
      </c>
      <c r="L58" s="244">
        <v>48</v>
      </c>
      <c r="M58" s="248">
        <v>52115</v>
      </c>
      <c r="N58" s="244">
        <v>48</v>
      </c>
      <c r="O58" s="248">
        <v>111900</v>
      </c>
      <c r="P58" s="244">
        <v>48</v>
      </c>
      <c r="Q58" s="248">
        <v>21846</v>
      </c>
      <c r="R58" s="244">
        <v>48</v>
      </c>
      <c r="S58" s="247">
        <v>172</v>
      </c>
      <c r="T58" s="243">
        <v>53</v>
      </c>
      <c r="U58" s="249">
        <v>521</v>
      </c>
      <c r="V58" s="243">
        <v>53</v>
      </c>
      <c r="W58" s="249">
        <v>1193</v>
      </c>
      <c r="X58" s="243">
        <v>53</v>
      </c>
      <c r="Y58" s="249">
        <v>351</v>
      </c>
      <c r="Z58" s="243">
        <v>53</v>
      </c>
      <c r="AA58" s="249">
        <v>1374</v>
      </c>
      <c r="AB58" s="243">
        <v>53</v>
      </c>
      <c r="AC58" s="249">
        <v>3772</v>
      </c>
      <c r="AD58" s="243">
        <v>53</v>
      </c>
      <c r="AE58" s="249">
        <v>5108</v>
      </c>
      <c r="AF58" s="243">
        <v>53</v>
      </c>
    </row>
    <row r="59" spans="1:32" s="266" customFormat="1" ht="15" customHeight="1">
      <c r="A59" s="249">
        <v>1320</v>
      </c>
      <c r="B59" s="243">
        <v>47</v>
      </c>
      <c r="C59" s="249">
        <v>2857</v>
      </c>
      <c r="D59" s="243">
        <v>47</v>
      </c>
      <c r="E59" s="248">
        <v>10406</v>
      </c>
      <c r="F59" s="243">
        <v>47</v>
      </c>
      <c r="G59" s="249">
        <v>1973</v>
      </c>
      <c r="H59" s="243">
        <v>47</v>
      </c>
      <c r="I59" s="248">
        <v>4947</v>
      </c>
      <c r="J59" s="243">
        <v>47</v>
      </c>
      <c r="K59" s="248">
        <v>22680</v>
      </c>
      <c r="L59" s="243">
        <v>47</v>
      </c>
      <c r="M59" s="248">
        <v>52320</v>
      </c>
      <c r="N59" s="243">
        <v>47</v>
      </c>
      <c r="O59" s="248">
        <v>112300</v>
      </c>
      <c r="P59" s="243">
        <v>47</v>
      </c>
      <c r="Q59" s="248">
        <v>21902</v>
      </c>
      <c r="R59" s="243">
        <v>47</v>
      </c>
      <c r="S59" s="249">
        <v>173</v>
      </c>
      <c r="T59" s="244">
        <v>54</v>
      </c>
      <c r="U59" s="249">
        <v>527</v>
      </c>
      <c r="V59" s="244">
        <v>54</v>
      </c>
      <c r="W59" s="249">
        <v>1203</v>
      </c>
      <c r="X59" s="244">
        <v>54</v>
      </c>
      <c r="Y59" s="249">
        <v>355</v>
      </c>
      <c r="Z59" s="244">
        <v>54</v>
      </c>
      <c r="AA59" s="249">
        <v>1390</v>
      </c>
      <c r="AB59" s="244">
        <v>54</v>
      </c>
      <c r="AC59" s="249">
        <v>3820</v>
      </c>
      <c r="AD59" s="244">
        <v>54</v>
      </c>
      <c r="AE59" s="249">
        <v>5176</v>
      </c>
      <c r="AF59" s="244">
        <v>54</v>
      </c>
    </row>
    <row r="60" spans="1:32" s="266" customFormat="1" ht="15" customHeight="1">
      <c r="A60" s="249">
        <v>1326</v>
      </c>
      <c r="B60" s="244">
        <v>46</v>
      </c>
      <c r="C60" s="249">
        <v>2873</v>
      </c>
      <c r="D60" s="244">
        <v>46</v>
      </c>
      <c r="E60" s="248">
        <v>10442</v>
      </c>
      <c r="F60" s="244">
        <v>46</v>
      </c>
      <c r="G60" s="249">
        <v>1985</v>
      </c>
      <c r="H60" s="244">
        <v>46</v>
      </c>
      <c r="I60" s="248">
        <v>4975</v>
      </c>
      <c r="J60" s="244">
        <v>46</v>
      </c>
      <c r="K60" s="248">
        <v>22755</v>
      </c>
      <c r="L60" s="244">
        <v>46</v>
      </c>
      <c r="M60" s="248">
        <v>52525</v>
      </c>
      <c r="N60" s="244">
        <v>46</v>
      </c>
      <c r="O60" s="248">
        <v>112700</v>
      </c>
      <c r="P60" s="244">
        <v>46</v>
      </c>
      <c r="Q60" s="248">
        <v>21958</v>
      </c>
      <c r="R60" s="244">
        <v>46</v>
      </c>
      <c r="S60" s="247">
        <v>174</v>
      </c>
      <c r="T60" s="243">
        <v>55</v>
      </c>
      <c r="U60" s="249">
        <v>533</v>
      </c>
      <c r="V60" s="243">
        <v>55</v>
      </c>
      <c r="W60" s="249">
        <v>1213</v>
      </c>
      <c r="X60" s="243">
        <v>55</v>
      </c>
      <c r="Y60" s="249">
        <v>359</v>
      </c>
      <c r="Z60" s="243">
        <v>55</v>
      </c>
      <c r="AA60" s="249">
        <v>1406</v>
      </c>
      <c r="AB60" s="243">
        <v>55</v>
      </c>
      <c r="AC60" s="249">
        <v>3868</v>
      </c>
      <c r="AD60" s="243">
        <v>55</v>
      </c>
      <c r="AE60" s="249">
        <v>5244</v>
      </c>
      <c r="AF60" s="243">
        <v>55</v>
      </c>
    </row>
    <row r="61" spans="1:32" s="266" customFormat="1" ht="15" customHeight="1">
      <c r="A61" s="249">
        <v>1332</v>
      </c>
      <c r="B61" s="243">
        <v>45</v>
      </c>
      <c r="C61" s="249">
        <v>2889</v>
      </c>
      <c r="D61" s="243">
        <v>45</v>
      </c>
      <c r="E61" s="248">
        <v>10478</v>
      </c>
      <c r="F61" s="243">
        <v>45</v>
      </c>
      <c r="G61" s="249">
        <v>1997</v>
      </c>
      <c r="H61" s="243">
        <v>45</v>
      </c>
      <c r="I61" s="248">
        <v>5003</v>
      </c>
      <c r="J61" s="243">
        <v>45</v>
      </c>
      <c r="K61" s="248">
        <v>22830</v>
      </c>
      <c r="L61" s="243">
        <v>45</v>
      </c>
      <c r="M61" s="248">
        <v>52730</v>
      </c>
      <c r="N61" s="243">
        <v>45</v>
      </c>
      <c r="O61" s="248">
        <v>113100</v>
      </c>
      <c r="P61" s="243">
        <v>45</v>
      </c>
      <c r="Q61" s="248">
        <v>22014</v>
      </c>
      <c r="R61" s="243">
        <v>45</v>
      </c>
      <c r="S61" s="249">
        <v>175</v>
      </c>
      <c r="T61" s="244">
        <v>56</v>
      </c>
      <c r="U61" s="249">
        <v>539</v>
      </c>
      <c r="V61" s="244">
        <v>56</v>
      </c>
      <c r="W61" s="249">
        <v>1223</v>
      </c>
      <c r="X61" s="244">
        <v>56</v>
      </c>
      <c r="Y61" s="249">
        <v>363</v>
      </c>
      <c r="Z61" s="244">
        <v>56</v>
      </c>
      <c r="AA61" s="249">
        <v>1422</v>
      </c>
      <c r="AB61" s="244">
        <v>56</v>
      </c>
      <c r="AC61" s="249">
        <v>3916</v>
      </c>
      <c r="AD61" s="244">
        <v>56</v>
      </c>
      <c r="AE61" s="249">
        <v>5312</v>
      </c>
      <c r="AF61" s="244">
        <v>56</v>
      </c>
    </row>
    <row r="62" spans="1:32" s="266" customFormat="1" ht="15" customHeight="1">
      <c r="A62" s="249">
        <v>1338</v>
      </c>
      <c r="B62" s="244">
        <v>44</v>
      </c>
      <c r="C62" s="249">
        <v>2905</v>
      </c>
      <c r="D62" s="244">
        <v>44</v>
      </c>
      <c r="E62" s="248">
        <v>10514</v>
      </c>
      <c r="F62" s="244">
        <v>44</v>
      </c>
      <c r="G62" s="249">
        <v>2009</v>
      </c>
      <c r="H62" s="244">
        <v>44</v>
      </c>
      <c r="I62" s="248">
        <v>5031</v>
      </c>
      <c r="J62" s="244">
        <v>44</v>
      </c>
      <c r="K62" s="248">
        <v>22905</v>
      </c>
      <c r="L62" s="244">
        <v>44</v>
      </c>
      <c r="M62" s="248">
        <v>52935</v>
      </c>
      <c r="N62" s="244">
        <v>44</v>
      </c>
      <c r="O62" s="248">
        <v>113500</v>
      </c>
      <c r="P62" s="244">
        <v>44</v>
      </c>
      <c r="Q62" s="248">
        <v>22070</v>
      </c>
      <c r="R62" s="244">
        <v>44</v>
      </c>
      <c r="S62" s="247">
        <v>176</v>
      </c>
      <c r="T62" s="243">
        <v>57</v>
      </c>
      <c r="U62" s="249">
        <v>545</v>
      </c>
      <c r="V62" s="243">
        <v>57</v>
      </c>
      <c r="W62" s="249">
        <v>1233</v>
      </c>
      <c r="X62" s="243">
        <v>57</v>
      </c>
      <c r="Y62" s="249">
        <v>367</v>
      </c>
      <c r="Z62" s="243">
        <v>57</v>
      </c>
      <c r="AA62" s="249">
        <v>1438</v>
      </c>
      <c r="AB62" s="243">
        <v>57</v>
      </c>
      <c r="AC62" s="249">
        <v>3964</v>
      </c>
      <c r="AD62" s="243">
        <v>57</v>
      </c>
      <c r="AE62" s="249">
        <v>5380</v>
      </c>
      <c r="AF62" s="243">
        <v>57</v>
      </c>
    </row>
    <row r="63" spans="1:32" s="266" customFormat="1" ht="15" customHeight="1">
      <c r="A63" s="249">
        <v>1344</v>
      </c>
      <c r="B63" s="243">
        <v>43</v>
      </c>
      <c r="C63" s="249">
        <v>2921</v>
      </c>
      <c r="D63" s="243">
        <v>43</v>
      </c>
      <c r="E63" s="248">
        <v>10550</v>
      </c>
      <c r="F63" s="243">
        <v>43</v>
      </c>
      <c r="G63" s="249">
        <v>2021</v>
      </c>
      <c r="H63" s="243">
        <v>43</v>
      </c>
      <c r="I63" s="248">
        <v>5059</v>
      </c>
      <c r="J63" s="243">
        <v>43</v>
      </c>
      <c r="K63" s="248">
        <v>22980</v>
      </c>
      <c r="L63" s="243">
        <v>43</v>
      </c>
      <c r="M63" s="248">
        <v>53140</v>
      </c>
      <c r="N63" s="243">
        <v>43</v>
      </c>
      <c r="O63" s="248">
        <v>113900</v>
      </c>
      <c r="P63" s="243">
        <v>43</v>
      </c>
      <c r="Q63" s="248">
        <v>22126</v>
      </c>
      <c r="R63" s="243">
        <v>43</v>
      </c>
      <c r="S63" s="249">
        <v>177</v>
      </c>
      <c r="T63" s="244">
        <v>58</v>
      </c>
      <c r="U63" s="249">
        <v>551</v>
      </c>
      <c r="V63" s="244">
        <v>58</v>
      </c>
      <c r="W63" s="249">
        <v>1243</v>
      </c>
      <c r="X63" s="244">
        <v>58</v>
      </c>
      <c r="Y63" s="249">
        <v>371</v>
      </c>
      <c r="Z63" s="244">
        <v>58</v>
      </c>
      <c r="AA63" s="249">
        <v>1454</v>
      </c>
      <c r="AB63" s="244">
        <v>58</v>
      </c>
      <c r="AC63" s="249">
        <v>4012</v>
      </c>
      <c r="AD63" s="244">
        <v>58</v>
      </c>
      <c r="AE63" s="249">
        <v>5448</v>
      </c>
      <c r="AF63" s="244">
        <v>58</v>
      </c>
    </row>
    <row r="64" spans="1:32" s="266" customFormat="1" ht="15" customHeight="1">
      <c r="A64" s="249">
        <v>1350</v>
      </c>
      <c r="B64" s="244">
        <v>42</v>
      </c>
      <c r="C64" s="249">
        <v>2937</v>
      </c>
      <c r="D64" s="244">
        <v>42</v>
      </c>
      <c r="E64" s="248">
        <v>10586</v>
      </c>
      <c r="F64" s="244">
        <v>42</v>
      </c>
      <c r="G64" s="249">
        <v>2033</v>
      </c>
      <c r="H64" s="244">
        <v>42</v>
      </c>
      <c r="I64" s="248">
        <v>5087</v>
      </c>
      <c r="J64" s="244">
        <v>42</v>
      </c>
      <c r="K64" s="248">
        <v>23055</v>
      </c>
      <c r="L64" s="244">
        <v>42</v>
      </c>
      <c r="M64" s="248">
        <v>53345</v>
      </c>
      <c r="N64" s="244">
        <v>42</v>
      </c>
      <c r="O64" s="248">
        <v>114300</v>
      </c>
      <c r="P64" s="244">
        <v>42</v>
      </c>
      <c r="Q64" s="248">
        <v>22182</v>
      </c>
      <c r="R64" s="244">
        <v>42</v>
      </c>
      <c r="S64" s="247">
        <v>178</v>
      </c>
      <c r="T64" s="243">
        <v>59</v>
      </c>
      <c r="U64" s="249">
        <v>557</v>
      </c>
      <c r="V64" s="243">
        <v>59</v>
      </c>
      <c r="W64" s="249">
        <v>1253</v>
      </c>
      <c r="X64" s="243">
        <v>59</v>
      </c>
      <c r="Y64" s="249">
        <v>375</v>
      </c>
      <c r="Z64" s="243">
        <v>59</v>
      </c>
      <c r="AA64" s="249">
        <v>1470</v>
      </c>
      <c r="AB64" s="243">
        <v>59</v>
      </c>
      <c r="AC64" s="249">
        <v>4060</v>
      </c>
      <c r="AD64" s="243">
        <v>59</v>
      </c>
      <c r="AE64" s="249">
        <v>5516</v>
      </c>
      <c r="AF64" s="243">
        <v>59</v>
      </c>
    </row>
    <row r="65" spans="1:32" s="266" customFormat="1" ht="15" customHeight="1">
      <c r="A65" s="249">
        <v>1356</v>
      </c>
      <c r="B65" s="243">
        <v>41</v>
      </c>
      <c r="C65" s="249">
        <v>2953</v>
      </c>
      <c r="D65" s="243">
        <v>41</v>
      </c>
      <c r="E65" s="248">
        <v>10622</v>
      </c>
      <c r="F65" s="243">
        <v>41</v>
      </c>
      <c r="G65" s="249">
        <v>2045</v>
      </c>
      <c r="H65" s="243">
        <v>41</v>
      </c>
      <c r="I65" s="248">
        <v>5115</v>
      </c>
      <c r="J65" s="243">
        <v>41</v>
      </c>
      <c r="K65" s="248">
        <v>23130</v>
      </c>
      <c r="L65" s="243">
        <v>41</v>
      </c>
      <c r="M65" s="248">
        <v>53550</v>
      </c>
      <c r="N65" s="243">
        <v>41</v>
      </c>
      <c r="O65" s="248">
        <v>114700</v>
      </c>
      <c r="P65" s="243">
        <v>41</v>
      </c>
      <c r="Q65" s="248">
        <v>22238</v>
      </c>
      <c r="R65" s="243">
        <v>41</v>
      </c>
      <c r="S65" s="249">
        <v>179</v>
      </c>
      <c r="T65" s="244">
        <v>60</v>
      </c>
      <c r="U65" s="249">
        <v>563</v>
      </c>
      <c r="V65" s="244">
        <v>60</v>
      </c>
      <c r="W65" s="249">
        <v>1263</v>
      </c>
      <c r="X65" s="244">
        <v>60</v>
      </c>
      <c r="Y65" s="249">
        <v>379</v>
      </c>
      <c r="Z65" s="244">
        <v>60</v>
      </c>
      <c r="AA65" s="249">
        <v>1486</v>
      </c>
      <c r="AB65" s="244">
        <v>60</v>
      </c>
      <c r="AC65" s="249">
        <v>4108</v>
      </c>
      <c r="AD65" s="244">
        <v>60</v>
      </c>
      <c r="AE65" s="249">
        <v>5584</v>
      </c>
      <c r="AF65" s="244">
        <v>60</v>
      </c>
    </row>
    <row r="66" spans="1:32" s="266" customFormat="1" ht="15" customHeight="1">
      <c r="A66" s="249">
        <v>1362</v>
      </c>
      <c r="B66" s="244">
        <v>40</v>
      </c>
      <c r="C66" s="249">
        <v>2969</v>
      </c>
      <c r="D66" s="244">
        <v>40</v>
      </c>
      <c r="E66" s="248">
        <v>10658</v>
      </c>
      <c r="F66" s="244">
        <v>40</v>
      </c>
      <c r="G66" s="249">
        <v>2057</v>
      </c>
      <c r="H66" s="244">
        <v>40</v>
      </c>
      <c r="I66" s="248">
        <v>5143</v>
      </c>
      <c r="J66" s="244">
        <v>40</v>
      </c>
      <c r="K66" s="248">
        <v>23205</v>
      </c>
      <c r="L66" s="244">
        <v>40</v>
      </c>
      <c r="M66" s="248">
        <v>53755</v>
      </c>
      <c r="N66" s="244">
        <v>40</v>
      </c>
      <c r="O66" s="248">
        <v>115100</v>
      </c>
      <c r="P66" s="244">
        <v>40</v>
      </c>
      <c r="Q66" s="248">
        <v>22294</v>
      </c>
      <c r="R66" s="244">
        <v>40</v>
      </c>
      <c r="S66" s="247">
        <v>180</v>
      </c>
      <c r="T66" s="243">
        <v>61</v>
      </c>
      <c r="U66" s="249">
        <v>569</v>
      </c>
      <c r="V66" s="243">
        <v>61</v>
      </c>
      <c r="W66" s="249">
        <v>1273</v>
      </c>
      <c r="X66" s="243">
        <v>61</v>
      </c>
      <c r="Y66" s="249">
        <v>383</v>
      </c>
      <c r="Z66" s="243">
        <v>61</v>
      </c>
      <c r="AA66" s="249">
        <v>1502</v>
      </c>
      <c r="AB66" s="243">
        <v>61</v>
      </c>
      <c r="AC66" s="249">
        <v>4156</v>
      </c>
      <c r="AD66" s="243">
        <v>61</v>
      </c>
      <c r="AE66" s="249">
        <v>5652</v>
      </c>
      <c r="AF66" s="243">
        <v>61</v>
      </c>
    </row>
    <row r="67" spans="1:32" s="266" customFormat="1" ht="15" customHeight="1">
      <c r="A67" s="249">
        <v>1368</v>
      </c>
      <c r="B67" s="243">
        <v>39</v>
      </c>
      <c r="C67" s="249">
        <v>2985</v>
      </c>
      <c r="D67" s="243">
        <v>39</v>
      </c>
      <c r="E67" s="248">
        <v>10694</v>
      </c>
      <c r="F67" s="243">
        <v>39</v>
      </c>
      <c r="G67" s="249">
        <v>2069</v>
      </c>
      <c r="H67" s="243">
        <v>39</v>
      </c>
      <c r="I67" s="248">
        <v>5171</v>
      </c>
      <c r="J67" s="243">
        <v>39</v>
      </c>
      <c r="K67" s="248">
        <v>23280</v>
      </c>
      <c r="L67" s="243">
        <v>39</v>
      </c>
      <c r="M67" s="248">
        <v>53960</v>
      </c>
      <c r="N67" s="243">
        <v>39</v>
      </c>
      <c r="O67" s="248">
        <v>115500</v>
      </c>
      <c r="P67" s="243">
        <v>39</v>
      </c>
      <c r="Q67" s="248">
        <v>22350</v>
      </c>
      <c r="R67" s="243">
        <v>39</v>
      </c>
      <c r="S67" s="249">
        <v>181</v>
      </c>
      <c r="T67" s="244">
        <v>62</v>
      </c>
      <c r="U67" s="249">
        <v>575</v>
      </c>
      <c r="V67" s="244">
        <v>62</v>
      </c>
      <c r="W67" s="249">
        <v>1283</v>
      </c>
      <c r="X67" s="244">
        <v>62</v>
      </c>
      <c r="Y67" s="249">
        <v>387</v>
      </c>
      <c r="Z67" s="244">
        <v>62</v>
      </c>
      <c r="AA67" s="249">
        <v>1518</v>
      </c>
      <c r="AB67" s="244">
        <v>62</v>
      </c>
      <c r="AC67" s="249">
        <v>4204</v>
      </c>
      <c r="AD67" s="244">
        <v>62</v>
      </c>
      <c r="AE67" s="249">
        <v>5720</v>
      </c>
      <c r="AF67" s="244">
        <v>62</v>
      </c>
    </row>
    <row r="68" spans="1:32" s="266" customFormat="1" ht="15" customHeight="1">
      <c r="A68" s="249">
        <v>1374</v>
      </c>
      <c r="B68" s="244">
        <v>38</v>
      </c>
      <c r="C68" s="249">
        <v>3001</v>
      </c>
      <c r="D68" s="244">
        <v>38</v>
      </c>
      <c r="E68" s="248">
        <v>10730</v>
      </c>
      <c r="F68" s="244">
        <v>38</v>
      </c>
      <c r="G68" s="249">
        <v>2081</v>
      </c>
      <c r="H68" s="244">
        <v>38</v>
      </c>
      <c r="I68" s="248">
        <v>5199</v>
      </c>
      <c r="J68" s="244">
        <v>38</v>
      </c>
      <c r="K68" s="248">
        <v>23355</v>
      </c>
      <c r="L68" s="244">
        <v>38</v>
      </c>
      <c r="M68" s="248">
        <v>54165</v>
      </c>
      <c r="N68" s="244">
        <v>38</v>
      </c>
      <c r="O68" s="248">
        <v>115900</v>
      </c>
      <c r="P68" s="244">
        <v>38</v>
      </c>
      <c r="Q68" s="248">
        <v>22406</v>
      </c>
      <c r="R68" s="244">
        <v>38</v>
      </c>
      <c r="S68" s="247">
        <v>182</v>
      </c>
      <c r="T68" s="243">
        <v>63</v>
      </c>
      <c r="U68" s="249">
        <v>581</v>
      </c>
      <c r="V68" s="243">
        <v>63</v>
      </c>
      <c r="W68" s="249">
        <v>1293</v>
      </c>
      <c r="X68" s="243">
        <v>63</v>
      </c>
      <c r="Y68" s="249">
        <v>391</v>
      </c>
      <c r="Z68" s="243">
        <v>63</v>
      </c>
      <c r="AA68" s="249">
        <v>1534</v>
      </c>
      <c r="AB68" s="243">
        <v>63</v>
      </c>
      <c r="AC68" s="249">
        <v>4252</v>
      </c>
      <c r="AD68" s="243">
        <v>63</v>
      </c>
      <c r="AE68" s="249">
        <v>5788</v>
      </c>
      <c r="AF68" s="243">
        <v>63</v>
      </c>
    </row>
    <row r="69" spans="1:32" s="266" customFormat="1" ht="15" customHeight="1">
      <c r="A69" s="249">
        <v>1380</v>
      </c>
      <c r="B69" s="243">
        <v>37</v>
      </c>
      <c r="C69" s="249">
        <v>3017</v>
      </c>
      <c r="D69" s="243">
        <v>37</v>
      </c>
      <c r="E69" s="248">
        <v>10766</v>
      </c>
      <c r="F69" s="243">
        <v>37</v>
      </c>
      <c r="G69" s="249">
        <v>2093</v>
      </c>
      <c r="H69" s="243">
        <v>37</v>
      </c>
      <c r="I69" s="248">
        <v>5227</v>
      </c>
      <c r="J69" s="243">
        <v>37</v>
      </c>
      <c r="K69" s="248">
        <v>23430</v>
      </c>
      <c r="L69" s="243">
        <v>37</v>
      </c>
      <c r="M69" s="248">
        <v>54370</v>
      </c>
      <c r="N69" s="243">
        <v>37</v>
      </c>
      <c r="O69" s="248">
        <v>120300</v>
      </c>
      <c r="P69" s="243">
        <v>37</v>
      </c>
      <c r="Q69" s="248">
        <v>22462</v>
      </c>
      <c r="R69" s="243">
        <v>37</v>
      </c>
      <c r="S69" s="249">
        <v>183</v>
      </c>
      <c r="T69" s="244">
        <v>64</v>
      </c>
      <c r="U69" s="249">
        <v>587</v>
      </c>
      <c r="V69" s="244">
        <v>64</v>
      </c>
      <c r="W69" s="249">
        <v>1303</v>
      </c>
      <c r="X69" s="244">
        <v>64</v>
      </c>
      <c r="Y69" s="249">
        <v>395</v>
      </c>
      <c r="Z69" s="244">
        <v>64</v>
      </c>
      <c r="AA69" s="249">
        <v>1550</v>
      </c>
      <c r="AB69" s="244">
        <v>64</v>
      </c>
      <c r="AC69" s="249">
        <v>4300</v>
      </c>
      <c r="AD69" s="244">
        <v>64</v>
      </c>
      <c r="AE69" s="249">
        <v>5856</v>
      </c>
      <c r="AF69" s="244">
        <v>64</v>
      </c>
    </row>
    <row r="70" spans="1:32" s="266" customFormat="1" ht="15" customHeight="1">
      <c r="A70" s="249">
        <v>1386</v>
      </c>
      <c r="B70" s="244">
        <v>36</v>
      </c>
      <c r="C70" s="249">
        <v>3033</v>
      </c>
      <c r="D70" s="244">
        <v>36</v>
      </c>
      <c r="E70" s="248">
        <v>10802</v>
      </c>
      <c r="F70" s="244">
        <v>36</v>
      </c>
      <c r="G70" s="249">
        <v>2105</v>
      </c>
      <c r="H70" s="244">
        <v>36</v>
      </c>
      <c r="I70" s="248">
        <v>5255</v>
      </c>
      <c r="J70" s="244">
        <v>36</v>
      </c>
      <c r="K70" s="248">
        <v>23505</v>
      </c>
      <c r="L70" s="244">
        <v>36</v>
      </c>
      <c r="M70" s="248">
        <v>54575</v>
      </c>
      <c r="N70" s="244">
        <v>36</v>
      </c>
      <c r="O70" s="248">
        <v>120700</v>
      </c>
      <c r="P70" s="244">
        <v>36</v>
      </c>
      <c r="Q70" s="248">
        <v>22518</v>
      </c>
      <c r="R70" s="244">
        <v>36</v>
      </c>
      <c r="S70" s="247">
        <v>184</v>
      </c>
      <c r="T70" s="243">
        <v>65</v>
      </c>
      <c r="U70" s="249">
        <v>593</v>
      </c>
      <c r="V70" s="243">
        <v>65</v>
      </c>
      <c r="W70" s="249">
        <v>1313</v>
      </c>
      <c r="X70" s="243">
        <v>65</v>
      </c>
      <c r="Y70" s="249">
        <v>399</v>
      </c>
      <c r="Z70" s="243">
        <v>65</v>
      </c>
      <c r="AA70" s="249">
        <v>1566</v>
      </c>
      <c r="AB70" s="243">
        <v>65</v>
      </c>
      <c r="AC70" s="249">
        <v>4348</v>
      </c>
      <c r="AD70" s="243">
        <v>65</v>
      </c>
      <c r="AE70" s="249">
        <v>5924</v>
      </c>
      <c r="AF70" s="243">
        <v>65</v>
      </c>
    </row>
    <row r="71" spans="1:32" s="266" customFormat="1" ht="15" customHeight="1">
      <c r="A71" s="249">
        <v>1392</v>
      </c>
      <c r="B71" s="243">
        <v>35</v>
      </c>
      <c r="C71" s="249">
        <v>3049</v>
      </c>
      <c r="D71" s="243">
        <v>35</v>
      </c>
      <c r="E71" s="248">
        <v>10838</v>
      </c>
      <c r="F71" s="243">
        <v>35</v>
      </c>
      <c r="G71" s="249">
        <v>2117</v>
      </c>
      <c r="H71" s="243">
        <v>35</v>
      </c>
      <c r="I71" s="248">
        <v>5283</v>
      </c>
      <c r="J71" s="243">
        <v>35</v>
      </c>
      <c r="K71" s="248">
        <v>23580</v>
      </c>
      <c r="L71" s="243">
        <v>35</v>
      </c>
      <c r="M71" s="248">
        <v>54780</v>
      </c>
      <c r="N71" s="243">
        <v>35</v>
      </c>
      <c r="O71" s="248">
        <v>121100</v>
      </c>
      <c r="P71" s="243">
        <v>35</v>
      </c>
      <c r="Q71" s="248">
        <v>22574</v>
      </c>
      <c r="R71" s="243">
        <v>35</v>
      </c>
      <c r="S71" s="249">
        <v>185</v>
      </c>
      <c r="T71" s="244">
        <v>66</v>
      </c>
      <c r="U71" s="249">
        <v>599</v>
      </c>
      <c r="V71" s="244">
        <v>66</v>
      </c>
      <c r="W71" s="249">
        <v>1323</v>
      </c>
      <c r="X71" s="244">
        <v>66</v>
      </c>
      <c r="Y71" s="249">
        <v>403</v>
      </c>
      <c r="Z71" s="244">
        <v>66</v>
      </c>
      <c r="AA71" s="249">
        <v>1582</v>
      </c>
      <c r="AB71" s="244">
        <v>66</v>
      </c>
      <c r="AC71" s="249">
        <v>4396</v>
      </c>
      <c r="AD71" s="244">
        <v>66</v>
      </c>
      <c r="AE71" s="249">
        <v>5992</v>
      </c>
      <c r="AF71" s="244">
        <v>66</v>
      </c>
    </row>
    <row r="72" spans="1:32" s="266" customFormat="1" ht="15" customHeight="1">
      <c r="A72" s="249">
        <v>1398</v>
      </c>
      <c r="B72" s="244">
        <v>34</v>
      </c>
      <c r="C72" s="249">
        <v>3065</v>
      </c>
      <c r="D72" s="244">
        <v>34</v>
      </c>
      <c r="E72" s="248">
        <v>10874</v>
      </c>
      <c r="F72" s="244">
        <v>34</v>
      </c>
      <c r="G72" s="249">
        <v>2129</v>
      </c>
      <c r="H72" s="244">
        <v>34</v>
      </c>
      <c r="I72" s="248">
        <v>5311</v>
      </c>
      <c r="J72" s="244">
        <v>34</v>
      </c>
      <c r="K72" s="248">
        <v>23655</v>
      </c>
      <c r="L72" s="244">
        <v>34</v>
      </c>
      <c r="M72" s="248">
        <v>54985</v>
      </c>
      <c r="N72" s="244">
        <v>34</v>
      </c>
      <c r="O72" s="248">
        <v>121500</v>
      </c>
      <c r="P72" s="244">
        <v>34</v>
      </c>
      <c r="Q72" s="248">
        <v>22630</v>
      </c>
      <c r="R72" s="244">
        <v>34</v>
      </c>
      <c r="S72" s="247">
        <v>186</v>
      </c>
      <c r="T72" s="243">
        <v>67</v>
      </c>
      <c r="U72" s="249">
        <v>605</v>
      </c>
      <c r="V72" s="243">
        <v>67</v>
      </c>
      <c r="W72" s="249">
        <v>1333</v>
      </c>
      <c r="X72" s="243">
        <v>67</v>
      </c>
      <c r="Y72" s="249">
        <v>407</v>
      </c>
      <c r="Z72" s="243">
        <v>67</v>
      </c>
      <c r="AA72" s="249">
        <v>1598</v>
      </c>
      <c r="AB72" s="243">
        <v>67</v>
      </c>
      <c r="AC72" s="249">
        <v>4444</v>
      </c>
      <c r="AD72" s="243">
        <v>67</v>
      </c>
      <c r="AE72" s="249">
        <v>6060</v>
      </c>
      <c r="AF72" s="243">
        <v>67</v>
      </c>
    </row>
    <row r="73" spans="1:32" s="266" customFormat="1" ht="15" customHeight="1">
      <c r="A73" s="249">
        <v>1404</v>
      </c>
      <c r="B73" s="243">
        <v>33</v>
      </c>
      <c r="C73" s="249">
        <v>3081</v>
      </c>
      <c r="D73" s="243">
        <v>33</v>
      </c>
      <c r="E73" s="248">
        <v>10910</v>
      </c>
      <c r="F73" s="243">
        <v>33</v>
      </c>
      <c r="G73" s="249">
        <v>2141</v>
      </c>
      <c r="H73" s="243">
        <v>33</v>
      </c>
      <c r="I73" s="248">
        <v>5339</v>
      </c>
      <c r="J73" s="243">
        <v>33</v>
      </c>
      <c r="K73" s="248">
        <v>23730</v>
      </c>
      <c r="L73" s="243">
        <v>33</v>
      </c>
      <c r="M73" s="248">
        <v>55190</v>
      </c>
      <c r="N73" s="243">
        <v>33</v>
      </c>
      <c r="O73" s="248">
        <v>121900</v>
      </c>
      <c r="P73" s="243">
        <v>33</v>
      </c>
      <c r="Q73" s="248">
        <v>22686</v>
      </c>
      <c r="R73" s="243">
        <v>33</v>
      </c>
      <c r="S73" s="249">
        <v>187</v>
      </c>
      <c r="T73" s="244">
        <v>68</v>
      </c>
      <c r="U73" s="249">
        <v>611</v>
      </c>
      <c r="V73" s="244">
        <v>68</v>
      </c>
      <c r="W73" s="249">
        <v>1343</v>
      </c>
      <c r="X73" s="244">
        <v>68</v>
      </c>
      <c r="Y73" s="249">
        <v>411</v>
      </c>
      <c r="Z73" s="244">
        <v>68</v>
      </c>
      <c r="AA73" s="249">
        <v>1614</v>
      </c>
      <c r="AB73" s="244">
        <v>68</v>
      </c>
      <c r="AC73" s="249">
        <v>4492</v>
      </c>
      <c r="AD73" s="244">
        <v>68</v>
      </c>
      <c r="AE73" s="249">
        <v>6128</v>
      </c>
      <c r="AF73" s="244">
        <v>68</v>
      </c>
    </row>
    <row r="74" spans="1:32" s="266" customFormat="1" ht="15" customHeight="1">
      <c r="A74" s="249">
        <v>1410</v>
      </c>
      <c r="B74" s="244">
        <v>32</v>
      </c>
      <c r="C74" s="249">
        <v>3097</v>
      </c>
      <c r="D74" s="244">
        <v>32</v>
      </c>
      <c r="E74" s="248">
        <v>10946</v>
      </c>
      <c r="F74" s="244">
        <v>32</v>
      </c>
      <c r="G74" s="249">
        <v>2153</v>
      </c>
      <c r="H74" s="244">
        <v>32</v>
      </c>
      <c r="I74" s="248">
        <v>5367</v>
      </c>
      <c r="J74" s="244">
        <v>32</v>
      </c>
      <c r="K74" s="248">
        <v>23805</v>
      </c>
      <c r="L74" s="244">
        <v>32</v>
      </c>
      <c r="M74" s="248">
        <v>55395</v>
      </c>
      <c r="N74" s="244">
        <v>32</v>
      </c>
      <c r="O74" s="248">
        <v>122300</v>
      </c>
      <c r="P74" s="244">
        <v>32</v>
      </c>
      <c r="Q74" s="248">
        <v>22742</v>
      </c>
      <c r="R74" s="244">
        <v>32</v>
      </c>
      <c r="S74" s="247">
        <v>188</v>
      </c>
      <c r="T74" s="243">
        <v>69</v>
      </c>
      <c r="U74" s="249">
        <v>617</v>
      </c>
      <c r="V74" s="243">
        <v>69</v>
      </c>
      <c r="W74" s="249">
        <v>1353</v>
      </c>
      <c r="X74" s="243">
        <v>69</v>
      </c>
      <c r="Y74" s="249">
        <v>415</v>
      </c>
      <c r="Z74" s="243">
        <v>69</v>
      </c>
      <c r="AA74" s="249">
        <v>1630</v>
      </c>
      <c r="AB74" s="243">
        <v>69</v>
      </c>
      <c r="AC74" s="249">
        <v>4540</v>
      </c>
      <c r="AD74" s="243">
        <v>69</v>
      </c>
      <c r="AE74" s="249">
        <v>6196</v>
      </c>
      <c r="AF74" s="243">
        <v>69</v>
      </c>
    </row>
    <row r="75" spans="1:32" s="266" customFormat="1" ht="15" customHeight="1">
      <c r="A75" s="249">
        <v>1416</v>
      </c>
      <c r="B75" s="243">
        <v>31</v>
      </c>
      <c r="C75" s="249">
        <v>3113</v>
      </c>
      <c r="D75" s="243">
        <v>31</v>
      </c>
      <c r="E75" s="248">
        <v>10982</v>
      </c>
      <c r="F75" s="243">
        <v>31</v>
      </c>
      <c r="G75" s="249">
        <v>2165</v>
      </c>
      <c r="H75" s="243">
        <v>31</v>
      </c>
      <c r="I75" s="248">
        <v>5395</v>
      </c>
      <c r="J75" s="243">
        <v>31</v>
      </c>
      <c r="K75" s="248">
        <v>23880</v>
      </c>
      <c r="L75" s="243">
        <v>31</v>
      </c>
      <c r="M75" s="248">
        <v>55600</v>
      </c>
      <c r="N75" s="243">
        <v>31</v>
      </c>
      <c r="O75" s="248">
        <v>122700</v>
      </c>
      <c r="P75" s="243">
        <v>31</v>
      </c>
      <c r="Q75" s="248">
        <v>22798</v>
      </c>
      <c r="R75" s="243">
        <v>31</v>
      </c>
      <c r="S75" s="249">
        <v>189</v>
      </c>
      <c r="T75" s="244">
        <v>70</v>
      </c>
      <c r="U75" s="249">
        <v>623</v>
      </c>
      <c r="V75" s="244">
        <v>70</v>
      </c>
      <c r="W75" s="249">
        <v>1363</v>
      </c>
      <c r="X75" s="244">
        <v>70</v>
      </c>
      <c r="Y75" s="249">
        <v>419</v>
      </c>
      <c r="Z75" s="244">
        <v>70</v>
      </c>
      <c r="AA75" s="249">
        <v>1646</v>
      </c>
      <c r="AB75" s="244">
        <v>70</v>
      </c>
      <c r="AC75" s="249">
        <v>4588</v>
      </c>
      <c r="AD75" s="244">
        <v>70</v>
      </c>
      <c r="AE75" s="249">
        <v>6264</v>
      </c>
      <c r="AF75" s="244">
        <v>70</v>
      </c>
    </row>
    <row r="76" spans="1:32" s="266" customFormat="1" ht="15" customHeight="1">
      <c r="A76" s="249">
        <v>1422</v>
      </c>
      <c r="B76" s="244">
        <v>30</v>
      </c>
      <c r="C76" s="249">
        <v>3129</v>
      </c>
      <c r="D76" s="244">
        <v>30</v>
      </c>
      <c r="E76" s="248">
        <v>11018</v>
      </c>
      <c r="F76" s="244">
        <v>30</v>
      </c>
      <c r="G76" s="249">
        <v>2177</v>
      </c>
      <c r="H76" s="244">
        <v>30</v>
      </c>
      <c r="I76" s="248">
        <v>5423</v>
      </c>
      <c r="J76" s="244">
        <v>30</v>
      </c>
      <c r="K76" s="248">
        <v>23955</v>
      </c>
      <c r="L76" s="244">
        <v>30</v>
      </c>
      <c r="M76" s="248">
        <v>55805</v>
      </c>
      <c r="N76" s="244">
        <v>30</v>
      </c>
      <c r="O76" s="248">
        <v>123100</v>
      </c>
      <c r="P76" s="244">
        <v>30</v>
      </c>
      <c r="Q76" s="248">
        <v>22854</v>
      </c>
      <c r="R76" s="244">
        <v>30</v>
      </c>
      <c r="S76" s="247">
        <v>190</v>
      </c>
      <c r="T76" s="243">
        <v>71</v>
      </c>
      <c r="U76" s="249">
        <v>629</v>
      </c>
      <c r="V76" s="243">
        <v>71</v>
      </c>
      <c r="W76" s="249">
        <v>1373</v>
      </c>
      <c r="X76" s="243">
        <v>71</v>
      </c>
      <c r="Y76" s="249">
        <v>423</v>
      </c>
      <c r="Z76" s="243">
        <v>71</v>
      </c>
      <c r="AA76" s="249">
        <v>1662</v>
      </c>
      <c r="AB76" s="243">
        <v>71</v>
      </c>
      <c r="AC76" s="249">
        <v>4636</v>
      </c>
      <c r="AD76" s="243">
        <v>71</v>
      </c>
      <c r="AE76" s="249">
        <v>6332</v>
      </c>
      <c r="AF76" s="243">
        <v>71</v>
      </c>
    </row>
    <row r="77" spans="1:32" s="266" customFormat="1" ht="15" customHeight="1">
      <c r="A77" s="249">
        <v>1428</v>
      </c>
      <c r="B77" s="243">
        <v>29</v>
      </c>
      <c r="C77" s="249">
        <v>3145</v>
      </c>
      <c r="D77" s="243">
        <v>29</v>
      </c>
      <c r="E77" s="248">
        <v>11054</v>
      </c>
      <c r="F77" s="243">
        <v>29</v>
      </c>
      <c r="G77" s="249">
        <v>2189</v>
      </c>
      <c r="H77" s="243">
        <v>29</v>
      </c>
      <c r="I77" s="248">
        <v>5451</v>
      </c>
      <c r="J77" s="243">
        <v>29</v>
      </c>
      <c r="K77" s="248">
        <v>24030</v>
      </c>
      <c r="L77" s="243">
        <v>29</v>
      </c>
      <c r="M77" s="248">
        <v>60010</v>
      </c>
      <c r="N77" s="243">
        <v>29</v>
      </c>
      <c r="O77" s="248">
        <v>123500</v>
      </c>
      <c r="P77" s="243">
        <v>29</v>
      </c>
      <c r="Q77" s="248">
        <v>22910</v>
      </c>
      <c r="R77" s="243">
        <v>29</v>
      </c>
      <c r="S77" s="249">
        <v>191</v>
      </c>
      <c r="T77" s="244">
        <v>72</v>
      </c>
      <c r="U77" s="249">
        <v>635</v>
      </c>
      <c r="V77" s="244">
        <v>72</v>
      </c>
      <c r="W77" s="249">
        <v>1383</v>
      </c>
      <c r="X77" s="244">
        <v>72</v>
      </c>
      <c r="Y77" s="249">
        <v>427</v>
      </c>
      <c r="Z77" s="244">
        <v>72</v>
      </c>
      <c r="AA77" s="249">
        <v>1678</v>
      </c>
      <c r="AB77" s="244">
        <v>72</v>
      </c>
      <c r="AC77" s="249">
        <v>4684</v>
      </c>
      <c r="AD77" s="244">
        <v>72</v>
      </c>
      <c r="AE77" s="249">
        <v>6400</v>
      </c>
      <c r="AF77" s="244">
        <v>72</v>
      </c>
    </row>
    <row r="78" spans="1:32" s="266" customFormat="1" ht="15" customHeight="1">
      <c r="A78" s="249">
        <v>1434</v>
      </c>
      <c r="B78" s="244">
        <v>28</v>
      </c>
      <c r="C78" s="249">
        <v>3161</v>
      </c>
      <c r="D78" s="244">
        <v>28</v>
      </c>
      <c r="E78" s="248">
        <v>11090</v>
      </c>
      <c r="F78" s="244">
        <v>28</v>
      </c>
      <c r="G78" s="249">
        <v>2201</v>
      </c>
      <c r="H78" s="244">
        <v>28</v>
      </c>
      <c r="I78" s="248">
        <v>5479</v>
      </c>
      <c r="J78" s="244">
        <v>28</v>
      </c>
      <c r="K78" s="248">
        <v>24105</v>
      </c>
      <c r="L78" s="244">
        <v>28</v>
      </c>
      <c r="M78" s="248">
        <v>60215</v>
      </c>
      <c r="N78" s="244">
        <v>28</v>
      </c>
      <c r="O78" s="248">
        <v>123900</v>
      </c>
      <c r="P78" s="244">
        <v>28</v>
      </c>
      <c r="Q78" s="248">
        <v>22966</v>
      </c>
      <c r="R78" s="244">
        <v>28</v>
      </c>
      <c r="S78" s="247">
        <v>192</v>
      </c>
      <c r="T78" s="243">
        <v>73</v>
      </c>
      <c r="U78" s="249">
        <v>641</v>
      </c>
      <c r="V78" s="243">
        <v>73</v>
      </c>
      <c r="W78" s="249">
        <v>1393</v>
      </c>
      <c r="X78" s="243">
        <v>73</v>
      </c>
      <c r="Y78" s="249">
        <v>431</v>
      </c>
      <c r="Z78" s="243">
        <v>73</v>
      </c>
      <c r="AA78" s="249">
        <v>1694</v>
      </c>
      <c r="AB78" s="243">
        <v>73</v>
      </c>
      <c r="AC78" s="249">
        <v>4732</v>
      </c>
      <c r="AD78" s="243">
        <v>73</v>
      </c>
      <c r="AE78" s="249">
        <v>6468</v>
      </c>
      <c r="AF78" s="243">
        <v>73</v>
      </c>
    </row>
    <row r="79" spans="1:32" s="266" customFormat="1" ht="15" customHeight="1">
      <c r="A79" s="249">
        <v>1440</v>
      </c>
      <c r="B79" s="243">
        <v>27</v>
      </c>
      <c r="C79" s="249">
        <v>3177</v>
      </c>
      <c r="D79" s="243">
        <v>27</v>
      </c>
      <c r="E79" s="248">
        <v>11126</v>
      </c>
      <c r="F79" s="243">
        <v>27</v>
      </c>
      <c r="G79" s="249">
        <v>2213</v>
      </c>
      <c r="H79" s="243">
        <v>27</v>
      </c>
      <c r="I79" s="248">
        <v>5507</v>
      </c>
      <c r="J79" s="243">
        <v>27</v>
      </c>
      <c r="K79" s="248">
        <v>24180</v>
      </c>
      <c r="L79" s="243">
        <v>27</v>
      </c>
      <c r="M79" s="248">
        <v>60420</v>
      </c>
      <c r="N79" s="243">
        <v>27</v>
      </c>
      <c r="O79" s="248">
        <v>124300</v>
      </c>
      <c r="P79" s="243">
        <v>27</v>
      </c>
      <c r="Q79" s="248">
        <v>23022</v>
      </c>
      <c r="R79" s="243">
        <v>27</v>
      </c>
      <c r="S79" s="249">
        <v>193</v>
      </c>
      <c r="T79" s="244">
        <v>74</v>
      </c>
      <c r="U79" s="249">
        <v>647</v>
      </c>
      <c r="V79" s="244">
        <v>74</v>
      </c>
      <c r="W79" s="249">
        <v>1403</v>
      </c>
      <c r="X79" s="244">
        <v>74</v>
      </c>
      <c r="Y79" s="249">
        <v>435</v>
      </c>
      <c r="Z79" s="244">
        <v>74</v>
      </c>
      <c r="AA79" s="249">
        <v>1710</v>
      </c>
      <c r="AB79" s="244">
        <v>74</v>
      </c>
      <c r="AC79" s="249">
        <v>4780</v>
      </c>
      <c r="AD79" s="244">
        <v>74</v>
      </c>
      <c r="AE79" s="249">
        <v>6536</v>
      </c>
      <c r="AF79" s="244">
        <v>74</v>
      </c>
    </row>
    <row r="80" spans="1:32" s="266" customFormat="1" ht="15" customHeight="1">
      <c r="A80" s="249">
        <v>1446</v>
      </c>
      <c r="B80" s="244">
        <v>26</v>
      </c>
      <c r="C80" s="249">
        <v>3193</v>
      </c>
      <c r="D80" s="244">
        <v>26</v>
      </c>
      <c r="E80" s="248">
        <v>11162</v>
      </c>
      <c r="F80" s="244">
        <v>26</v>
      </c>
      <c r="G80" s="249">
        <v>2225</v>
      </c>
      <c r="H80" s="244">
        <v>26</v>
      </c>
      <c r="I80" s="248">
        <v>5535</v>
      </c>
      <c r="J80" s="244">
        <v>26</v>
      </c>
      <c r="K80" s="248">
        <v>24255</v>
      </c>
      <c r="L80" s="244">
        <v>26</v>
      </c>
      <c r="M80" s="248">
        <v>60625</v>
      </c>
      <c r="N80" s="244">
        <v>26</v>
      </c>
      <c r="O80" s="248">
        <v>124700</v>
      </c>
      <c r="P80" s="244">
        <v>26</v>
      </c>
      <c r="Q80" s="248">
        <v>23078</v>
      </c>
      <c r="R80" s="244">
        <v>26</v>
      </c>
      <c r="S80" s="247">
        <v>194</v>
      </c>
      <c r="T80" s="243">
        <v>75</v>
      </c>
      <c r="U80" s="249">
        <v>653</v>
      </c>
      <c r="V80" s="243">
        <v>75</v>
      </c>
      <c r="W80" s="249">
        <v>1413</v>
      </c>
      <c r="X80" s="243">
        <v>75</v>
      </c>
      <c r="Y80" s="249">
        <v>439</v>
      </c>
      <c r="Z80" s="243">
        <v>75</v>
      </c>
      <c r="AA80" s="249">
        <v>1726</v>
      </c>
      <c r="AB80" s="243">
        <v>75</v>
      </c>
      <c r="AC80" s="249">
        <v>4828</v>
      </c>
      <c r="AD80" s="243">
        <v>75</v>
      </c>
      <c r="AE80" s="249">
        <v>6604</v>
      </c>
      <c r="AF80" s="243">
        <v>75</v>
      </c>
    </row>
    <row r="81" spans="1:32" s="266" customFormat="1" ht="15" customHeight="1">
      <c r="A81" s="249">
        <v>1452</v>
      </c>
      <c r="B81" s="243">
        <v>25</v>
      </c>
      <c r="C81" s="249">
        <v>3209</v>
      </c>
      <c r="D81" s="243">
        <v>25</v>
      </c>
      <c r="E81" s="248">
        <v>11198</v>
      </c>
      <c r="F81" s="243">
        <v>25</v>
      </c>
      <c r="G81" s="249">
        <v>2237</v>
      </c>
      <c r="H81" s="243">
        <v>25</v>
      </c>
      <c r="I81" s="248">
        <v>5563</v>
      </c>
      <c r="J81" s="243">
        <v>25</v>
      </c>
      <c r="K81" s="248">
        <v>24330</v>
      </c>
      <c r="L81" s="243">
        <v>25</v>
      </c>
      <c r="M81" s="248">
        <v>60830</v>
      </c>
      <c r="N81" s="243">
        <v>25</v>
      </c>
      <c r="O81" s="248">
        <v>125100</v>
      </c>
      <c r="P81" s="243">
        <v>25</v>
      </c>
      <c r="Q81" s="248">
        <v>23134</v>
      </c>
      <c r="R81" s="243">
        <v>25</v>
      </c>
      <c r="S81" s="249">
        <v>195</v>
      </c>
      <c r="T81" s="244">
        <v>76</v>
      </c>
      <c r="U81" s="249">
        <v>659</v>
      </c>
      <c r="V81" s="244">
        <v>76</v>
      </c>
      <c r="W81" s="249">
        <v>1423</v>
      </c>
      <c r="X81" s="244">
        <v>76</v>
      </c>
      <c r="Y81" s="249">
        <v>443</v>
      </c>
      <c r="Z81" s="244">
        <v>76</v>
      </c>
      <c r="AA81" s="249">
        <v>1742</v>
      </c>
      <c r="AB81" s="244">
        <v>76</v>
      </c>
      <c r="AC81" s="249">
        <v>4876</v>
      </c>
      <c r="AD81" s="244">
        <v>76</v>
      </c>
      <c r="AE81" s="249">
        <v>6672</v>
      </c>
      <c r="AF81" s="244">
        <v>76</v>
      </c>
    </row>
    <row r="82" spans="1:32" s="266" customFormat="1" ht="15" customHeight="1">
      <c r="A82" s="249">
        <v>1458</v>
      </c>
      <c r="B82" s="244">
        <v>24</v>
      </c>
      <c r="C82" s="249">
        <v>3225</v>
      </c>
      <c r="D82" s="244">
        <v>24</v>
      </c>
      <c r="E82" s="248">
        <v>11234</v>
      </c>
      <c r="F82" s="244">
        <v>24</v>
      </c>
      <c r="G82" s="249">
        <v>2249</v>
      </c>
      <c r="H82" s="244">
        <v>24</v>
      </c>
      <c r="I82" s="248">
        <v>5591</v>
      </c>
      <c r="J82" s="244">
        <v>24</v>
      </c>
      <c r="K82" s="248">
        <v>24405</v>
      </c>
      <c r="L82" s="244">
        <v>24</v>
      </c>
      <c r="M82" s="248">
        <v>61035</v>
      </c>
      <c r="N82" s="244">
        <v>24</v>
      </c>
      <c r="O82" s="248">
        <v>125500</v>
      </c>
      <c r="P82" s="244">
        <v>24</v>
      </c>
      <c r="Q82" s="248">
        <v>23190</v>
      </c>
      <c r="R82" s="244">
        <v>24</v>
      </c>
      <c r="S82" s="247">
        <v>196</v>
      </c>
      <c r="T82" s="243">
        <v>77</v>
      </c>
      <c r="U82" s="249">
        <v>665</v>
      </c>
      <c r="V82" s="243">
        <v>77</v>
      </c>
      <c r="W82" s="249">
        <v>1433</v>
      </c>
      <c r="X82" s="243">
        <v>77</v>
      </c>
      <c r="Y82" s="249">
        <v>447</v>
      </c>
      <c r="Z82" s="243">
        <v>77</v>
      </c>
      <c r="AA82" s="249">
        <v>1758</v>
      </c>
      <c r="AB82" s="243">
        <v>77</v>
      </c>
      <c r="AC82" s="249">
        <v>4924</v>
      </c>
      <c r="AD82" s="243">
        <v>77</v>
      </c>
      <c r="AE82" s="249">
        <v>6740</v>
      </c>
      <c r="AF82" s="243">
        <v>77</v>
      </c>
    </row>
    <row r="83" spans="1:32" s="266" customFormat="1" ht="15" customHeight="1">
      <c r="A83" s="249">
        <v>1464</v>
      </c>
      <c r="B83" s="243">
        <v>23</v>
      </c>
      <c r="C83" s="249">
        <v>3241</v>
      </c>
      <c r="D83" s="243">
        <v>23</v>
      </c>
      <c r="E83" s="248">
        <v>11270</v>
      </c>
      <c r="F83" s="243">
        <v>23</v>
      </c>
      <c r="G83" s="249">
        <v>2261</v>
      </c>
      <c r="H83" s="243">
        <v>23</v>
      </c>
      <c r="I83" s="248">
        <v>5619</v>
      </c>
      <c r="J83" s="243">
        <v>23</v>
      </c>
      <c r="K83" s="248">
        <v>24480</v>
      </c>
      <c r="L83" s="243">
        <v>23</v>
      </c>
      <c r="M83" s="248">
        <v>61240</v>
      </c>
      <c r="N83" s="243">
        <v>23</v>
      </c>
      <c r="O83" s="248">
        <v>125900</v>
      </c>
      <c r="P83" s="243">
        <v>23</v>
      </c>
      <c r="Q83" s="248">
        <v>23246</v>
      </c>
      <c r="R83" s="243">
        <v>23</v>
      </c>
      <c r="S83" s="249">
        <v>197</v>
      </c>
      <c r="T83" s="244">
        <v>78</v>
      </c>
      <c r="U83" s="249">
        <v>671</v>
      </c>
      <c r="V83" s="244">
        <v>78</v>
      </c>
      <c r="W83" s="249">
        <v>1443</v>
      </c>
      <c r="X83" s="244">
        <v>78</v>
      </c>
      <c r="Y83" s="249">
        <v>451</v>
      </c>
      <c r="Z83" s="244">
        <v>78</v>
      </c>
      <c r="AA83" s="249">
        <v>1774</v>
      </c>
      <c r="AB83" s="244">
        <v>78</v>
      </c>
      <c r="AC83" s="249">
        <v>4972</v>
      </c>
      <c r="AD83" s="244">
        <v>78</v>
      </c>
      <c r="AE83" s="249">
        <v>6808</v>
      </c>
      <c r="AF83" s="244">
        <v>78</v>
      </c>
    </row>
    <row r="84" spans="1:32" s="266" customFormat="1" ht="15" customHeight="1">
      <c r="A84" s="249">
        <v>1470</v>
      </c>
      <c r="B84" s="244">
        <v>22</v>
      </c>
      <c r="C84" s="249">
        <v>3257</v>
      </c>
      <c r="D84" s="244">
        <v>22</v>
      </c>
      <c r="E84" s="248">
        <v>11306</v>
      </c>
      <c r="F84" s="244">
        <v>22</v>
      </c>
      <c r="G84" s="249">
        <v>2273</v>
      </c>
      <c r="H84" s="244">
        <v>22</v>
      </c>
      <c r="I84" s="248">
        <v>5647</v>
      </c>
      <c r="J84" s="244">
        <v>22</v>
      </c>
      <c r="K84" s="248">
        <v>24555</v>
      </c>
      <c r="L84" s="244">
        <v>22</v>
      </c>
      <c r="M84" s="248">
        <v>61445</v>
      </c>
      <c r="N84" s="244">
        <v>22</v>
      </c>
      <c r="O84" s="248">
        <v>130300</v>
      </c>
      <c r="P84" s="244">
        <v>22</v>
      </c>
      <c r="Q84" s="248">
        <v>23302</v>
      </c>
      <c r="R84" s="244">
        <v>22</v>
      </c>
      <c r="S84" s="247">
        <v>198</v>
      </c>
      <c r="T84" s="243">
        <v>79</v>
      </c>
      <c r="U84" s="249">
        <v>677</v>
      </c>
      <c r="V84" s="243">
        <v>79</v>
      </c>
      <c r="W84" s="249">
        <v>1453</v>
      </c>
      <c r="X84" s="243">
        <v>79</v>
      </c>
      <c r="Y84" s="249">
        <v>455</v>
      </c>
      <c r="Z84" s="243">
        <v>79</v>
      </c>
      <c r="AA84" s="249">
        <v>1790</v>
      </c>
      <c r="AB84" s="243">
        <v>79</v>
      </c>
      <c r="AC84" s="249">
        <v>5020</v>
      </c>
      <c r="AD84" s="243">
        <v>79</v>
      </c>
      <c r="AE84" s="249">
        <v>6876</v>
      </c>
      <c r="AF84" s="243">
        <v>79</v>
      </c>
    </row>
    <row r="85" spans="1:32" s="266" customFormat="1" ht="15" customHeight="1">
      <c r="A85" s="249">
        <v>1476</v>
      </c>
      <c r="B85" s="243">
        <v>21</v>
      </c>
      <c r="C85" s="249">
        <v>3273</v>
      </c>
      <c r="D85" s="243">
        <v>21</v>
      </c>
      <c r="E85" s="248">
        <v>11342</v>
      </c>
      <c r="F85" s="243">
        <v>21</v>
      </c>
      <c r="G85" s="249">
        <v>2285</v>
      </c>
      <c r="H85" s="243">
        <v>21</v>
      </c>
      <c r="I85" s="248">
        <v>5675</v>
      </c>
      <c r="J85" s="243">
        <v>21</v>
      </c>
      <c r="K85" s="248">
        <v>24630</v>
      </c>
      <c r="L85" s="243">
        <v>21</v>
      </c>
      <c r="M85" s="248">
        <v>61650</v>
      </c>
      <c r="N85" s="243">
        <v>21</v>
      </c>
      <c r="O85" s="248">
        <v>130700</v>
      </c>
      <c r="P85" s="243">
        <v>21</v>
      </c>
      <c r="Q85" s="248">
        <v>23358</v>
      </c>
      <c r="R85" s="243">
        <v>21</v>
      </c>
      <c r="S85" s="249">
        <v>199</v>
      </c>
      <c r="T85" s="244">
        <v>80</v>
      </c>
      <c r="U85" s="249">
        <v>683</v>
      </c>
      <c r="V85" s="244">
        <v>80</v>
      </c>
      <c r="W85" s="249">
        <v>1463</v>
      </c>
      <c r="X85" s="244">
        <v>80</v>
      </c>
      <c r="Y85" s="249">
        <v>459</v>
      </c>
      <c r="Z85" s="244">
        <v>80</v>
      </c>
      <c r="AA85" s="249">
        <v>1806</v>
      </c>
      <c r="AB85" s="244">
        <v>80</v>
      </c>
      <c r="AC85" s="249">
        <v>5068</v>
      </c>
      <c r="AD85" s="244">
        <v>80</v>
      </c>
      <c r="AE85" s="249">
        <v>6944</v>
      </c>
      <c r="AF85" s="244">
        <v>80</v>
      </c>
    </row>
    <row r="86" spans="1:32" s="266" customFormat="1" ht="15" customHeight="1">
      <c r="A86" s="249">
        <v>1484</v>
      </c>
      <c r="B86" s="244">
        <v>20</v>
      </c>
      <c r="C86" s="249">
        <v>3293</v>
      </c>
      <c r="D86" s="244">
        <v>20</v>
      </c>
      <c r="E86" s="248">
        <v>11386</v>
      </c>
      <c r="F86" s="244">
        <v>20</v>
      </c>
      <c r="G86" s="249">
        <v>2299</v>
      </c>
      <c r="H86" s="244">
        <v>20</v>
      </c>
      <c r="I86" s="248">
        <v>5711</v>
      </c>
      <c r="J86" s="244">
        <v>20</v>
      </c>
      <c r="K86" s="248">
        <v>24710</v>
      </c>
      <c r="L86" s="244">
        <v>20</v>
      </c>
      <c r="M86" s="248">
        <v>61910</v>
      </c>
      <c r="N86" s="244">
        <v>20</v>
      </c>
      <c r="O86" s="248">
        <v>131200</v>
      </c>
      <c r="P86" s="244">
        <v>20</v>
      </c>
      <c r="Q86" s="248">
        <v>23428</v>
      </c>
      <c r="R86" s="244">
        <v>20</v>
      </c>
      <c r="S86" s="247">
        <v>200</v>
      </c>
      <c r="T86" s="243">
        <v>81</v>
      </c>
      <c r="U86" s="249">
        <v>689</v>
      </c>
      <c r="V86" s="243">
        <v>81</v>
      </c>
      <c r="W86" s="249">
        <v>1473</v>
      </c>
      <c r="X86" s="243">
        <v>81</v>
      </c>
      <c r="Y86" s="249">
        <v>463</v>
      </c>
      <c r="Z86" s="243">
        <v>81</v>
      </c>
      <c r="AA86" s="249">
        <v>1822</v>
      </c>
      <c r="AB86" s="243">
        <v>81</v>
      </c>
      <c r="AC86" s="249">
        <v>5116</v>
      </c>
      <c r="AD86" s="243">
        <v>81</v>
      </c>
      <c r="AE86" s="249">
        <v>7012</v>
      </c>
      <c r="AF86" s="243">
        <v>81</v>
      </c>
    </row>
    <row r="87" spans="1:32" s="266" customFormat="1" ht="15" customHeight="1">
      <c r="A87" s="249">
        <v>1492</v>
      </c>
      <c r="B87" s="243">
        <v>19</v>
      </c>
      <c r="C87" s="249">
        <v>3313</v>
      </c>
      <c r="D87" s="243">
        <v>19</v>
      </c>
      <c r="E87" s="248">
        <v>11430</v>
      </c>
      <c r="F87" s="243">
        <v>19</v>
      </c>
      <c r="G87" s="249">
        <v>2313</v>
      </c>
      <c r="H87" s="243">
        <v>19</v>
      </c>
      <c r="I87" s="248">
        <v>5747</v>
      </c>
      <c r="J87" s="243">
        <v>19</v>
      </c>
      <c r="K87" s="248">
        <v>24790</v>
      </c>
      <c r="L87" s="243">
        <v>19</v>
      </c>
      <c r="M87" s="248">
        <v>62170</v>
      </c>
      <c r="N87" s="243">
        <v>19</v>
      </c>
      <c r="O87" s="248">
        <v>131700</v>
      </c>
      <c r="P87" s="243">
        <v>19</v>
      </c>
      <c r="Q87" s="248">
        <v>23498</v>
      </c>
      <c r="R87" s="243">
        <v>19</v>
      </c>
      <c r="S87" s="249">
        <v>201</v>
      </c>
      <c r="T87" s="244">
        <v>82</v>
      </c>
      <c r="U87" s="249">
        <v>693</v>
      </c>
      <c r="V87" s="244">
        <v>82</v>
      </c>
      <c r="W87" s="249">
        <v>1481</v>
      </c>
      <c r="X87" s="244">
        <v>82</v>
      </c>
      <c r="Y87" s="249">
        <v>466</v>
      </c>
      <c r="Z87" s="244">
        <v>82</v>
      </c>
      <c r="AA87" s="249">
        <v>1834</v>
      </c>
      <c r="AB87" s="244">
        <v>82</v>
      </c>
      <c r="AC87" s="249">
        <v>5152</v>
      </c>
      <c r="AD87" s="244">
        <v>82</v>
      </c>
      <c r="AE87" s="249">
        <v>7064</v>
      </c>
      <c r="AF87" s="244">
        <v>82</v>
      </c>
    </row>
    <row r="88" spans="1:32" s="266" customFormat="1" ht="15" customHeight="1">
      <c r="A88" s="249">
        <v>1500</v>
      </c>
      <c r="B88" s="244">
        <v>18</v>
      </c>
      <c r="C88" s="249">
        <v>3333</v>
      </c>
      <c r="D88" s="244">
        <v>18</v>
      </c>
      <c r="E88" s="248">
        <v>11474</v>
      </c>
      <c r="F88" s="244">
        <v>18</v>
      </c>
      <c r="G88" s="249">
        <v>2327</v>
      </c>
      <c r="H88" s="244">
        <v>18</v>
      </c>
      <c r="I88" s="248">
        <v>5783</v>
      </c>
      <c r="J88" s="244">
        <v>18</v>
      </c>
      <c r="K88" s="248">
        <v>24870</v>
      </c>
      <c r="L88" s="244">
        <v>18</v>
      </c>
      <c r="M88" s="248">
        <v>62430</v>
      </c>
      <c r="N88" s="244">
        <v>18</v>
      </c>
      <c r="O88" s="248">
        <v>132200</v>
      </c>
      <c r="P88" s="244">
        <v>18</v>
      </c>
      <c r="Q88" s="248">
        <v>23568</v>
      </c>
      <c r="R88" s="244">
        <v>18</v>
      </c>
      <c r="S88" s="247">
        <v>202</v>
      </c>
      <c r="T88" s="243">
        <v>83</v>
      </c>
      <c r="U88" s="249">
        <v>697</v>
      </c>
      <c r="V88" s="243">
        <v>83</v>
      </c>
      <c r="W88" s="249">
        <v>1489</v>
      </c>
      <c r="X88" s="243">
        <v>83</v>
      </c>
      <c r="Y88" s="249">
        <v>469</v>
      </c>
      <c r="Z88" s="243">
        <v>83</v>
      </c>
      <c r="AA88" s="249">
        <v>1846</v>
      </c>
      <c r="AB88" s="243">
        <v>83</v>
      </c>
      <c r="AC88" s="249">
        <v>5188</v>
      </c>
      <c r="AD88" s="243">
        <v>83</v>
      </c>
      <c r="AE88" s="249">
        <v>7116</v>
      </c>
      <c r="AF88" s="243">
        <v>83</v>
      </c>
    </row>
    <row r="89" spans="1:32" s="266" customFormat="1" ht="15" customHeight="1">
      <c r="A89" s="249">
        <v>1508</v>
      </c>
      <c r="B89" s="243">
        <v>17</v>
      </c>
      <c r="C89" s="249">
        <v>3353</v>
      </c>
      <c r="D89" s="243">
        <v>17</v>
      </c>
      <c r="E89" s="248">
        <v>11518</v>
      </c>
      <c r="F89" s="243">
        <v>17</v>
      </c>
      <c r="G89" s="249">
        <v>2341</v>
      </c>
      <c r="H89" s="243">
        <v>17</v>
      </c>
      <c r="I89" s="248">
        <v>5819</v>
      </c>
      <c r="J89" s="243">
        <v>17</v>
      </c>
      <c r="K89" s="248">
        <v>24950</v>
      </c>
      <c r="L89" s="243">
        <v>17</v>
      </c>
      <c r="M89" s="248">
        <v>62690</v>
      </c>
      <c r="N89" s="243">
        <v>17</v>
      </c>
      <c r="O89" s="248">
        <v>132700</v>
      </c>
      <c r="P89" s="243">
        <v>17</v>
      </c>
      <c r="Q89" s="248">
        <v>23638</v>
      </c>
      <c r="R89" s="243">
        <v>17</v>
      </c>
      <c r="S89" s="249">
        <v>203</v>
      </c>
      <c r="T89" s="244">
        <v>84</v>
      </c>
      <c r="U89" s="249">
        <v>701</v>
      </c>
      <c r="V89" s="244">
        <v>84</v>
      </c>
      <c r="W89" s="249">
        <v>1497</v>
      </c>
      <c r="X89" s="244">
        <v>84</v>
      </c>
      <c r="Y89" s="249">
        <v>472</v>
      </c>
      <c r="Z89" s="244">
        <v>84</v>
      </c>
      <c r="AA89" s="249">
        <v>1858</v>
      </c>
      <c r="AB89" s="244">
        <v>84</v>
      </c>
      <c r="AC89" s="249">
        <v>5224</v>
      </c>
      <c r="AD89" s="244">
        <v>84</v>
      </c>
      <c r="AE89" s="249">
        <v>7168</v>
      </c>
      <c r="AF89" s="244">
        <v>84</v>
      </c>
    </row>
    <row r="90" spans="1:32" s="266" customFormat="1" ht="15" customHeight="1">
      <c r="A90" s="249">
        <v>1516</v>
      </c>
      <c r="B90" s="244">
        <v>16</v>
      </c>
      <c r="C90" s="249">
        <v>3373</v>
      </c>
      <c r="D90" s="244">
        <v>16</v>
      </c>
      <c r="E90" s="248">
        <v>11562</v>
      </c>
      <c r="F90" s="244">
        <v>16</v>
      </c>
      <c r="G90" s="249">
        <v>2355</v>
      </c>
      <c r="H90" s="244">
        <v>16</v>
      </c>
      <c r="I90" s="248">
        <v>5855</v>
      </c>
      <c r="J90" s="244">
        <v>16</v>
      </c>
      <c r="K90" s="248">
        <v>25030</v>
      </c>
      <c r="L90" s="244">
        <v>16</v>
      </c>
      <c r="M90" s="248">
        <v>62950</v>
      </c>
      <c r="N90" s="244">
        <v>16</v>
      </c>
      <c r="O90" s="248">
        <v>133200</v>
      </c>
      <c r="P90" s="244">
        <v>16</v>
      </c>
      <c r="Q90" s="248">
        <v>23708</v>
      </c>
      <c r="R90" s="244">
        <v>16</v>
      </c>
      <c r="S90" s="247">
        <v>204</v>
      </c>
      <c r="T90" s="243">
        <v>85</v>
      </c>
      <c r="U90" s="249">
        <v>705</v>
      </c>
      <c r="V90" s="243">
        <v>85</v>
      </c>
      <c r="W90" s="249">
        <v>1505</v>
      </c>
      <c r="X90" s="243">
        <v>85</v>
      </c>
      <c r="Y90" s="249">
        <v>475</v>
      </c>
      <c r="Z90" s="243">
        <v>85</v>
      </c>
      <c r="AA90" s="249">
        <v>1870</v>
      </c>
      <c r="AB90" s="243">
        <v>85</v>
      </c>
      <c r="AC90" s="249">
        <v>5260</v>
      </c>
      <c r="AD90" s="243">
        <v>85</v>
      </c>
      <c r="AE90" s="249">
        <v>7220</v>
      </c>
      <c r="AF90" s="243">
        <v>85</v>
      </c>
    </row>
    <row r="91" spans="1:32" s="266" customFormat="1" ht="15" customHeight="1">
      <c r="A91" s="249">
        <v>1524</v>
      </c>
      <c r="B91" s="243">
        <v>15</v>
      </c>
      <c r="C91" s="249">
        <v>3393</v>
      </c>
      <c r="D91" s="243">
        <v>15</v>
      </c>
      <c r="E91" s="248">
        <v>11606</v>
      </c>
      <c r="F91" s="243">
        <v>15</v>
      </c>
      <c r="G91" s="249">
        <v>2369</v>
      </c>
      <c r="H91" s="243">
        <v>15</v>
      </c>
      <c r="I91" s="248">
        <v>5891</v>
      </c>
      <c r="J91" s="243">
        <v>15</v>
      </c>
      <c r="K91" s="248">
        <v>25110</v>
      </c>
      <c r="L91" s="243">
        <v>15</v>
      </c>
      <c r="M91" s="248">
        <v>63210</v>
      </c>
      <c r="N91" s="243">
        <v>15</v>
      </c>
      <c r="O91" s="248">
        <v>133700</v>
      </c>
      <c r="P91" s="243">
        <v>15</v>
      </c>
      <c r="Q91" s="248">
        <v>23778</v>
      </c>
      <c r="R91" s="243">
        <v>15</v>
      </c>
      <c r="S91" s="249">
        <v>205</v>
      </c>
      <c r="T91" s="244">
        <v>86</v>
      </c>
      <c r="U91" s="249">
        <v>709</v>
      </c>
      <c r="V91" s="244">
        <v>86</v>
      </c>
      <c r="W91" s="249">
        <v>1513</v>
      </c>
      <c r="X91" s="244">
        <v>86</v>
      </c>
      <c r="Y91" s="249">
        <v>478</v>
      </c>
      <c r="Z91" s="244">
        <v>86</v>
      </c>
      <c r="AA91" s="249">
        <v>1882</v>
      </c>
      <c r="AB91" s="244">
        <v>86</v>
      </c>
      <c r="AC91" s="249">
        <v>5296</v>
      </c>
      <c r="AD91" s="244">
        <v>86</v>
      </c>
      <c r="AE91" s="249">
        <v>7272</v>
      </c>
      <c r="AF91" s="244">
        <v>86</v>
      </c>
    </row>
    <row r="92" spans="1:32" s="266" customFormat="1" ht="15" customHeight="1">
      <c r="A92" s="249">
        <v>1532</v>
      </c>
      <c r="B92" s="244">
        <v>14</v>
      </c>
      <c r="C92" s="249">
        <v>3413</v>
      </c>
      <c r="D92" s="244">
        <v>14</v>
      </c>
      <c r="E92" s="248">
        <v>11650</v>
      </c>
      <c r="F92" s="244">
        <v>14</v>
      </c>
      <c r="G92" s="249">
        <v>2383</v>
      </c>
      <c r="H92" s="244">
        <v>14</v>
      </c>
      <c r="I92" s="248">
        <v>5927</v>
      </c>
      <c r="J92" s="244">
        <v>14</v>
      </c>
      <c r="K92" s="248">
        <v>25190</v>
      </c>
      <c r="L92" s="244">
        <v>14</v>
      </c>
      <c r="M92" s="248">
        <v>63470</v>
      </c>
      <c r="N92" s="244">
        <v>14</v>
      </c>
      <c r="O92" s="248">
        <v>134200</v>
      </c>
      <c r="P92" s="244">
        <v>14</v>
      </c>
      <c r="Q92" s="248">
        <v>23848</v>
      </c>
      <c r="R92" s="244">
        <v>14</v>
      </c>
      <c r="S92" s="247">
        <v>206</v>
      </c>
      <c r="T92" s="243">
        <v>87</v>
      </c>
      <c r="U92" s="249">
        <v>713</v>
      </c>
      <c r="V92" s="243">
        <v>87</v>
      </c>
      <c r="W92" s="249">
        <v>1521</v>
      </c>
      <c r="X92" s="243">
        <v>87</v>
      </c>
      <c r="Y92" s="249">
        <v>481</v>
      </c>
      <c r="Z92" s="243">
        <v>87</v>
      </c>
      <c r="AA92" s="249">
        <v>1894</v>
      </c>
      <c r="AB92" s="243">
        <v>87</v>
      </c>
      <c r="AC92" s="249">
        <v>5332</v>
      </c>
      <c r="AD92" s="243">
        <v>87</v>
      </c>
      <c r="AE92" s="249">
        <v>7324</v>
      </c>
      <c r="AF92" s="243">
        <v>87</v>
      </c>
    </row>
    <row r="93" spans="1:32" s="266" customFormat="1" ht="15" customHeight="1">
      <c r="A93" s="249">
        <v>1540</v>
      </c>
      <c r="B93" s="243">
        <v>13</v>
      </c>
      <c r="C93" s="249">
        <v>3433</v>
      </c>
      <c r="D93" s="243">
        <v>13</v>
      </c>
      <c r="E93" s="248">
        <v>11694</v>
      </c>
      <c r="F93" s="243">
        <v>13</v>
      </c>
      <c r="G93" s="249">
        <v>2397</v>
      </c>
      <c r="H93" s="243">
        <v>13</v>
      </c>
      <c r="I93" s="248">
        <v>5963</v>
      </c>
      <c r="J93" s="243">
        <v>13</v>
      </c>
      <c r="K93" s="248">
        <v>25270</v>
      </c>
      <c r="L93" s="243">
        <v>13</v>
      </c>
      <c r="M93" s="248">
        <v>63730</v>
      </c>
      <c r="N93" s="243">
        <v>13</v>
      </c>
      <c r="O93" s="248">
        <v>134700</v>
      </c>
      <c r="P93" s="243">
        <v>13</v>
      </c>
      <c r="Q93" s="248">
        <v>23918</v>
      </c>
      <c r="R93" s="243">
        <v>13</v>
      </c>
      <c r="S93" s="249">
        <v>207</v>
      </c>
      <c r="T93" s="244">
        <v>88</v>
      </c>
      <c r="U93" s="249">
        <v>717</v>
      </c>
      <c r="V93" s="244">
        <v>88</v>
      </c>
      <c r="W93" s="249">
        <v>1529</v>
      </c>
      <c r="X93" s="244">
        <v>88</v>
      </c>
      <c r="Y93" s="249">
        <v>484</v>
      </c>
      <c r="Z93" s="244">
        <v>88</v>
      </c>
      <c r="AA93" s="249">
        <v>1906</v>
      </c>
      <c r="AB93" s="244">
        <v>88</v>
      </c>
      <c r="AC93" s="249">
        <v>5368</v>
      </c>
      <c r="AD93" s="244">
        <v>88</v>
      </c>
      <c r="AE93" s="249">
        <v>7376</v>
      </c>
      <c r="AF93" s="244">
        <v>88</v>
      </c>
    </row>
    <row r="94" spans="1:32" s="266" customFormat="1" ht="15" customHeight="1">
      <c r="A94" s="249">
        <v>1548</v>
      </c>
      <c r="B94" s="244">
        <v>12</v>
      </c>
      <c r="C94" s="249">
        <v>3453</v>
      </c>
      <c r="D94" s="244">
        <v>12</v>
      </c>
      <c r="E94" s="248">
        <v>11738</v>
      </c>
      <c r="F94" s="244">
        <v>12</v>
      </c>
      <c r="G94" s="249">
        <v>2411</v>
      </c>
      <c r="H94" s="244">
        <v>12</v>
      </c>
      <c r="I94" s="248">
        <v>5999</v>
      </c>
      <c r="J94" s="244">
        <v>12</v>
      </c>
      <c r="K94" s="248">
        <v>25350</v>
      </c>
      <c r="L94" s="244">
        <v>12</v>
      </c>
      <c r="M94" s="248">
        <v>63990</v>
      </c>
      <c r="N94" s="244">
        <v>12</v>
      </c>
      <c r="O94" s="248">
        <v>135200</v>
      </c>
      <c r="P94" s="244">
        <v>12</v>
      </c>
      <c r="Q94" s="248">
        <v>23988</v>
      </c>
      <c r="R94" s="244">
        <v>12</v>
      </c>
      <c r="S94" s="247">
        <v>208</v>
      </c>
      <c r="T94" s="243">
        <v>89</v>
      </c>
      <c r="U94" s="249">
        <v>721</v>
      </c>
      <c r="V94" s="243">
        <v>89</v>
      </c>
      <c r="W94" s="249">
        <v>1537</v>
      </c>
      <c r="X94" s="243">
        <v>89</v>
      </c>
      <c r="Y94" s="249">
        <v>487</v>
      </c>
      <c r="Z94" s="243">
        <v>89</v>
      </c>
      <c r="AA94" s="249">
        <v>1918</v>
      </c>
      <c r="AB94" s="243">
        <v>89</v>
      </c>
      <c r="AC94" s="249">
        <v>5404</v>
      </c>
      <c r="AD94" s="243">
        <v>89</v>
      </c>
      <c r="AE94" s="249">
        <v>7428</v>
      </c>
      <c r="AF94" s="243">
        <v>89</v>
      </c>
    </row>
    <row r="95" spans="1:32" s="266" customFormat="1" ht="15" customHeight="1">
      <c r="A95" s="249">
        <v>1556</v>
      </c>
      <c r="B95" s="243">
        <v>11</v>
      </c>
      <c r="C95" s="249">
        <v>3473</v>
      </c>
      <c r="D95" s="243">
        <v>11</v>
      </c>
      <c r="E95" s="248">
        <v>11782</v>
      </c>
      <c r="F95" s="243">
        <v>11</v>
      </c>
      <c r="G95" s="249">
        <v>2425</v>
      </c>
      <c r="H95" s="243">
        <v>11</v>
      </c>
      <c r="I95" s="248">
        <v>10035</v>
      </c>
      <c r="J95" s="243">
        <v>11</v>
      </c>
      <c r="K95" s="248">
        <v>25430</v>
      </c>
      <c r="L95" s="243">
        <v>11</v>
      </c>
      <c r="M95" s="248">
        <v>64250</v>
      </c>
      <c r="N95" s="243">
        <v>11</v>
      </c>
      <c r="O95" s="248">
        <v>135700</v>
      </c>
      <c r="P95" s="243">
        <v>11</v>
      </c>
      <c r="Q95" s="248">
        <v>24058</v>
      </c>
      <c r="R95" s="243">
        <v>11</v>
      </c>
      <c r="S95" s="249">
        <v>209</v>
      </c>
      <c r="T95" s="244">
        <v>90</v>
      </c>
      <c r="U95" s="249">
        <v>725</v>
      </c>
      <c r="V95" s="244">
        <v>90</v>
      </c>
      <c r="W95" s="249">
        <v>1545</v>
      </c>
      <c r="X95" s="244">
        <v>90</v>
      </c>
      <c r="Y95" s="249">
        <v>490</v>
      </c>
      <c r="Z95" s="244">
        <v>90</v>
      </c>
      <c r="AA95" s="249">
        <v>1930</v>
      </c>
      <c r="AB95" s="244">
        <v>90</v>
      </c>
      <c r="AC95" s="249">
        <v>5440</v>
      </c>
      <c r="AD95" s="244">
        <v>90</v>
      </c>
      <c r="AE95" s="249">
        <v>7480</v>
      </c>
      <c r="AF95" s="244">
        <v>90</v>
      </c>
    </row>
    <row r="96" spans="1:32" s="266" customFormat="1" ht="15" customHeight="1">
      <c r="A96" s="249">
        <v>1564</v>
      </c>
      <c r="B96" s="244">
        <v>10</v>
      </c>
      <c r="C96" s="249">
        <v>3493</v>
      </c>
      <c r="D96" s="244">
        <v>10</v>
      </c>
      <c r="E96" s="248">
        <v>11825</v>
      </c>
      <c r="F96" s="244">
        <v>10</v>
      </c>
      <c r="G96" s="249">
        <v>2438</v>
      </c>
      <c r="H96" s="244">
        <v>10</v>
      </c>
      <c r="I96" s="248">
        <v>10071</v>
      </c>
      <c r="J96" s="244">
        <v>10</v>
      </c>
      <c r="K96" s="248">
        <v>25510</v>
      </c>
      <c r="L96" s="244">
        <v>10</v>
      </c>
      <c r="M96" s="248">
        <v>64510</v>
      </c>
      <c r="N96" s="244">
        <v>10</v>
      </c>
      <c r="O96" s="248">
        <v>140200</v>
      </c>
      <c r="P96" s="244">
        <v>10</v>
      </c>
      <c r="Q96" s="248">
        <v>24128</v>
      </c>
      <c r="R96" s="244">
        <v>10</v>
      </c>
      <c r="S96" s="249">
        <v>210</v>
      </c>
      <c r="T96" s="243">
        <v>91</v>
      </c>
      <c r="U96" s="249">
        <v>729</v>
      </c>
      <c r="V96" s="243">
        <v>91</v>
      </c>
      <c r="W96" s="249">
        <v>1553</v>
      </c>
      <c r="X96" s="243">
        <v>91</v>
      </c>
      <c r="Y96" s="249">
        <v>493</v>
      </c>
      <c r="Z96" s="243">
        <v>91</v>
      </c>
      <c r="AA96" s="249">
        <v>1942</v>
      </c>
      <c r="AB96" s="243">
        <v>91</v>
      </c>
      <c r="AC96" s="249">
        <v>5476</v>
      </c>
      <c r="AD96" s="243">
        <v>91</v>
      </c>
      <c r="AE96" s="249">
        <v>7532</v>
      </c>
      <c r="AF96" s="243">
        <v>91</v>
      </c>
    </row>
    <row r="97" spans="1:32" s="266" customFormat="1" ht="15" customHeight="1">
      <c r="A97" s="249">
        <v>1572</v>
      </c>
      <c r="B97" s="243">
        <v>9</v>
      </c>
      <c r="C97" s="249">
        <v>3512</v>
      </c>
      <c r="D97" s="243">
        <v>9</v>
      </c>
      <c r="E97" s="248">
        <v>11869</v>
      </c>
      <c r="F97" s="243">
        <v>9</v>
      </c>
      <c r="G97" s="249">
        <v>2452</v>
      </c>
      <c r="H97" s="243">
        <v>9</v>
      </c>
      <c r="I97" s="248">
        <v>10107</v>
      </c>
      <c r="J97" s="243">
        <v>9</v>
      </c>
      <c r="K97" s="248">
        <v>25589</v>
      </c>
      <c r="L97" s="243">
        <v>9</v>
      </c>
      <c r="M97" s="248">
        <v>64770</v>
      </c>
      <c r="N97" s="243">
        <v>9</v>
      </c>
      <c r="O97" s="248">
        <v>140700</v>
      </c>
      <c r="P97" s="243">
        <v>9</v>
      </c>
      <c r="Q97" s="248">
        <v>24198</v>
      </c>
      <c r="R97" s="243">
        <v>9</v>
      </c>
      <c r="S97" s="247">
        <v>211</v>
      </c>
      <c r="T97" s="244">
        <v>92</v>
      </c>
      <c r="U97" s="249">
        <v>733</v>
      </c>
      <c r="V97" s="244">
        <v>92</v>
      </c>
      <c r="W97" s="249">
        <v>1561</v>
      </c>
      <c r="X97" s="244">
        <v>92</v>
      </c>
      <c r="Y97" s="249">
        <v>496</v>
      </c>
      <c r="Z97" s="244">
        <v>92</v>
      </c>
      <c r="AA97" s="249">
        <v>1954</v>
      </c>
      <c r="AB97" s="244">
        <v>92</v>
      </c>
      <c r="AC97" s="249">
        <v>5512</v>
      </c>
      <c r="AD97" s="244">
        <v>92</v>
      </c>
      <c r="AE97" s="249">
        <v>7584</v>
      </c>
      <c r="AF97" s="244">
        <v>92</v>
      </c>
    </row>
    <row r="98" spans="1:32" s="266" customFormat="1" ht="15" customHeight="1">
      <c r="A98" s="249">
        <v>1580</v>
      </c>
      <c r="B98" s="244">
        <v>8</v>
      </c>
      <c r="C98" s="249">
        <v>3533</v>
      </c>
      <c r="D98" s="244">
        <v>8</v>
      </c>
      <c r="E98" s="248">
        <v>11913</v>
      </c>
      <c r="F98" s="244">
        <v>8</v>
      </c>
      <c r="G98" s="249">
        <v>2466</v>
      </c>
      <c r="H98" s="244">
        <v>8</v>
      </c>
      <c r="I98" s="248">
        <v>10143</v>
      </c>
      <c r="J98" s="244">
        <v>8</v>
      </c>
      <c r="K98" s="248">
        <v>25669</v>
      </c>
      <c r="L98" s="244">
        <v>8</v>
      </c>
      <c r="M98" s="248">
        <v>65030</v>
      </c>
      <c r="N98" s="244">
        <v>8</v>
      </c>
      <c r="O98" s="248">
        <v>141200</v>
      </c>
      <c r="P98" s="244">
        <v>8</v>
      </c>
      <c r="Q98" s="248">
        <v>24268</v>
      </c>
      <c r="R98" s="244">
        <v>8</v>
      </c>
      <c r="S98" s="249">
        <v>212</v>
      </c>
      <c r="T98" s="243">
        <v>93</v>
      </c>
      <c r="U98" s="249">
        <v>737</v>
      </c>
      <c r="V98" s="243">
        <v>93</v>
      </c>
      <c r="W98" s="249">
        <v>1569</v>
      </c>
      <c r="X98" s="243">
        <v>93</v>
      </c>
      <c r="Y98" s="249">
        <v>499</v>
      </c>
      <c r="Z98" s="243">
        <v>93</v>
      </c>
      <c r="AA98" s="249">
        <v>1966</v>
      </c>
      <c r="AB98" s="243">
        <v>93</v>
      </c>
      <c r="AC98" s="249">
        <v>5548</v>
      </c>
      <c r="AD98" s="243">
        <v>93</v>
      </c>
      <c r="AE98" s="249">
        <v>7636</v>
      </c>
      <c r="AF98" s="243">
        <v>93</v>
      </c>
    </row>
    <row r="99" spans="1:32" s="266" customFormat="1" ht="15" customHeight="1">
      <c r="A99" s="249">
        <v>1588</v>
      </c>
      <c r="B99" s="243">
        <v>7</v>
      </c>
      <c r="C99" s="249">
        <v>3552</v>
      </c>
      <c r="D99" s="243">
        <v>7</v>
      </c>
      <c r="E99" s="248">
        <v>11958</v>
      </c>
      <c r="F99" s="243">
        <v>7</v>
      </c>
      <c r="G99" s="249">
        <v>2481</v>
      </c>
      <c r="H99" s="243">
        <v>7</v>
      </c>
      <c r="I99" s="248">
        <v>10179</v>
      </c>
      <c r="J99" s="243">
        <v>7</v>
      </c>
      <c r="K99" s="248">
        <v>25749</v>
      </c>
      <c r="L99" s="243">
        <v>7</v>
      </c>
      <c r="M99" s="248">
        <v>65290</v>
      </c>
      <c r="N99" s="243">
        <v>7</v>
      </c>
      <c r="O99" s="248">
        <v>141700</v>
      </c>
      <c r="P99" s="243">
        <v>7</v>
      </c>
      <c r="Q99" s="248">
        <v>24338</v>
      </c>
      <c r="R99" s="243">
        <v>7</v>
      </c>
      <c r="S99" s="247">
        <v>213</v>
      </c>
      <c r="T99" s="244">
        <v>94</v>
      </c>
      <c r="U99" s="249">
        <v>741</v>
      </c>
      <c r="V99" s="244">
        <v>94</v>
      </c>
      <c r="W99" s="249">
        <v>1577</v>
      </c>
      <c r="X99" s="244">
        <v>94</v>
      </c>
      <c r="Y99" s="249">
        <v>502</v>
      </c>
      <c r="Z99" s="244">
        <v>94</v>
      </c>
      <c r="AA99" s="249">
        <v>1978</v>
      </c>
      <c r="AB99" s="244">
        <v>94</v>
      </c>
      <c r="AC99" s="249">
        <v>5584</v>
      </c>
      <c r="AD99" s="244">
        <v>94</v>
      </c>
      <c r="AE99" s="249">
        <v>7688</v>
      </c>
      <c r="AF99" s="244">
        <v>94</v>
      </c>
    </row>
    <row r="100" spans="1:32" s="266" customFormat="1" ht="15" customHeight="1">
      <c r="A100" s="249">
        <v>1596</v>
      </c>
      <c r="B100" s="244">
        <v>6</v>
      </c>
      <c r="C100" s="249">
        <v>3573</v>
      </c>
      <c r="D100" s="244">
        <v>6</v>
      </c>
      <c r="E100" s="248">
        <v>12002</v>
      </c>
      <c r="F100" s="244">
        <v>6</v>
      </c>
      <c r="G100" s="249">
        <v>2495</v>
      </c>
      <c r="H100" s="244">
        <v>6</v>
      </c>
      <c r="I100" s="248">
        <v>10215</v>
      </c>
      <c r="J100" s="244">
        <v>6</v>
      </c>
      <c r="K100" s="248">
        <v>25829</v>
      </c>
      <c r="L100" s="244">
        <v>6</v>
      </c>
      <c r="M100" s="248">
        <v>65550</v>
      </c>
      <c r="N100" s="244">
        <v>6</v>
      </c>
      <c r="O100" s="248">
        <v>142200</v>
      </c>
      <c r="P100" s="244">
        <v>6</v>
      </c>
      <c r="Q100" s="248">
        <v>24408</v>
      </c>
      <c r="R100" s="244">
        <v>6</v>
      </c>
      <c r="S100" s="249">
        <v>214</v>
      </c>
      <c r="T100" s="243">
        <v>95</v>
      </c>
      <c r="U100" s="249">
        <v>745</v>
      </c>
      <c r="V100" s="243">
        <v>95</v>
      </c>
      <c r="W100" s="249">
        <v>1585</v>
      </c>
      <c r="X100" s="243">
        <v>95</v>
      </c>
      <c r="Y100" s="249">
        <v>505</v>
      </c>
      <c r="Z100" s="243">
        <v>95</v>
      </c>
      <c r="AA100" s="249">
        <v>1990</v>
      </c>
      <c r="AB100" s="243">
        <v>95</v>
      </c>
      <c r="AC100" s="249">
        <v>5620</v>
      </c>
      <c r="AD100" s="243">
        <v>95</v>
      </c>
      <c r="AE100" s="249">
        <v>7740</v>
      </c>
      <c r="AF100" s="243">
        <v>95</v>
      </c>
    </row>
    <row r="101" spans="1:32" s="266" customFormat="1" ht="15" customHeight="1">
      <c r="A101" s="249">
        <v>1604</v>
      </c>
      <c r="B101" s="243">
        <v>5</v>
      </c>
      <c r="C101" s="249">
        <v>3593</v>
      </c>
      <c r="D101" s="243">
        <v>5</v>
      </c>
      <c r="E101" s="248">
        <v>12046</v>
      </c>
      <c r="F101" s="243">
        <v>5</v>
      </c>
      <c r="G101" s="249">
        <v>2508</v>
      </c>
      <c r="H101" s="243">
        <v>5</v>
      </c>
      <c r="I101" s="248">
        <v>10251</v>
      </c>
      <c r="J101" s="243">
        <v>5</v>
      </c>
      <c r="K101" s="248">
        <v>25910</v>
      </c>
      <c r="L101" s="243">
        <v>5</v>
      </c>
      <c r="M101" s="248">
        <v>65810</v>
      </c>
      <c r="N101" s="243">
        <v>5</v>
      </c>
      <c r="O101" s="248">
        <v>142700</v>
      </c>
      <c r="P101" s="243">
        <v>5</v>
      </c>
      <c r="Q101" s="248">
        <v>24478</v>
      </c>
      <c r="R101" s="243">
        <v>5</v>
      </c>
      <c r="S101" s="247">
        <v>215</v>
      </c>
      <c r="T101" s="244">
        <v>96</v>
      </c>
      <c r="U101" s="249">
        <v>749</v>
      </c>
      <c r="V101" s="244">
        <v>96</v>
      </c>
      <c r="W101" s="249">
        <v>1593</v>
      </c>
      <c r="X101" s="244">
        <v>96</v>
      </c>
      <c r="Y101" s="249">
        <v>508</v>
      </c>
      <c r="Z101" s="244">
        <v>96</v>
      </c>
      <c r="AA101" s="249">
        <v>2002</v>
      </c>
      <c r="AB101" s="244">
        <v>96</v>
      </c>
      <c r="AC101" s="249">
        <v>5656</v>
      </c>
      <c r="AD101" s="244">
        <v>96</v>
      </c>
      <c r="AE101" s="249">
        <v>7792</v>
      </c>
      <c r="AF101" s="244">
        <v>96</v>
      </c>
    </row>
    <row r="102" spans="1:32" s="266" customFormat="1" ht="15" customHeight="1">
      <c r="A102" s="249">
        <v>1612</v>
      </c>
      <c r="B102" s="244">
        <v>4</v>
      </c>
      <c r="C102" s="249">
        <v>3612</v>
      </c>
      <c r="D102" s="244">
        <v>4</v>
      </c>
      <c r="E102" s="248">
        <v>12089</v>
      </c>
      <c r="F102" s="244">
        <v>4</v>
      </c>
      <c r="G102" s="249">
        <v>2522</v>
      </c>
      <c r="H102" s="244">
        <v>4</v>
      </c>
      <c r="I102" s="248">
        <v>10287</v>
      </c>
      <c r="J102" s="244">
        <v>4</v>
      </c>
      <c r="K102" s="248">
        <v>25989</v>
      </c>
      <c r="L102" s="244">
        <v>4</v>
      </c>
      <c r="M102" s="248">
        <v>70070</v>
      </c>
      <c r="N102" s="244">
        <v>4</v>
      </c>
      <c r="O102" s="248">
        <v>143200</v>
      </c>
      <c r="P102" s="244">
        <v>4</v>
      </c>
      <c r="Q102" s="248">
        <v>24548</v>
      </c>
      <c r="R102" s="244">
        <v>4</v>
      </c>
      <c r="S102" s="249">
        <v>216</v>
      </c>
      <c r="T102" s="243">
        <v>97</v>
      </c>
      <c r="U102" s="249">
        <v>753</v>
      </c>
      <c r="V102" s="243">
        <v>97</v>
      </c>
      <c r="W102" s="249">
        <v>1601</v>
      </c>
      <c r="X102" s="243">
        <v>97</v>
      </c>
      <c r="Y102" s="249">
        <v>511</v>
      </c>
      <c r="Z102" s="243">
        <v>97</v>
      </c>
      <c r="AA102" s="249">
        <v>2014</v>
      </c>
      <c r="AB102" s="243">
        <v>97</v>
      </c>
      <c r="AC102" s="249">
        <v>5692</v>
      </c>
      <c r="AD102" s="243">
        <v>97</v>
      </c>
      <c r="AE102" s="249">
        <v>7844</v>
      </c>
      <c r="AF102" s="243">
        <v>97</v>
      </c>
    </row>
    <row r="103" spans="1:32" s="266" customFormat="1" ht="15" customHeight="1">
      <c r="A103" s="249">
        <v>1620</v>
      </c>
      <c r="B103" s="243">
        <v>3</v>
      </c>
      <c r="C103" s="249">
        <v>3633</v>
      </c>
      <c r="D103" s="243">
        <v>3</v>
      </c>
      <c r="E103" s="248">
        <v>12133</v>
      </c>
      <c r="F103" s="243">
        <v>3</v>
      </c>
      <c r="G103" s="249">
        <v>2536</v>
      </c>
      <c r="H103" s="243">
        <v>3</v>
      </c>
      <c r="I103" s="248">
        <v>10323</v>
      </c>
      <c r="J103" s="243">
        <v>3</v>
      </c>
      <c r="K103" s="248">
        <v>30070</v>
      </c>
      <c r="L103" s="243">
        <v>3</v>
      </c>
      <c r="M103" s="248">
        <v>70330</v>
      </c>
      <c r="N103" s="243">
        <v>3</v>
      </c>
      <c r="O103" s="248">
        <v>143700</v>
      </c>
      <c r="P103" s="243">
        <v>3</v>
      </c>
      <c r="Q103" s="248">
        <v>24618</v>
      </c>
      <c r="R103" s="243">
        <v>3</v>
      </c>
      <c r="S103" s="247">
        <v>217</v>
      </c>
      <c r="T103" s="244">
        <v>98</v>
      </c>
      <c r="U103" s="249">
        <v>757</v>
      </c>
      <c r="V103" s="244">
        <v>98</v>
      </c>
      <c r="W103" s="249">
        <v>1609</v>
      </c>
      <c r="X103" s="244">
        <v>98</v>
      </c>
      <c r="Y103" s="249">
        <v>514</v>
      </c>
      <c r="Z103" s="244">
        <v>98</v>
      </c>
      <c r="AA103" s="249">
        <v>2026</v>
      </c>
      <c r="AB103" s="244">
        <v>98</v>
      </c>
      <c r="AC103" s="249">
        <v>5728</v>
      </c>
      <c r="AD103" s="244">
        <v>98</v>
      </c>
      <c r="AE103" s="249">
        <v>7896</v>
      </c>
      <c r="AF103" s="244">
        <v>98</v>
      </c>
    </row>
    <row r="104" spans="1:32" s="266" customFormat="1" ht="15" customHeight="1">
      <c r="A104" s="249">
        <v>1628</v>
      </c>
      <c r="B104" s="244">
        <v>2</v>
      </c>
      <c r="C104" s="249">
        <v>3652</v>
      </c>
      <c r="D104" s="244">
        <v>2</v>
      </c>
      <c r="E104" s="248">
        <v>12177</v>
      </c>
      <c r="F104" s="244">
        <v>2</v>
      </c>
      <c r="G104" s="249">
        <v>2550</v>
      </c>
      <c r="H104" s="244">
        <v>2</v>
      </c>
      <c r="I104" s="248">
        <v>10359</v>
      </c>
      <c r="J104" s="244">
        <v>2</v>
      </c>
      <c r="K104" s="248">
        <v>30149</v>
      </c>
      <c r="L104" s="244">
        <v>2</v>
      </c>
      <c r="M104" s="248">
        <v>70590</v>
      </c>
      <c r="N104" s="244">
        <v>2</v>
      </c>
      <c r="O104" s="248">
        <v>144200</v>
      </c>
      <c r="P104" s="244">
        <v>2</v>
      </c>
      <c r="Q104" s="248">
        <v>24688</v>
      </c>
      <c r="R104" s="244">
        <v>2</v>
      </c>
      <c r="S104" s="249">
        <v>218</v>
      </c>
      <c r="T104" s="243">
        <v>99</v>
      </c>
      <c r="U104" s="249">
        <v>761</v>
      </c>
      <c r="V104" s="243">
        <v>99</v>
      </c>
      <c r="W104" s="249">
        <v>1617</v>
      </c>
      <c r="X104" s="243">
        <v>99</v>
      </c>
      <c r="Y104" s="249">
        <v>517</v>
      </c>
      <c r="Z104" s="243">
        <v>99</v>
      </c>
      <c r="AA104" s="249">
        <v>2038</v>
      </c>
      <c r="AB104" s="243">
        <v>99</v>
      </c>
      <c r="AC104" s="249">
        <v>5764</v>
      </c>
      <c r="AD104" s="243">
        <v>99</v>
      </c>
      <c r="AE104" s="249">
        <v>7948</v>
      </c>
      <c r="AF104" s="243">
        <v>99</v>
      </c>
    </row>
    <row r="105" spans="1:32" s="266" customFormat="1" ht="15" customHeight="1">
      <c r="A105" s="249">
        <v>1636</v>
      </c>
      <c r="B105" s="243">
        <v>1</v>
      </c>
      <c r="C105" s="249">
        <v>3673</v>
      </c>
      <c r="D105" s="243">
        <v>1</v>
      </c>
      <c r="E105" s="248">
        <v>12221</v>
      </c>
      <c r="F105" s="243">
        <v>1</v>
      </c>
      <c r="G105" s="249">
        <v>2565</v>
      </c>
      <c r="H105" s="243">
        <v>1</v>
      </c>
      <c r="I105" s="248">
        <v>10394</v>
      </c>
      <c r="J105" s="243">
        <v>1</v>
      </c>
      <c r="K105" s="248">
        <v>30229</v>
      </c>
      <c r="L105" s="243">
        <v>1</v>
      </c>
      <c r="M105" s="248">
        <v>70850</v>
      </c>
      <c r="N105" s="243">
        <v>1</v>
      </c>
      <c r="O105" s="248">
        <v>144700</v>
      </c>
      <c r="P105" s="243">
        <v>1</v>
      </c>
      <c r="Q105" s="248">
        <v>24758</v>
      </c>
      <c r="R105" s="243">
        <v>1</v>
      </c>
      <c r="S105" s="247">
        <v>219</v>
      </c>
      <c r="T105" s="244">
        <v>100</v>
      </c>
      <c r="U105" s="249">
        <v>765</v>
      </c>
      <c r="V105" s="244">
        <v>100</v>
      </c>
      <c r="W105" s="249">
        <v>1625</v>
      </c>
      <c r="X105" s="244">
        <v>100</v>
      </c>
      <c r="Y105" s="249">
        <v>520</v>
      </c>
      <c r="Z105" s="244">
        <v>100</v>
      </c>
      <c r="AA105" s="249">
        <v>2050</v>
      </c>
      <c r="AB105" s="244">
        <v>100</v>
      </c>
      <c r="AC105" s="249">
        <v>5800</v>
      </c>
      <c r="AD105" s="244">
        <v>100</v>
      </c>
      <c r="AE105" s="249">
        <v>8000</v>
      </c>
      <c r="AF105" s="244">
        <v>100</v>
      </c>
    </row>
    <row r="106" spans="1:32" s="265" customFormat="1" ht="15" customHeight="1">
      <c r="A106" s="257">
        <v>5000</v>
      </c>
      <c r="B106" s="243">
        <v>0</v>
      </c>
      <c r="C106" s="257">
        <v>6000</v>
      </c>
      <c r="D106" s="243">
        <v>0</v>
      </c>
      <c r="E106" s="258">
        <v>30000</v>
      </c>
      <c r="F106" s="243">
        <v>0</v>
      </c>
      <c r="G106" s="257">
        <v>6000</v>
      </c>
      <c r="H106" s="243">
        <v>0</v>
      </c>
      <c r="I106" s="258">
        <v>30000</v>
      </c>
      <c r="J106" s="243">
        <v>0</v>
      </c>
      <c r="K106" s="258">
        <v>60000</v>
      </c>
      <c r="L106" s="243">
        <v>0</v>
      </c>
      <c r="M106" s="258">
        <v>100000</v>
      </c>
      <c r="N106" s="243">
        <v>0</v>
      </c>
      <c r="O106" s="258">
        <v>200000</v>
      </c>
      <c r="P106" s="243">
        <v>0</v>
      </c>
      <c r="Q106" s="258">
        <v>60000</v>
      </c>
      <c r="R106" s="243">
        <v>0</v>
      </c>
      <c r="S106" s="267" t="s">
        <v>0</v>
      </c>
      <c r="T106" s="244">
        <v>0</v>
      </c>
      <c r="U106" s="267" t="s">
        <v>0</v>
      </c>
      <c r="V106" s="244">
        <v>0</v>
      </c>
      <c r="W106" s="267" t="s">
        <v>0</v>
      </c>
      <c r="X106" s="244">
        <v>0</v>
      </c>
      <c r="Y106" s="267" t="s">
        <v>0</v>
      </c>
      <c r="Z106" s="244">
        <v>0</v>
      </c>
      <c r="AA106" s="267" t="s">
        <v>0</v>
      </c>
      <c r="AB106" s="244">
        <v>0</v>
      </c>
      <c r="AC106" s="267" t="s">
        <v>0</v>
      </c>
      <c r="AD106" s="244">
        <v>0</v>
      </c>
      <c r="AE106" s="267" t="s">
        <v>0</v>
      </c>
      <c r="AF106" s="244">
        <v>0</v>
      </c>
    </row>
    <row r="107" spans="1:32" s="268" customFormat="1" ht="15" customHeight="1">
      <c r="A107" s="267" t="s">
        <v>0</v>
      </c>
      <c r="B107" s="259">
        <v>0</v>
      </c>
      <c r="C107" s="267" t="s">
        <v>0</v>
      </c>
      <c r="D107" s="259">
        <v>0</v>
      </c>
      <c r="E107" s="267" t="s">
        <v>0</v>
      </c>
      <c r="F107" s="259">
        <v>0</v>
      </c>
      <c r="G107" s="267" t="s">
        <v>0</v>
      </c>
      <c r="H107" s="259">
        <v>0</v>
      </c>
      <c r="I107" s="267" t="s">
        <v>0</v>
      </c>
      <c r="J107" s="259">
        <v>0</v>
      </c>
      <c r="K107" s="267" t="s">
        <v>0</v>
      </c>
      <c r="L107" s="259">
        <v>0</v>
      </c>
      <c r="M107" s="267" t="s">
        <v>0</v>
      </c>
      <c r="N107" s="259">
        <v>0</v>
      </c>
      <c r="O107" s="267" t="s">
        <v>0</v>
      </c>
      <c r="P107" s="259">
        <v>0</v>
      </c>
      <c r="Q107" s="267" t="s">
        <v>0</v>
      </c>
      <c r="R107" s="259">
        <v>0</v>
      </c>
      <c r="S107" s="267" t="s">
        <v>2</v>
      </c>
      <c r="T107" s="243">
        <v>0</v>
      </c>
      <c r="U107" s="267" t="s">
        <v>2</v>
      </c>
      <c r="V107" s="243">
        <v>0</v>
      </c>
      <c r="W107" s="267" t="s">
        <v>2</v>
      </c>
      <c r="X107" s="243">
        <v>0</v>
      </c>
      <c r="Y107" s="267" t="s">
        <v>2</v>
      </c>
      <c r="Z107" s="243">
        <v>0</v>
      </c>
      <c r="AA107" s="267" t="s">
        <v>2</v>
      </c>
      <c r="AB107" s="243">
        <v>0</v>
      </c>
      <c r="AC107" s="267" t="s">
        <v>2</v>
      </c>
      <c r="AD107" s="243">
        <v>0</v>
      </c>
      <c r="AE107" s="267" t="s">
        <v>2</v>
      </c>
      <c r="AF107" s="243">
        <v>0</v>
      </c>
    </row>
    <row r="108" spans="1:32" s="268" customFormat="1" ht="15" customHeight="1">
      <c r="A108" s="267" t="s">
        <v>1</v>
      </c>
      <c r="B108" s="260">
        <v>0</v>
      </c>
      <c r="C108" s="267" t="s">
        <v>1</v>
      </c>
      <c r="D108" s="260">
        <v>0</v>
      </c>
      <c r="E108" s="267" t="s">
        <v>1</v>
      </c>
      <c r="F108" s="260">
        <v>0</v>
      </c>
      <c r="G108" s="267" t="s">
        <v>1</v>
      </c>
      <c r="H108" s="260">
        <v>0</v>
      </c>
      <c r="I108" s="267" t="s">
        <v>1</v>
      </c>
      <c r="J108" s="260">
        <v>0</v>
      </c>
      <c r="K108" s="267" t="s">
        <v>1</v>
      </c>
      <c r="L108" s="260">
        <v>0</v>
      </c>
      <c r="M108" s="267" t="s">
        <v>1</v>
      </c>
      <c r="N108" s="260">
        <v>0</v>
      </c>
      <c r="O108" s="267" t="s">
        <v>1</v>
      </c>
      <c r="P108" s="260">
        <v>0</v>
      </c>
      <c r="Q108" s="267" t="s">
        <v>1</v>
      </c>
      <c r="R108" s="260">
        <v>0</v>
      </c>
      <c r="S108" s="267" t="s">
        <v>91</v>
      </c>
      <c r="T108" s="244">
        <v>0</v>
      </c>
      <c r="U108" s="267" t="s">
        <v>91</v>
      </c>
      <c r="V108" s="244">
        <v>0</v>
      </c>
      <c r="W108" s="267" t="s">
        <v>91</v>
      </c>
      <c r="X108" s="244">
        <v>0</v>
      </c>
      <c r="Y108" s="267" t="s">
        <v>91</v>
      </c>
      <c r="Z108" s="244">
        <v>0</v>
      </c>
      <c r="AA108" s="267" t="s">
        <v>91</v>
      </c>
      <c r="AB108" s="244">
        <v>0</v>
      </c>
      <c r="AC108" s="267" t="s">
        <v>91</v>
      </c>
      <c r="AD108" s="244">
        <v>0</v>
      </c>
      <c r="AE108" s="267" t="s">
        <v>91</v>
      </c>
      <c r="AF108" s="244">
        <v>0</v>
      </c>
    </row>
    <row r="109" spans="1:32" s="268" customFormat="1" ht="15" customHeight="1">
      <c r="A109" s="267" t="s">
        <v>2</v>
      </c>
      <c r="B109" s="259">
        <v>0</v>
      </c>
      <c r="C109" s="267" t="s">
        <v>2</v>
      </c>
      <c r="D109" s="259">
        <v>0</v>
      </c>
      <c r="E109" s="267" t="s">
        <v>2</v>
      </c>
      <c r="F109" s="259">
        <v>0</v>
      </c>
      <c r="G109" s="267" t="s">
        <v>2</v>
      </c>
      <c r="H109" s="259">
        <v>0</v>
      </c>
      <c r="I109" s="267" t="s">
        <v>2</v>
      </c>
      <c r="J109" s="259">
        <v>0</v>
      </c>
      <c r="K109" s="267" t="s">
        <v>2</v>
      </c>
      <c r="L109" s="259">
        <v>0</v>
      </c>
      <c r="M109" s="267" t="s">
        <v>2</v>
      </c>
      <c r="N109" s="259">
        <v>0</v>
      </c>
      <c r="O109" s="267" t="s">
        <v>2</v>
      </c>
      <c r="P109" s="259">
        <v>0</v>
      </c>
      <c r="Q109" s="267" t="s">
        <v>2</v>
      </c>
      <c r="R109" s="259">
        <v>0</v>
      </c>
      <c r="S109" s="267" t="s">
        <v>1</v>
      </c>
      <c r="T109" s="243">
        <v>0</v>
      </c>
      <c r="U109" s="267" t="s">
        <v>1</v>
      </c>
      <c r="V109" s="243">
        <v>0</v>
      </c>
      <c r="W109" s="267" t="s">
        <v>1</v>
      </c>
      <c r="X109" s="243">
        <v>0</v>
      </c>
      <c r="Y109" s="267" t="s">
        <v>1</v>
      </c>
      <c r="Z109" s="243">
        <v>0</v>
      </c>
      <c r="AA109" s="267" t="s">
        <v>1</v>
      </c>
      <c r="AB109" s="243">
        <v>0</v>
      </c>
      <c r="AC109" s="267" t="s">
        <v>1</v>
      </c>
      <c r="AD109" s="243">
        <v>0</v>
      </c>
      <c r="AE109" s="267" t="s">
        <v>1</v>
      </c>
      <c r="AF109" s="243">
        <v>0</v>
      </c>
    </row>
    <row r="110" spans="1:32" s="268" customFormat="1" ht="15" customHeight="1" thickBot="1">
      <c r="A110" s="269" t="s">
        <v>91</v>
      </c>
      <c r="B110" s="261">
        <v>0</v>
      </c>
      <c r="C110" s="269" t="s">
        <v>91</v>
      </c>
      <c r="D110" s="261">
        <v>0</v>
      </c>
      <c r="E110" s="269" t="s">
        <v>91</v>
      </c>
      <c r="F110" s="261">
        <v>0</v>
      </c>
      <c r="G110" s="269" t="s">
        <v>91</v>
      </c>
      <c r="H110" s="261">
        <v>0</v>
      </c>
      <c r="I110" s="269" t="s">
        <v>91</v>
      </c>
      <c r="J110" s="261">
        <v>0</v>
      </c>
      <c r="K110" s="269" t="s">
        <v>91</v>
      </c>
      <c r="L110" s="261">
        <v>0</v>
      </c>
      <c r="M110" s="269" t="s">
        <v>91</v>
      </c>
      <c r="N110" s="261">
        <v>0</v>
      </c>
      <c r="O110" s="269" t="s">
        <v>91</v>
      </c>
      <c r="P110" s="261">
        <v>0</v>
      </c>
      <c r="Q110" s="269" t="s">
        <v>91</v>
      </c>
      <c r="R110" s="261">
        <v>0</v>
      </c>
      <c r="S110" s="269"/>
      <c r="T110" s="246"/>
      <c r="U110" s="269"/>
      <c r="V110" s="246"/>
      <c r="W110" s="269"/>
      <c r="X110" s="246"/>
      <c r="Y110" s="269"/>
      <c r="Z110" s="246"/>
      <c r="AA110" s="269"/>
      <c r="AB110" s="246"/>
      <c r="AC110" s="269"/>
      <c r="AD110" s="246"/>
      <c r="AE110" s="269"/>
      <c r="AF110" s="246"/>
    </row>
  </sheetData>
  <mergeCells count="20">
    <mergeCell ref="S2:Z2"/>
    <mergeCell ref="AA2:AF2"/>
    <mergeCell ref="A1:AF1"/>
    <mergeCell ref="A3:B3"/>
    <mergeCell ref="Q3:R3"/>
    <mergeCell ref="C3:D3"/>
    <mergeCell ref="E3:F3"/>
    <mergeCell ref="A2:R2"/>
    <mergeCell ref="G3:H3"/>
    <mergeCell ref="I3:J3"/>
    <mergeCell ref="K3:L3"/>
    <mergeCell ref="M3:N3"/>
    <mergeCell ref="O3:P3"/>
    <mergeCell ref="S3:T3"/>
    <mergeCell ref="U3:V3"/>
    <mergeCell ref="W3:X3"/>
    <mergeCell ref="Y3:Z3"/>
    <mergeCell ref="AA3:AB3"/>
    <mergeCell ref="AC3:AD3"/>
    <mergeCell ref="AE3:AF3"/>
  </mergeCells>
  <phoneticPr fontId="1" type="noConversion"/>
  <pageMargins left="0.75" right="0.75" top="1" bottom="1" header="0.5" footer="0.5"/>
  <pageSetup paperSize="9" scale="32"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3"/>
  </sheetPr>
  <dimension ref="A1:N50"/>
  <sheetViews>
    <sheetView view="pageBreakPreview" topLeftCell="A4" zoomScale="60" zoomScaleNormal="75" workbookViewId="0">
      <selection activeCell="C13" sqref="C13:D13"/>
    </sheetView>
  </sheetViews>
  <sheetFormatPr defaultColWidth="9.140625" defaultRowHeight="35.1" customHeight="1"/>
  <cols>
    <col min="1" max="1" width="4.42578125" style="40" bestFit="1" customWidth="1"/>
    <col min="2" max="2" width="6.7109375" style="40" customWidth="1"/>
    <col min="3" max="3" width="13.7109375" style="40" customWidth="1"/>
    <col min="4" max="4" width="25.7109375" style="91" customWidth="1"/>
    <col min="5" max="5" width="23.7109375" style="91" customWidth="1"/>
    <col min="6" max="7" width="8.7109375" style="40" customWidth="1"/>
    <col min="8" max="8" width="2.5703125" style="40" customWidth="1"/>
    <col min="9" max="9" width="4.42578125" style="91" customWidth="1"/>
    <col min="10" max="10" width="6.7109375" style="91" customWidth="1"/>
    <col min="11" max="11" width="13" style="91" customWidth="1"/>
    <col min="12" max="12" width="25.7109375" style="91" customWidth="1"/>
    <col min="13" max="13" width="23.7109375" style="91" customWidth="1"/>
    <col min="14" max="14" width="11.5703125" style="91" customWidth="1"/>
    <col min="15" max="16384" width="9.140625" style="40"/>
  </cols>
  <sheetData>
    <row r="1" spans="1:14" ht="35.1" customHeight="1">
      <c r="A1" s="348" t="s">
        <v>16</v>
      </c>
      <c r="B1" s="348"/>
      <c r="C1" s="348"/>
      <c r="D1" s="124" t="str">
        <f>'genel bilgi girişi'!$B$4</f>
        <v>GENÇ ERKEK</v>
      </c>
      <c r="E1" s="123" t="s">
        <v>17</v>
      </c>
      <c r="F1" s="340" t="str">
        <f>'genel bilgi girişi'!B5</f>
        <v>ATATÜRK STADYUMU</v>
      </c>
      <c r="G1" s="340"/>
      <c r="H1" s="340"/>
      <c r="I1" s="345" t="s">
        <v>59</v>
      </c>
      <c r="J1" s="345"/>
      <c r="M1" s="123" t="s">
        <v>11</v>
      </c>
      <c r="N1" s="150"/>
    </row>
    <row r="2" spans="1:14" ht="44.25" customHeight="1">
      <c r="A2" s="348" t="s">
        <v>19</v>
      </c>
      <c r="B2" s="348"/>
      <c r="C2" s="348"/>
      <c r="D2" s="125" t="s">
        <v>35</v>
      </c>
      <c r="E2" s="123" t="s">
        <v>18</v>
      </c>
      <c r="F2" s="341" t="str">
        <f>'genel bilgi girişi'!B6</f>
        <v>11-12 MART 2019</v>
      </c>
      <c r="G2" s="341"/>
      <c r="H2" s="342"/>
      <c r="I2" s="42" t="s">
        <v>32</v>
      </c>
      <c r="J2" s="42" t="s">
        <v>20</v>
      </c>
      <c r="K2" s="196" t="s">
        <v>62</v>
      </c>
      <c r="L2" s="132" t="s">
        <v>55</v>
      </c>
      <c r="M2" s="132" t="s">
        <v>21</v>
      </c>
      <c r="N2" s="42" t="s">
        <v>22</v>
      </c>
    </row>
    <row r="3" spans="1:14" ht="35.1" customHeight="1">
      <c r="A3" s="348" t="s">
        <v>60</v>
      </c>
      <c r="B3" s="348"/>
      <c r="C3" s="348"/>
      <c r="D3" s="270" t="str">
        <f>rekorlar!$H$9</f>
        <v>YİĞİTCAN HEKİMOĞLU 10.65 sn</v>
      </c>
      <c r="E3" s="123" t="s">
        <v>61</v>
      </c>
      <c r="F3" s="343" t="str">
        <f>'yarışma programı'!$E$9</f>
        <v>1. Gün-11:45</v>
      </c>
      <c r="G3" s="343"/>
      <c r="H3" s="344"/>
      <c r="I3" s="130">
        <v>1</v>
      </c>
      <c r="J3" s="134">
        <f t="shared" ref="J3:M10" si="0">B6</f>
        <v>41</v>
      </c>
      <c r="K3" s="190">
        <f t="shared" si="0"/>
        <v>37091</v>
      </c>
      <c r="L3" s="191" t="str">
        <f t="shared" si="0"/>
        <v>ÇAĞRI ÖZTÜRK</v>
      </c>
      <c r="M3" s="191" t="str">
        <f t="shared" si="0"/>
        <v>Dr. FAZIL KÜÇÜK E.M.L</v>
      </c>
      <c r="N3" s="204">
        <f t="shared" ref="N3:N10" si="1">F6</f>
        <v>0</v>
      </c>
    </row>
    <row r="4" spans="1:14" ht="35.1" customHeight="1">
      <c r="A4" s="350" t="str">
        <f>'genel bilgi girişi'!$B$8</f>
        <v>MİLLİ EĞİTİM ve KÜLTÜR BAKANLIĞI 2018-2019 ÖĞRETİM YILI GENÇLER ATLETİZM  ELEME YARIŞMALARI</v>
      </c>
      <c r="B4" s="350"/>
      <c r="C4" s="350"/>
      <c r="D4" s="350"/>
      <c r="E4" s="350"/>
      <c r="F4" s="350"/>
      <c r="G4" s="350"/>
      <c r="I4" s="130">
        <v>2</v>
      </c>
      <c r="J4" s="134">
        <f t="shared" si="0"/>
        <v>44</v>
      </c>
      <c r="K4" s="190">
        <f t="shared" si="0"/>
        <v>37005</v>
      </c>
      <c r="L4" s="191" t="str">
        <f t="shared" si="0"/>
        <v>TUNCAY KURT</v>
      </c>
      <c r="M4" s="191" t="str">
        <f t="shared" si="0"/>
        <v>LEFKE GAZİ LİSESİ</v>
      </c>
      <c r="N4" s="204">
        <f t="shared" si="1"/>
        <v>0</v>
      </c>
    </row>
    <row r="5" spans="1:14" s="126" customFormat="1" ht="35.1" customHeight="1">
      <c r="A5" s="42" t="s">
        <v>32</v>
      </c>
      <c r="B5" s="42" t="s">
        <v>20</v>
      </c>
      <c r="C5" s="132" t="s">
        <v>62</v>
      </c>
      <c r="D5" s="132" t="s">
        <v>55</v>
      </c>
      <c r="E5" s="132" t="s">
        <v>21</v>
      </c>
      <c r="F5" s="193" t="s">
        <v>22</v>
      </c>
      <c r="G5" s="193" t="s">
        <v>23</v>
      </c>
      <c r="H5" s="53"/>
      <c r="I5" s="42">
        <v>3</v>
      </c>
      <c r="J5" s="191">
        <f t="shared" si="0"/>
        <v>50</v>
      </c>
      <c r="K5" s="198">
        <f t="shared" si="0"/>
        <v>37587</v>
      </c>
      <c r="L5" s="191" t="str">
        <f t="shared" si="0"/>
        <v>ERKAN KIR</v>
      </c>
      <c r="M5" s="191" t="str">
        <f t="shared" si="0"/>
        <v>SEDAT SİMAVİ E.M.LİSESİ</v>
      </c>
      <c r="N5" s="204">
        <f t="shared" si="1"/>
        <v>0</v>
      </c>
    </row>
    <row r="6" spans="1:14" ht="35.1" customHeight="1">
      <c r="A6" s="130">
        <v>1</v>
      </c>
      <c r="B6" s="134">
        <f>'yarışmaya katılan okullar'!B12</f>
        <v>41</v>
      </c>
      <c r="C6" s="135">
        <v>37091</v>
      </c>
      <c r="D6" s="136" t="s">
        <v>313</v>
      </c>
      <c r="E6" s="137" t="str">
        <f>'yarışmaya katılan okullar'!C12</f>
        <v>Dr. FAZIL KÜÇÜK E.M.L</v>
      </c>
      <c r="F6" s="138"/>
      <c r="G6" s="239" t="str">
        <f>IF(ISTEXT(F6),0,IFERROR(VLOOKUP(SMALL(puan!$A$4:$B$112,COUNTIF(puan!$A$4:$B$112,"&lt;"&amp;F6)+1),puan!$A$4:$B$112,2,0),"    "))</f>
        <v xml:space="preserve">    </v>
      </c>
      <c r="H6" s="152"/>
      <c r="I6" s="130">
        <v>4</v>
      </c>
      <c r="J6" s="134">
        <f t="shared" si="0"/>
        <v>52</v>
      </c>
      <c r="K6" s="190">
        <f t="shared" si="0"/>
        <v>37848</v>
      </c>
      <c r="L6" s="191" t="str">
        <f t="shared" si="0"/>
        <v>MAXİM TEN</v>
      </c>
      <c r="M6" s="191" t="str">
        <f t="shared" si="0"/>
        <v>LAPTA YAVUZLAR LİSESİ</v>
      </c>
      <c r="N6" s="204">
        <f t="shared" si="1"/>
        <v>0</v>
      </c>
    </row>
    <row r="7" spans="1:14" ht="35.1" customHeight="1">
      <c r="A7" s="130">
        <v>2</v>
      </c>
      <c r="B7" s="134">
        <f>'yarışmaya katılan okullar'!B13</f>
        <v>44</v>
      </c>
      <c r="C7" s="135">
        <v>37005</v>
      </c>
      <c r="D7" s="136" t="s">
        <v>314</v>
      </c>
      <c r="E7" s="137" t="str">
        <f>'yarışmaya katılan okullar'!C13</f>
        <v>LEFKE GAZİ LİSESİ</v>
      </c>
      <c r="F7" s="138"/>
      <c r="G7" s="239" t="str">
        <f>IF(ISTEXT(F7),0,IFERROR(VLOOKUP(SMALL(puan!$A$4:$B$112,COUNTIF(puan!$A$4:$B$112,"&lt;"&amp;F7)+1),puan!$A$4:$B$112,2,0),"    "))</f>
        <v xml:space="preserve">    </v>
      </c>
      <c r="H7" s="152"/>
      <c r="I7" s="130">
        <v>5</v>
      </c>
      <c r="J7" s="134">
        <f t="shared" si="0"/>
        <v>16</v>
      </c>
      <c r="K7" s="190">
        <f t="shared" si="0"/>
        <v>37759</v>
      </c>
      <c r="L7" s="191" t="str">
        <f t="shared" si="0"/>
        <v>HÜSEYİN BOLAT</v>
      </c>
      <c r="M7" s="191" t="str">
        <f t="shared" si="0"/>
        <v>CUMHURİYET LİSESİ</v>
      </c>
      <c r="N7" s="204">
        <f t="shared" si="1"/>
        <v>0</v>
      </c>
    </row>
    <row r="8" spans="1:14" ht="35.1" customHeight="1">
      <c r="A8" s="130">
        <v>3</v>
      </c>
      <c r="B8" s="134">
        <f>'yarışmaya katılan okullar'!B14</f>
        <v>50</v>
      </c>
      <c r="C8" s="135">
        <v>37587</v>
      </c>
      <c r="D8" s="136" t="s">
        <v>315</v>
      </c>
      <c r="E8" s="137" t="str">
        <f>'yarışmaya katılan okullar'!C14</f>
        <v>SEDAT SİMAVİ E.M.LİSESİ</v>
      </c>
      <c r="F8" s="138"/>
      <c r="G8" s="239" t="str">
        <f>IF(ISTEXT(F8),0,IFERROR(VLOOKUP(SMALL(puan!$A$4:$B$112,COUNTIF(puan!$A$4:$B$112,"&lt;"&amp;F8)+1),puan!$A$4:$B$112,2,0),"    "))</f>
        <v xml:space="preserve">    </v>
      </c>
      <c r="H8" s="152"/>
      <c r="I8" s="130">
        <v>6</v>
      </c>
      <c r="J8" s="134">
        <f t="shared" si="0"/>
        <v>60</v>
      </c>
      <c r="K8" s="190">
        <f t="shared" si="0"/>
        <v>37287</v>
      </c>
      <c r="L8" s="191" t="str">
        <f t="shared" si="0"/>
        <v>BURAK TOPAL</v>
      </c>
      <c r="M8" s="191" t="str">
        <f t="shared" si="0"/>
        <v>KARPAZ MESLEK LİSESİ</v>
      </c>
      <c r="N8" s="204">
        <f t="shared" si="1"/>
        <v>0</v>
      </c>
    </row>
    <row r="9" spans="1:14" ht="35.1" customHeight="1">
      <c r="A9" s="130">
        <v>4</v>
      </c>
      <c r="B9" s="134">
        <f>'yarışmaya katılan okullar'!B15</f>
        <v>52</v>
      </c>
      <c r="C9" s="135">
        <v>37848</v>
      </c>
      <c r="D9" s="136" t="s">
        <v>316</v>
      </c>
      <c r="E9" s="137" t="str">
        <f>'yarışmaya katılan okullar'!C15</f>
        <v>LAPTA YAVUZLAR LİSESİ</v>
      </c>
      <c r="F9" s="138"/>
      <c r="G9" s="239" t="str">
        <f>IF(ISTEXT(F9),0,IFERROR(VLOOKUP(SMALL(puan!$A$4:$B$112,COUNTIF(puan!$A$4:$B$112,"&lt;"&amp;F9)+1),puan!$A$4:$B$112,2,0),"    "))</f>
        <v xml:space="preserve">    </v>
      </c>
      <c r="H9" s="152"/>
      <c r="I9" s="130">
        <v>7</v>
      </c>
      <c r="J9" s="134">
        <f t="shared" si="0"/>
        <v>30</v>
      </c>
      <c r="K9" s="190">
        <f t="shared" si="0"/>
        <v>37904</v>
      </c>
      <c r="L9" s="191" t="str">
        <f t="shared" si="0"/>
        <v>BERAT ŞANVERDİ</v>
      </c>
      <c r="M9" s="191" t="str">
        <f t="shared" si="0"/>
        <v>HALA SULTAN İLAHİYAT KOLEJİ</v>
      </c>
      <c r="N9" s="204">
        <f t="shared" si="1"/>
        <v>0</v>
      </c>
    </row>
    <row r="10" spans="1:14" ht="35.1" customHeight="1">
      <c r="A10" s="130">
        <v>5</v>
      </c>
      <c r="B10" s="134">
        <f>'yarışmaya katılan okullar'!B16</f>
        <v>16</v>
      </c>
      <c r="C10" s="135">
        <v>37759</v>
      </c>
      <c r="D10" s="136" t="s">
        <v>317</v>
      </c>
      <c r="E10" s="137" t="str">
        <f>'yarışmaya katılan okullar'!C16</f>
        <v>CUMHURİYET LİSESİ</v>
      </c>
      <c r="F10" s="138"/>
      <c r="G10" s="239" t="str">
        <f>IF(ISTEXT(F10),0,IFERROR(VLOOKUP(SMALL(puan!$A$4:$B$112,COUNTIF(puan!$A$4:$B$112,"&lt;"&amp;F10)+1),puan!$A$4:$B$112,2,0),"    "))</f>
        <v xml:space="preserve">    </v>
      </c>
      <c r="H10" s="152"/>
      <c r="I10" s="130">
        <v>8</v>
      </c>
      <c r="J10" s="134">
        <f t="shared" si="0"/>
        <v>59</v>
      </c>
      <c r="K10" s="190">
        <f t="shared" si="0"/>
        <v>38261</v>
      </c>
      <c r="L10" s="191" t="str">
        <f t="shared" si="0"/>
        <v>YİĞİT ÖZYÜREKLİLER</v>
      </c>
      <c r="M10" s="191" t="str">
        <f t="shared" si="0"/>
        <v>POLATPAŞA LİSESİ</v>
      </c>
      <c r="N10" s="204">
        <f t="shared" si="1"/>
        <v>0</v>
      </c>
    </row>
    <row r="11" spans="1:14" ht="35.1" customHeight="1">
      <c r="A11" s="130">
        <v>6</v>
      </c>
      <c r="B11" s="134">
        <f>'yarışmaya katılan okullar'!B17</f>
        <v>60</v>
      </c>
      <c r="C11" s="135">
        <v>37287</v>
      </c>
      <c r="D11" s="136" t="s">
        <v>318</v>
      </c>
      <c r="E11" s="137" t="str">
        <f>'yarışmaya katılan okullar'!C17</f>
        <v>KARPAZ MESLEK LİSESİ</v>
      </c>
      <c r="F11" s="138"/>
      <c r="G11" s="239" t="str">
        <f>IF(ISTEXT(F11),0,IFERROR(VLOOKUP(SMALL(puan!$A$4:$B$112,COUNTIF(puan!$A$4:$B$112,"&lt;"&amp;F11)+1),puan!$A$4:$B$112,2,0),"    "))</f>
        <v xml:space="preserve">    </v>
      </c>
      <c r="H11" s="152"/>
      <c r="I11" s="339" t="s">
        <v>58</v>
      </c>
      <c r="J11" s="339"/>
      <c r="K11" s="202"/>
      <c r="L11" s="126"/>
      <c r="M11" s="123" t="s">
        <v>11</v>
      </c>
      <c r="N11" s="150"/>
    </row>
    <row r="12" spans="1:14" ht="35.1" customHeight="1">
      <c r="A12" s="130">
        <v>7</v>
      </c>
      <c r="B12" s="134">
        <f>'yarışmaya katılan okullar'!B18</f>
        <v>30</v>
      </c>
      <c r="C12" s="135">
        <v>37904</v>
      </c>
      <c r="D12" s="136" t="s">
        <v>319</v>
      </c>
      <c r="E12" s="137" t="str">
        <f>'yarışmaya katılan okullar'!C18</f>
        <v>HALA SULTAN İLAHİYAT KOLEJİ</v>
      </c>
      <c r="F12" s="138"/>
      <c r="G12" s="239" t="str">
        <f>IF(ISTEXT(F12),0,IFERROR(VLOOKUP(SMALL(puan!$A$4:$B$112,COUNTIF(puan!$A$4:$B$112,"&lt;"&amp;F12)+1),puan!$A$4:$B$112,2,0),"    "))</f>
        <v xml:space="preserve">    </v>
      </c>
      <c r="H12" s="152"/>
      <c r="I12" s="42" t="s">
        <v>32</v>
      </c>
      <c r="J12" s="42" t="s">
        <v>20</v>
      </c>
      <c r="K12" s="196" t="s">
        <v>62</v>
      </c>
      <c r="L12" s="132" t="s">
        <v>55</v>
      </c>
      <c r="M12" s="132" t="s">
        <v>21</v>
      </c>
      <c r="N12" s="197" t="s">
        <v>22</v>
      </c>
    </row>
    <row r="13" spans="1:14" ht="35.1" customHeight="1">
      <c r="A13" s="130">
        <v>8</v>
      </c>
      <c r="B13" s="134">
        <f>'yarışmaya katılan okullar'!B19</f>
        <v>59</v>
      </c>
      <c r="C13" s="135">
        <v>38261</v>
      </c>
      <c r="D13" s="136" t="s">
        <v>320</v>
      </c>
      <c r="E13" s="137" t="str">
        <f>'yarışmaya katılan okullar'!C19</f>
        <v>POLATPAŞA LİSESİ</v>
      </c>
      <c r="F13" s="138"/>
      <c r="G13" s="239" t="str">
        <f>IF(ISTEXT(F13),0,IFERROR(VLOOKUP(SMALL(puan!$A$4:$B$112,COUNTIF(puan!$A$4:$B$112,"&lt;"&amp;F13)+1),puan!$A$4:$B$112,2,0),"    "))</f>
        <v xml:space="preserve">    </v>
      </c>
      <c r="H13" s="152"/>
      <c r="I13" s="130">
        <v>1</v>
      </c>
      <c r="J13" s="134">
        <f t="shared" ref="J13:M20" si="2">B14</f>
        <v>45</v>
      </c>
      <c r="K13" s="190" t="str">
        <f t="shared" si="2"/>
        <v>-</v>
      </c>
      <c r="L13" s="191" t="str">
        <f t="shared" si="2"/>
        <v>-</v>
      </c>
      <c r="M13" s="191" t="str">
        <f t="shared" si="2"/>
        <v>GÜZELYURT MESLEK LİSESİ</v>
      </c>
      <c r="N13" s="204">
        <f t="shared" ref="N13:N20" si="3">F14</f>
        <v>0</v>
      </c>
    </row>
    <row r="14" spans="1:14" ht="35.1" customHeight="1">
      <c r="A14" s="130">
        <v>9</v>
      </c>
      <c r="B14" s="134">
        <f>'yarışmaya katılan okullar'!B20</f>
        <v>45</v>
      </c>
      <c r="C14" s="135" t="s">
        <v>237</v>
      </c>
      <c r="D14" s="136" t="s">
        <v>237</v>
      </c>
      <c r="E14" s="137" t="str">
        <f>'yarışmaya katılan okullar'!C20</f>
        <v>GÜZELYURT MESLEK LİSESİ</v>
      </c>
      <c r="F14" s="138"/>
      <c r="G14" s="239" t="str">
        <f>IF(ISTEXT(F14),0,IFERROR(VLOOKUP(SMALL(puan!$A$4:$B$112,COUNTIF(puan!$A$4:$B$112,"&lt;"&amp;F14)+1),puan!$A$4:$B$112,2,0),"    "))</f>
        <v xml:space="preserve">    </v>
      </c>
      <c r="H14" s="152"/>
      <c r="I14" s="130">
        <v>2</v>
      </c>
      <c r="J14" s="134">
        <f t="shared" si="2"/>
        <v>35</v>
      </c>
      <c r="K14" s="190">
        <f t="shared" si="2"/>
        <v>37646</v>
      </c>
      <c r="L14" s="191" t="str">
        <f t="shared" si="2"/>
        <v>KAYA BULDUK</v>
      </c>
      <c r="M14" s="191" t="str">
        <f t="shared" si="2"/>
        <v>ANAFARTALAR LİSESİ</v>
      </c>
      <c r="N14" s="204">
        <f t="shared" si="3"/>
        <v>0</v>
      </c>
    </row>
    <row r="15" spans="1:14" ht="35.1" customHeight="1">
      <c r="A15" s="130">
        <v>10</v>
      </c>
      <c r="B15" s="134">
        <f>'yarışmaya katılan okullar'!B21</f>
        <v>35</v>
      </c>
      <c r="C15" s="135">
        <v>37646</v>
      </c>
      <c r="D15" s="136" t="s">
        <v>321</v>
      </c>
      <c r="E15" s="137" t="str">
        <f>'yarışmaya katılan okullar'!C21</f>
        <v>ANAFARTALAR LİSESİ</v>
      </c>
      <c r="F15" s="138"/>
      <c r="G15" s="239" t="str">
        <f>IF(ISTEXT(F15),0,IFERROR(VLOOKUP(SMALL(puan!$A$4:$B$112,COUNTIF(puan!$A$4:$B$112,"&lt;"&amp;F15)+1),puan!$A$4:$B$112,2,0),"    "))</f>
        <v xml:space="preserve">    </v>
      </c>
      <c r="H15" s="152"/>
      <c r="I15" s="42">
        <v>3</v>
      </c>
      <c r="J15" s="134">
        <f t="shared" si="2"/>
        <v>71</v>
      </c>
      <c r="K15" s="190" t="str">
        <f t="shared" si="2"/>
        <v>04.03.2001</v>
      </c>
      <c r="L15" s="191" t="str">
        <f t="shared" si="2"/>
        <v>SAFFET GÜNAY ÖZMENEK</v>
      </c>
      <c r="M15" s="191" t="str">
        <f t="shared" si="2"/>
        <v>THE AMERİCAN COLLEGE</v>
      </c>
      <c r="N15" s="204">
        <f t="shared" si="3"/>
        <v>0</v>
      </c>
    </row>
    <row r="16" spans="1:14" ht="35.1" customHeight="1">
      <c r="A16" s="130">
        <v>11</v>
      </c>
      <c r="B16" s="134">
        <f>'yarışmaya katılan okullar'!B22</f>
        <v>71</v>
      </c>
      <c r="C16" s="135" t="s">
        <v>322</v>
      </c>
      <c r="D16" s="136" t="s">
        <v>323</v>
      </c>
      <c r="E16" s="137" t="str">
        <f>'yarışmaya katılan okullar'!C22</f>
        <v>THE AMERİCAN COLLEGE</v>
      </c>
      <c r="F16" s="138"/>
      <c r="G16" s="239" t="str">
        <f>IF(ISTEXT(F16),0,IFERROR(VLOOKUP(SMALL(puan!$A$4:$B$112,COUNTIF(puan!$A$4:$B$112,"&lt;"&amp;F16)+1),puan!$A$4:$B$112,2,0),"    "))</f>
        <v xml:space="preserve">    </v>
      </c>
      <c r="H16" s="152"/>
      <c r="I16" s="130">
        <v>4</v>
      </c>
      <c r="J16" s="134">
        <f t="shared" si="2"/>
        <v>57</v>
      </c>
      <c r="K16" s="190" t="str">
        <f t="shared" si="2"/>
        <v>09.02.2003</v>
      </c>
      <c r="L16" s="191" t="str">
        <f t="shared" si="2"/>
        <v>BATU ŞAHDUR</v>
      </c>
      <c r="M16" s="191" t="str">
        <f t="shared" si="2"/>
        <v>19 MAYIS TMK</v>
      </c>
      <c r="N16" s="204">
        <f t="shared" si="3"/>
        <v>0</v>
      </c>
    </row>
    <row r="17" spans="1:14" ht="35.1" customHeight="1">
      <c r="A17" s="130">
        <v>12</v>
      </c>
      <c r="B17" s="134">
        <f>'yarışmaya katılan okullar'!B23</f>
        <v>57</v>
      </c>
      <c r="C17" s="135" t="s">
        <v>324</v>
      </c>
      <c r="D17" s="136" t="s">
        <v>325</v>
      </c>
      <c r="E17" s="137" t="str">
        <f>'yarışmaya katılan okullar'!C23</f>
        <v>19 MAYIS TMK</v>
      </c>
      <c r="F17" s="138"/>
      <c r="G17" s="239" t="str">
        <f>IF(ISTEXT(F17),0,IFERROR(VLOOKUP(SMALL(puan!$A$4:$B$112,COUNTIF(puan!$A$4:$B$112,"&lt;"&amp;F17)+1),puan!$A$4:$B$112,2,0),"    "))</f>
        <v xml:space="preserve">    </v>
      </c>
      <c r="H17" s="152"/>
      <c r="I17" s="130">
        <v>5</v>
      </c>
      <c r="J17" s="134">
        <f t="shared" si="2"/>
        <v>77</v>
      </c>
      <c r="K17" s="190">
        <f t="shared" si="2"/>
        <v>37066</v>
      </c>
      <c r="L17" s="191" t="str">
        <f t="shared" si="2"/>
        <v>YÜKSEL GÜNEŞ</v>
      </c>
      <c r="M17" s="191" t="str">
        <f t="shared" si="2"/>
        <v>BÜLENT ECEVİT ANADOLU LİSESİ</v>
      </c>
      <c r="N17" s="204">
        <f t="shared" si="3"/>
        <v>0</v>
      </c>
    </row>
    <row r="18" spans="1:14" ht="35.1" customHeight="1">
      <c r="A18" s="130">
        <v>13</v>
      </c>
      <c r="B18" s="134">
        <f>'yarışmaya katılan okullar'!B24</f>
        <v>77</v>
      </c>
      <c r="C18" s="135">
        <v>37066</v>
      </c>
      <c r="D18" s="136" t="s">
        <v>326</v>
      </c>
      <c r="E18" s="137" t="str">
        <f>'yarışmaya katılan okullar'!C24</f>
        <v>BÜLENT ECEVİT ANADOLU LİSESİ</v>
      </c>
      <c r="F18" s="138"/>
      <c r="G18" s="239" t="str">
        <f>IF(ISTEXT(F18),0,IFERROR(VLOOKUP(SMALL(puan!$A$4:$B$112,COUNTIF(puan!$A$4:$B$112,"&lt;"&amp;F18)+1),puan!$A$4:$B$112,2,0),"    "))</f>
        <v xml:space="preserve">    </v>
      </c>
      <c r="H18" s="152"/>
      <c r="I18" s="130">
        <v>6</v>
      </c>
      <c r="J18" s="134">
        <f t="shared" si="2"/>
        <v>48</v>
      </c>
      <c r="K18" s="190">
        <f t="shared" si="2"/>
        <v>37259</v>
      </c>
      <c r="L18" s="191" t="str">
        <f t="shared" si="2"/>
        <v>HASAN BUCAK</v>
      </c>
      <c r="M18" s="191" t="str">
        <f t="shared" si="2"/>
        <v>LEFKOŞA TÜRK LİSESİ</v>
      </c>
      <c r="N18" s="204">
        <f t="shared" si="3"/>
        <v>0</v>
      </c>
    </row>
    <row r="19" spans="1:14" ht="35.1" customHeight="1">
      <c r="A19" s="130">
        <v>14</v>
      </c>
      <c r="B19" s="134">
        <f>'yarışmaya katılan okullar'!B25</f>
        <v>48</v>
      </c>
      <c r="C19" s="135">
        <v>37259</v>
      </c>
      <c r="D19" s="136" t="s">
        <v>327</v>
      </c>
      <c r="E19" s="137" t="str">
        <f>'yarışmaya katılan okullar'!C25</f>
        <v>LEFKOŞA TÜRK LİSESİ</v>
      </c>
      <c r="F19" s="138"/>
      <c r="G19" s="239" t="str">
        <f>IF(ISTEXT(F19),0,IFERROR(VLOOKUP(SMALL(puan!$A$4:$B$112,COUNTIF(puan!$A$4:$B$112,"&lt;"&amp;F19)+1),puan!$A$4:$B$112,2,0),"    "))</f>
        <v xml:space="preserve">    </v>
      </c>
      <c r="H19" s="152"/>
      <c r="I19" s="130">
        <v>7</v>
      </c>
      <c r="J19" s="134">
        <f t="shared" si="2"/>
        <v>40</v>
      </c>
      <c r="K19" s="190">
        <f t="shared" si="2"/>
        <v>38208</v>
      </c>
      <c r="L19" s="191" t="str">
        <f t="shared" si="2"/>
        <v>TUĞRA YEŞER</v>
      </c>
      <c r="M19" s="191" t="str">
        <f t="shared" si="2"/>
        <v>ERENKÖY LİSESİ</v>
      </c>
      <c r="N19" s="204">
        <f t="shared" si="3"/>
        <v>0</v>
      </c>
    </row>
    <row r="20" spans="1:14" ht="35.1" customHeight="1">
      <c r="A20" s="130">
        <v>15</v>
      </c>
      <c r="B20" s="134">
        <f>'yarışmaya katılan okullar'!B26</f>
        <v>40</v>
      </c>
      <c r="C20" s="135">
        <v>38208</v>
      </c>
      <c r="D20" s="136" t="s">
        <v>328</v>
      </c>
      <c r="E20" s="137" t="str">
        <f>'yarışmaya katılan okullar'!C26</f>
        <v>ERENKÖY LİSESİ</v>
      </c>
      <c r="F20" s="138"/>
      <c r="G20" s="239" t="str">
        <f>IF(ISTEXT(F20),0,IFERROR(VLOOKUP(SMALL(puan!$A$4:$B$112,COUNTIF(puan!$A$4:$B$112,"&lt;"&amp;F20)+1),puan!$A$4:$B$112,2,0),"    "))</f>
        <v xml:space="preserve">    </v>
      </c>
      <c r="H20" s="152"/>
      <c r="I20" s="130">
        <v>8</v>
      </c>
      <c r="J20" s="134">
        <f t="shared" si="2"/>
        <v>39</v>
      </c>
      <c r="K20" s="190">
        <f t="shared" si="2"/>
        <v>37136</v>
      </c>
      <c r="L20" s="191" t="str">
        <f t="shared" si="2"/>
        <v>ALİ HARDALDALI</v>
      </c>
      <c r="M20" s="191" t="str">
        <f t="shared" si="2"/>
        <v>CENGİZ TOPEL E. M .LİSESİ</v>
      </c>
      <c r="N20" s="204">
        <f t="shared" si="3"/>
        <v>0</v>
      </c>
    </row>
    <row r="21" spans="1:14" ht="35.1" customHeight="1">
      <c r="A21" s="130">
        <v>16</v>
      </c>
      <c r="B21" s="134">
        <f>'yarışmaya katılan okullar'!B27</f>
        <v>39</v>
      </c>
      <c r="C21" s="135">
        <v>37136</v>
      </c>
      <c r="D21" s="136" t="s">
        <v>329</v>
      </c>
      <c r="E21" s="137" t="str">
        <f>'yarışmaya katılan okullar'!C27</f>
        <v>CENGİZ TOPEL E. M .LİSESİ</v>
      </c>
      <c r="F21" s="138"/>
      <c r="G21" s="239" t="str">
        <f>IF(ISTEXT(F21),0,IFERROR(VLOOKUP(SMALL(puan!$A$4:$B$112,COUNTIF(puan!$A$4:$B$112,"&lt;"&amp;F21)+1),puan!$A$4:$B$112,2,0),"    "))</f>
        <v xml:space="preserve">    </v>
      </c>
      <c r="H21" s="152"/>
      <c r="I21" s="339" t="s">
        <v>57</v>
      </c>
      <c r="J21" s="339"/>
      <c r="K21" s="202"/>
      <c r="L21" s="126"/>
      <c r="M21" s="123" t="s">
        <v>11</v>
      </c>
      <c r="N21" s="150"/>
    </row>
    <row r="22" spans="1:14" ht="35.1" customHeight="1">
      <c r="A22" s="130">
        <v>17</v>
      </c>
      <c r="B22" s="134">
        <f>'yarışmaya katılan okullar'!B28</f>
        <v>64</v>
      </c>
      <c r="C22" s="135" t="s">
        <v>237</v>
      </c>
      <c r="D22" s="136" t="s">
        <v>237</v>
      </c>
      <c r="E22" s="137" t="str">
        <f>'yarışmaya katılan okullar'!C28</f>
        <v>GÜZELYURT TMK</v>
      </c>
      <c r="F22" s="138"/>
      <c r="G22" s="239" t="str">
        <f>IF(ISTEXT(F22),0,IFERROR(VLOOKUP(SMALL(puan!$A$4:$B$112,COUNTIF(puan!$A$4:$B$112,"&lt;"&amp;F22)+1),puan!$A$4:$B$112,2,0),"    "))</f>
        <v xml:space="preserve">    </v>
      </c>
      <c r="H22" s="152"/>
      <c r="I22" s="42" t="s">
        <v>32</v>
      </c>
      <c r="J22" s="42" t="s">
        <v>20</v>
      </c>
      <c r="K22" s="196" t="s">
        <v>62</v>
      </c>
      <c r="L22" s="132" t="s">
        <v>55</v>
      </c>
      <c r="M22" s="132" t="s">
        <v>21</v>
      </c>
      <c r="N22" s="197" t="s">
        <v>22</v>
      </c>
    </row>
    <row r="23" spans="1:14" ht="35.1" customHeight="1">
      <c r="A23" s="130">
        <v>18</v>
      </c>
      <c r="B23" s="134">
        <f>'yarışmaya katılan okullar'!B29</f>
        <v>51</v>
      </c>
      <c r="C23" s="135">
        <v>38148</v>
      </c>
      <c r="D23" s="136" t="s">
        <v>330</v>
      </c>
      <c r="E23" s="137" t="str">
        <f>'yarışmaya katılan okullar'!C29</f>
        <v>TÜRK MAARİF KOLEJİ</v>
      </c>
      <c r="F23" s="138"/>
      <c r="G23" s="239" t="str">
        <f>IF(ISTEXT(F23),0,IFERROR(VLOOKUP(SMALL(puan!$A$4:$B$112,COUNTIF(puan!$A$4:$B$112,"&lt;"&amp;F23)+1),puan!$A$4:$B$112,2,0),"    "))</f>
        <v xml:space="preserve">    </v>
      </c>
      <c r="H23" s="152"/>
      <c r="I23" s="130">
        <v>1</v>
      </c>
      <c r="J23" s="134">
        <f t="shared" ref="J23:M30" si="4">B22</f>
        <v>64</v>
      </c>
      <c r="K23" s="190" t="str">
        <f t="shared" si="4"/>
        <v>-</v>
      </c>
      <c r="L23" s="191" t="str">
        <f t="shared" si="4"/>
        <v>-</v>
      </c>
      <c r="M23" s="191" t="str">
        <f t="shared" si="4"/>
        <v>GÜZELYURT TMK</v>
      </c>
      <c r="N23" s="204">
        <f t="shared" ref="N23:N30" si="5">F22</f>
        <v>0</v>
      </c>
    </row>
    <row r="24" spans="1:14" ht="35.1" customHeight="1">
      <c r="A24" s="130">
        <v>19</v>
      </c>
      <c r="B24" s="134">
        <f>'yarışmaya katılan okullar'!B30</f>
        <v>47</v>
      </c>
      <c r="C24" s="135">
        <v>37313</v>
      </c>
      <c r="D24" s="136" t="s">
        <v>331</v>
      </c>
      <c r="E24" s="137" t="str">
        <f>'yarışmaya katılan okullar'!C30</f>
        <v>KURTULUŞ LİSESİ</v>
      </c>
      <c r="F24" s="138"/>
      <c r="G24" s="239" t="str">
        <f>IF(ISTEXT(F24),0,IFERROR(VLOOKUP(SMALL(puan!$A$4:$B$112,COUNTIF(puan!$A$4:$B$112,"&lt;"&amp;F24)+1),puan!$A$4:$B$112,2,0),"    "))</f>
        <v xml:space="preserve">    </v>
      </c>
      <c r="H24" s="152"/>
      <c r="I24" s="130">
        <v>2</v>
      </c>
      <c r="J24" s="134">
        <f t="shared" si="4"/>
        <v>51</v>
      </c>
      <c r="K24" s="190">
        <f t="shared" si="4"/>
        <v>38148</v>
      </c>
      <c r="L24" s="191" t="str">
        <f t="shared" si="4"/>
        <v>BORAN ÖZKÖK</v>
      </c>
      <c r="M24" s="191" t="str">
        <f t="shared" si="4"/>
        <v>TÜRK MAARİF KOLEJİ</v>
      </c>
      <c r="N24" s="204">
        <f t="shared" si="5"/>
        <v>0</v>
      </c>
    </row>
    <row r="25" spans="1:14" ht="35.1" customHeight="1">
      <c r="A25" s="130">
        <v>20</v>
      </c>
      <c r="B25" s="134">
        <f>'yarışmaya katılan okullar'!B31</f>
        <v>33</v>
      </c>
      <c r="C25" s="135">
        <v>37221</v>
      </c>
      <c r="D25" s="136" t="s">
        <v>332</v>
      </c>
      <c r="E25" s="137" t="str">
        <f>'yarışmaya katılan okullar'!C31</f>
        <v>DEĞİRMENLİK LİSESİ</v>
      </c>
      <c r="F25" s="138"/>
      <c r="G25" s="239" t="str">
        <f>IF(ISTEXT(F25),0,IFERROR(VLOOKUP(SMALL(puan!$A$4:$B$112,COUNTIF(puan!$A$4:$B$112,"&lt;"&amp;F25)+1),puan!$A$4:$B$112,2,0),"    "))</f>
        <v xml:space="preserve">    </v>
      </c>
      <c r="H25" s="152"/>
      <c r="I25" s="42">
        <v>3</v>
      </c>
      <c r="J25" s="134">
        <f t="shared" si="4"/>
        <v>47</v>
      </c>
      <c r="K25" s="190">
        <f t="shared" si="4"/>
        <v>37313</v>
      </c>
      <c r="L25" s="191" t="str">
        <f t="shared" si="4"/>
        <v>METİN SERDAR</v>
      </c>
      <c r="M25" s="191" t="str">
        <f t="shared" si="4"/>
        <v>KURTULUŞ LİSESİ</v>
      </c>
      <c r="N25" s="204">
        <f t="shared" si="5"/>
        <v>0</v>
      </c>
    </row>
    <row r="26" spans="1:14" ht="35.1" customHeight="1">
      <c r="A26" s="130">
        <v>21</v>
      </c>
      <c r="B26" s="134">
        <f>'yarışmaya katılan okullar'!B32</f>
        <v>37</v>
      </c>
      <c r="C26" s="135">
        <v>37539</v>
      </c>
      <c r="D26" s="136" t="s">
        <v>333</v>
      </c>
      <c r="E26" s="137" t="str">
        <f>'yarışmaya katılan okullar'!C32</f>
        <v>BEKİRPAŞA LİSESİ</v>
      </c>
      <c r="F26" s="138"/>
      <c r="G26" s="239" t="str">
        <f>IF(ISTEXT(F26),0,IFERROR(VLOOKUP(SMALL(puan!$A$4:$B$112,COUNTIF(puan!$A$4:$B$112,"&lt;"&amp;F26)+1),puan!$A$4:$B$112,2,0),"    "))</f>
        <v xml:space="preserve">    </v>
      </c>
      <c r="H26" s="152"/>
      <c r="I26" s="130">
        <v>4</v>
      </c>
      <c r="J26" s="134">
        <f t="shared" si="4"/>
        <v>33</v>
      </c>
      <c r="K26" s="190">
        <f t="shared" si="4"/>
        <v>37221</v>
      </c>
      <c r="L26" s="191" t="str">
        <f t="shared" si="4"/>
        <v>ALPEREN GÜLMEZ</v>
      </c>
      <c r="M26" s="191" t="str">
        <f t="shared" si="4"/>
        <v>DEĞİRMENLİK LİSESİ</v>
      </c>
      <c r="N26" s="204">
        <f t="shared" si="5"/>
        <v>0</v>
      </c>
    </row>
    <row r="27" spans="1:14" ht="35.1" customHeight="1">
      <c r="A27" s="130">
        <v>22</v>
      </c>
      <c r="B27" s="134">
        <f>'yarışmaya katılan okullar'!B33</f>
        <v>27</v>
      </c>
      <c r="C27" s="135">
        <v>36953</v>
      </c>
      <c r="D27" s="136" t="s">
        <v>334</v>
      </c>
      <c r="E27" s="137" t="str">
        <f>'yarışmaya katılan okullar'!C33</f>
        <v>YAKIN DOĞU KOLEJİ</v>
      </c>
      <c r="F27" s="138"/>
      <c r="G27" s="239" t="str">
        <f>IF(ISTEXT(F27),0,IFERROR(VLOOKUP(SMALL(puan!$A$4:$B$112,COUNTIF(puan!$A$4:$B$112,"&lt;"&amp;F27)+1),puan!$A$4:$B$112,2,0),"    "))</f>
        <v xml:space="preserve">    </v>
      </c>
      <c r="H27" s="152"/>
      <c r="I27" s="130">
        <v>5</v>
      </c>
      <c r="J27" s="134">
        <f t="shared" si="4"/>
        <v>37</v>
      </c>
      <c r="K27" s="190">
        <f t="shared" si="4"/>
        <v>37539</v>
      </c>
      <c r="L27" s="191" t="str">
        <f t="shared" si="4"/>
        <v>MEHMET TÜRELLER</v>
      </c>
      <c r="M27" s="191" t="str">
        <f t="shared" si="4"/>
        <v>BEKİRPAŞA LİSESİ</v>
      </c>
      <c r="N27" s="204">
        <f t="shared" si="5"/>
        <v>0</v>
      </c>
    </row>
    <row r="28" spans="1:14" ht="35.1" customHeight="1">
      <c r="A28" s="130">
        <v>23</v>
      </c>
      <c r="B28" s="134">
        <f>'yarışmaya katılan okullar'!B34</f>
        <v>81</v>
      </c>
      <c r="C28" s="135" t="s">
        <v>335</v>
      </c>
      <c r="D28" s="136" t="s">
        <v>336</v>
      </c>
      <c r="E28" s="137" t="str">
        <f>'yarışmaya katılan okullar'!C34</f>
        <v>THE ENGLISH SCHOOL OF KYRENIA</v>
      </c>
      <c r="F28" s="138"/>
      <c r="G28" s="239" t="str">
        <f>IF(ISTEXT(F28),0,IFERROR(VLOOKUP(SMALL(puan!$A$4:$B$112,COUNTIF(puan!$A$4:$B$112,"&lt;"&amp;F28)+1),puan!$A$4:$B$112,2,0),"    "))</f>
        <v xml:space="preserve">    </v>
      </c>
      <c r="H28" s="152"/>
      <c r="I28" s="130">
        <v>6</v>
      </c>
      <c r="J28" s="134">
        <f t="shared" si="4"/>
        <v>27</v>
      </c>
      <c r="K28" s="190">
        <f t="shared" si="4"/>
        <v>36953</v>
      </c>
      <c r="L28" s="191" t="str">
        <f t="shared" si="4"/>
        <v>ERAN KABİDAN</v>
      </c>
      <c r="M28" s="191" t="str">
        <f t="shared" si="4"/>
        <v>YAKIN DOĞU KOLEJİ</v>
      </c>
      <c r="N28" s="204">
        <f t="shared" si="5"/>
        <v>0</v>
      </c>
    </row>
    <row r="29" spans="1:14" ht="35.1" customHeight="1">
      <c r="A29" s="130">
        <v>24</v>
      </c>
      <c r="B29" s="134">
        <f>'yarışmaya katılan okullar'!B35</f>
        <v>36</v>
      </c>
      <c r="C29" s="135">
        <v>37167</v>
      </c>
      <c r="D29" s="136" t="s">
        <v>337</v>
      </c>
      <c r="E29" s="137" t="str">
        <f>'yarışmaya katılan okullar'!C35</f>
        <v>ATATÜRK MESLEK LİSESİ</v>
      </c>
      <c r="F29" s="138"/>
      <c r="G29" s="239" t="str">
        <f>IF(ISTEXT(F29),0,IFERROR(VLOOKUP(SMALL(puan!$A$4:$B$112,COUNTIF(puan!$A$4:$B$112,"&lt;"&amp;F29)+1),puan!$A$4:$B$112,2,0),"    "))</f>
        <v xml:space="preserve">    </v>
      </c>
      <c r="H29" s="152"/>
      <c r="I29" s="130">
        <v>7</v>
      </c>
      <c r="J29" s="134">
        <f t="shared" si="4"/>
        <v>81</v>
      </c>
      <c r="K29" s="190" t="str">
        <f t="shared" si="4"/>
        <v>29.04.2002</v>
      </c>
      <c r="L29" s="191" t="str">
        <f t="shared" si="4"/>
        <v>KAAN CELIK</v>
      </c>
      <c r="M29" s="191" t="str">
        <f t="shared" si="4"/>
        <v>THE ENGLISH SCHOOL OF KYRENIA</v>
      </c>
      <c r="N29" s="204">
        <f t="shared" si="5"/>
        <v>0</v>
      </c>
    </row>
    <row r="30" spans="1:14" ht="35.1" customHeight="1">
      <c r="A30" s="130">
        <v>25</v>
      </c>
      <c r="B30" s="134">
        <f>'yarışmaya katılan okullar'!B36</f>
        <v>53</v>
      </c>
      <c r="C30" s="135">
        <v>36896</v>
      </c>
      <c r="D30" s="136" t="s">
        <v>338</v>
      </c>
      <c r="E30" s="137" t="str">
        <f>'yarışmaya katılan okullar'!C36</f>
        <v>20 TEMMUZ FEN LİSESİ</v>
      </c>
      <c r="F30" s="138"/>
      <c r="G30" s="239" t="str">
        <f>IF(ISTEXT(F30),0,IFERROR(VLOOKUP(SMALL(puan!$A$4:$B$112,COUNTIF(puan!$A$4:$B$112,"&lt;"&amp;F30)+1),puan!$A$4:$B$112,2,0),"    "))</f>
        <v xml:space="preserve">    </v>
      </c>
      <c r="H30" s="152"/>
      <c r="I30" s="130">
        <v>8</v>
      </c>
      <c r="J30" s="134">
        <f t="shared" si="4"/>
        <v>36</v>
      </c>
      <c r="K30" s="190">
        <f t="shared" si="4"/>
        <v>37167</v>
      </c>
      <c r="L30" s="191" t="str">
        <f t="shared" si="4"/>
        <v>BERKEM ERENGİL</v>
      </c>
      <c r="M30" s="191" t="str">
        <f t="shared" si="4"/>
        <v>ATATÜRK MESLEK LİSESİ</v>
      </c>
      <c r="N30" s="204">
        <f t="shared" si="5"/>
        <v>0</v>
      </c>
    </row>
    <row r="31" spans="1:14" ht="35.1" customHeight="1">
      <c r="A31" s="130">
        <v>26</v>
      </c>
      <c r="B31" s="134">
        <f>'yarışmaya katılan okullar'!B37</f>
        <v>0</v>
      </c>
      <c r="C31" s="144"/>
      <c r="D31" s="136"/>
      <c r="E31" s="137" t="str">
        <f>'yarışmaya katılan okullar'!C37</f>
        <v/>
      </c>
      <c r="F31" s="138"/>
      <c r="G31" s="239" t="str">
        <f>IF(ISTEXT(F31),0,IFERROR(VLOOKUP(SMALL(puan!$A$4:$B$112,COUNTIF(puan!$A$4:$B$112,"&lt;"&amp;F31)+1),puan!$A$4:$B$112,2,0),"    "))</f>
        <v xml:space="preserve">    </v>
      </c>
      <c r="H31" s="152"/>
      <c r="I31" s="339" t="s">
        <v>56</v>
      </c>
      <c r="J31" s="339"/>
      <c r="K31" s="202"/>
      <c r="L31" s="126"/>
      <c r="M31" s="123" t="s">
        <v>11</v>
      </c>
      <c r="N31" s="150"/>
    </row>
    <row r="32" spans="1:14" ht="35.1" customHeight="1">
      <c r="A32" s="130">
        <v>27</v>
      </c>
      <c r="B32" s="134">
        <f>'yarışmaya katılan okullar'!B38</f>
        <v>0</v>
      </c>
      <c r="C32" s="144"/>
      <c r="D32" s="136"/>
      <c r="E32" s="137" t="str">
        <f>'yarışmaya katılan okullar'!C38</f>
        <v/>
      </c>
      <c r="F32" s="138"/>
      <c r="G32" s="239" t="str">
        <f>IF(ISTEXT(F32),0,IFERROR(VLOOKUP(SMALL(puan!$A$4:$B$112,COUNTIF(puan!$A$4:$B$112,"&lt;"&amp;F32)+1),puan!$A$4:$B$112,2,0),"    "))</f>
        <v xml:space="preserve">    </v>
      </c>
      <c r="H32" s="152"/>
      <c r="I32" s="42" t="s">
        <v>32</v>
      </c>
      <c r="J32" s="42" t="s">
        <v>20</v>
      </c>
      <c r="K32" s="196" t="s">
        <v>62</v>
      </c>
      <c r="L32" s="132" t="s">
        <v>55</v>
      </c>
      <c r="M32" s="132" t="s">
        <v>21</v>
      </c>
      <c r="N32" s="197" t="s">
        <v>22</v>
      </c>
    </row>
    <row r="33" spans="1:14" ht="35.1" customHeight="1">
      <c r="A33" s="130">
        <v>28</v>
      </c>
      <c r="B33" s="134">
        <f>'yarışmaya katılan okullar'!B39</f>
        <v>0</v>
      </c>
      <c r="C33" s="144"/>
      <c r="D33" s="136"/>
      <c r="E33" s="137" t="str">
        <f>'yarışmaya katılan okullar'!C39</f>
        <v/>
      </c>
      <c r="F33" s="138"/>
      <c r="G33" s="239" t="str">
        <f>IF(ISTEXT(F33),0,IFERROR(VLOOKUP(SMALL(puan!$A$4:$B$112,COUNTIF(puan!$A$4:$B$112,"&lt;"&amp;F33)+1),puan!$A$4:$B$112,2,0),"    "))</f>
        <v xml:space="preserve">    </v>
      </c>
      <c r="H33" s="152"/>
      <c r="I33" s="130">
        <v>1</v>
      </c>
      <c r="J33" s="134">
        <f t="shared" ref="J33:M40" si="6">B30</f>
        <v>53</v>
      </c>
      <c r="K33" s="190">
        <f t="shared" si="6"/>
        <v>36896</v>
      </c>
      <c r="L33" s="191" t="str">
        <f t="shared" si="6"/>
        <v>CEMAL REYHAN</v>
      </c>
      <c r="M33" s="191" t="str">
        <f t="shared" si="6"/>
        <v>20 TEMMUZ FEN LİSESİ</v>
      </c>
      <c r="N33" s="204">
        <f t="shared" ref="N33:N40" si="7">F30</f>
        <v>0</v>
      </c>
    </row>
    <row r="34" spans="1:14" ht="35.1" customHeight="1">
      <c r="A34" s="130">
        <v>29</v>
      </c>
      <c r="B34" s="134">
        <f>'yarışmaya katılan okullar'!B40</f>
        <v>0</v>
      </c>
      <c r="C34" s="144"/>
      <c r="D34" s="136"/>
      <c r="E34" s="137" t="str">
        <f>'yarışmaya katılan okullar'!C40</f>
        <v/>
      </c>
      <c r="F34" s="138"/>
      <c r="G34" s="239" t="str">
        <f>IF(ISTEXT(F34),0,IFERROR(VLOOKUP(SMALL(puan!$A$4:$B$112,COUNTIF(puan!$A$4:$B$112,"&lt;"&amp;F34)+1),puan!$A$4:$B$112,2,0),"    "))</f>
        <v xml:space="preserve">    </v>
      </c>
      <c r="H34" s="152"/>
      <c r="I34" s="130">
        <v>2</v>
      </c>
      <c r="J34" s="134">
        <f t="shared" si="6"/>
        <v>0</v>
      </c>
      <c r="K34" s="190">
        <f t="shared" si="6"/>
        <v>0</v>
      </c>
      <c r="L34" s="191">
        <f t="shared" si="6"/>
        <v>0</v>
      </c>
      <c r="M34" s="191" t="str">
        <f t="shared" si="6"/>
        <v/>
      </c>
      <c r="N34" s="204">
        <f t="shared" si="7"/>
        <v>0</v>
      </c>
    </row>
    <row r="35" spans="1:14" ht="35.1" customHeight="1">
      <c r="A35" s="130">
        <v>30</v>
      </c>
      <c r="B35" s="134">
        <f>'yarışmaya katılan okullar'!B41</f>
        <v>0</v>
      </c>
      <c r="C35" s="144"/>
      <c r="D35" s="136"/>
      <c r="E35" s="137" t="str">
        <f>'yarışmaya katılan okullar'!C41</f>
        <v/>
      </c>
      <c r="F35" s="138"/>
      <c r="G35" s="239" t="str">
        <f>IF(ISTEXT(F35),0,IFERROR(VLOOKUP(SMALL(puan!$A$4:$B$112,COUNTIF(puan!$A$4:$B$112,"&lt;"&amp;F35)+1),puan!$A$4:$B$112,2,0),"    "))</f>
        <v xml:space="preserve">    </v>
      </c>
      <c r="H35" s="152"/>
      <c r="I35" s="42">
        <v>3</v>
      </c>
      <c r="J35" s="134">
        <f t="shared" si="6"/>
        <v>0</v>
      </c>
      <c r="K35" s="190">
        <f t="shared" si="6"/>
        <v>0</v>
      </c>
      <c r="L35" s="191">
        <f t="shared" si="6"/>
        <v>0</v>
      </c>
      <c r="M35" s="191" t="str">
        <f t="shared" si="6"/>
        <v/>
      </c>
      <c r="N35" s="204">
        <f t="shared" si="7"/>
        <v>0</v>
      </c>
    </row>
    <row r="36" spans="1:14" ht="35.1" customHeight="1">
      <c r="A36" s="130">
        <v>31</v>
      </c>
      <c r="B36" s="134">
        <f>'yarışmaya katılan okullar'!B42</f>
        <v>0</v>
      </c>
      <c r="C36" s="144"/>
      <c r="D36" s="136"/>
      <c r="E36" s="137" t="str">
        <f>'yarışmaya katılan okullar'!C42</f>
        <v/>
      </c>
      <c r="F36" s="138"/>
      <c r="G36" s="239" t="str">
        <f>IF(ISTEXT(F36),0,IFERROR(VLOOKUP(SMALL(puan!$A$4:$B$112,COUNTIF(puan!$A$4:$B$112,"&lt;"&amp;F36)+1),puan!$A$4:$B$112,2,0),"    "))</f>
        <v xml:space="preserve">    </v>
      </c>
      <c r="H36" s="152"/>
      <c r="I36" s="130">
        <v>4</v>
      </c>
      <c r="J36" s="134">
        <f t="shared" si="6"/>
        <v>0</v>
      </c>
      <c r="K36" s="190">
        <f t="shared" si="6"/>
        <v>0</v>
      </c>
      <c r="L36" s="191">
        <f t="shared" si="6"/>
        <v>0</v>
      </c>
      <c r="M36" s="191" t="str">
        <f t="shared" si="6"/>
        <v/>
      </c>
      <c r="N36" s="204">
        <f t="shared" si="7"/>
        <v>0</v>
      </c>
    </row>
    <row r="37" spans="1:14" ht="35.1" customHeight="1">
      <c r="A37" s="205">
        <v>32</v>
      </c>
      <c r="B37" s="206">
        <f>'yarışmaya katılan okullar'!B43</f>
        <v>0</v>
      </c>
      <c r="C37" s="207"/>
      <c r="D37" s="208"/>
      <c r="E37" s="209" t="str">
        <f>'yarışmaya katılan okullar'!C43</f>
        <v/>
      </c>
      <c r="F37" s="210"/>
      <c r="G37" s="240" t="str">
        <f>IF(ISTEXT(F37),0,IFERROR(VLOOKUP(SMALL(puan!$A$4:$B$112,COUNTIF(puan!$A$4:$B$112,"&lt;"&amp;F37)+1),puan!$A$4:$B$112,2,0),"    "))</f>
        <v xml:space="preserve">    </v>
      </c>
      <c r="H37" s="152"/>
      <c r="I37" s="130">
        <v>5</v>
      </c>
      <c r="J37" s="134">
        <f t="shared" si="6"/>
        <v>0</v>
      </c>
      <c r="K37" s="190">
        <f t="shared" si="6"/>
        <v>0</v>
      </c>
      <c r="L37" s="191">
        <f t="shared" si="6"/>
        <v>0</v>
      </c>
      <c r="M37" s="191" t="str">
        <f t="shared" si="6"/>
        <v/>
      </c>
      <c r="N37" s="204">
        <f t="shared" si="7"/>
        <v>0</v>
      </c>
    </row>
    <row r="38" spans="1:14" ht="35.1" customHeight="1">
      <c r="A38" s="199"/>
      <c r="B38" s="211"/>
      <c r="C38" s="212"/>
      <c r="D38" s="213"/>
      <c r="E38" s="147"/>
      <c r="F38" s="214"/>
      <c r="G38" s="241"/>
      <c r="H38" s="152"/>
      <c r="I38" s="130">
        <v>6</v>
      </c>
      <c r="J38" s="134">
        <f t="shared" si="6"/>
        <v>0</v>
      </c>
      <c r="K38" s="190">
        <f t="shared" si="6"/>
        <v>0</v>
      </c>
      <c r="L38" s="191">
        <f t="shared" si="6"/>
        <v>0</v>
      </c>
      <c r="M38" s="191" t="str">
        <f t="shared" si="6"/>
        <v/>
      </c>
      <c r="N38" s="204">
        <f t="shared" si="7"/>
        <v>0</v>
      </c>
    </row>
    <row r="39" spans="1:14" s="91" customFormat="1" ht="35.1" customHeight="1">
      <c r="A39" s="349" t="s">
        <v>24</v>
      </c>
      <c r="B39" s="349"/>
      <c r="C39" s="349" t="s">
        <v>33</v>
      </c>
      <c r="D39" s="349"/>
      <c r="E39" s="91" t="s">
        <v>34</v>
      </c>
      <c r="F39" s="200" t="s">
        <v>25</v>
      </c>
      <c r="G39" s="346" t="s">
        <v>25</v>
      </c>
      <c r="H39" s="347"/>
      <c r="I39" s="130">
        <v>7</v>
      </c>
      <c r="J39" s="134">
        <f t="shared" si="6"/>
        <v>0</v>
      </c>
      <c r="K39" s="190">
        <f t="shared" si="6"/>
        <v>0</v>
      </c>
      <c r="L39" s="191">
        <f t="shared" si="6"/>
        <v>0</v>
      </c>
      <c r="M39" s="191" t="str">
        <f t="shared" si="6"/>
        <v/>
      </c>
      <c r="N39" s="204">
        <f t="shared" si="7"/>
        <v>0</v>
      </c>
    </row>
    <row r="40" spans="1:14" ht="35.1" customHeight="1">
      <c r="F40" s="152"/>
      <c r="G40" s="152"/>
      <c r="H40" s="152"/>
      <c r="I40" s="130">
        <v>8</v>
      </c>
      <c r="J40" s="134">
        <f t="shared" si="6"/>
        <v>0</v>
      </c>
      <c r="K40" s="190">
        <f t="shared" si="6"/>
        <v>0</v>
      </c>
      <c r="L40" s="191">
        <f t="shared" si="6"/>
        <v>0</v>
      </c>
      <c r="M40" s="191" t="str">
        <f t="shared" si="6"/>
        <v/>
      </c>
      <c r="N40" s="204">
        <f t="shared" si="7"/>
        <v>0</v>
      </c>
    </row>
    <row r="41" spans="1:14" ht="35.1" customHeight="1">
      <c r="F41" s="152"/>
      <c r="G41" s="152"/>
      <c r="H41" s="152"/>
    </row>
    <row r="42" spans="1:14" ht="35.1" customHeight="1">
      <c r="F42" s="152"/>
      <c r="G42" s="152"/>
      <c r="H42" s="152"/>
    </row>
    <row r="43" spans="1:14" ht="35.1" customHeight="1">
      <c r="F43" s="152"/>
      <c r="G43" s="152"/>
      <c r="H43" s="152"/>
    </row>
    <row r="44" spans="1:14" ht="35.1" customHeight="1">
      <c r="F44" s="152"/>
      <c r="G44" s="152"/>
      <c r="H44" s="152"/>
    </row>
    <row r="45" spans="1:14" ht="35.1" customHeight="1">
      <c r="F45" s="152"/>
      <c r="G45" s="152"/>
      <c r="H45" s="152"/>
    </row>
    <row r="46" spans="1:14" ht="35.1" customHeight="1">
      <c r="F46" s="152"/>
      <c r="G46" s="152"/>
      <c r="H46" s="152"/>
    </row>
    <row r="47" spans="1:14" ht="35.1" customHeight="1">
      <c r="F47" s="152"/>
      <c r="G47" s="152"/>
      <c r="H47" s="152"/>
    </row>
    <row r="48" spans="1:14" ht="35.1" customHeight="1">
      <c r="F48" s="152"/>
      <c r="G48" s="152"/>
      <c r="H48" s="152"/>
    </row>
    <row r="49" spans="6:8" ht="35.1" customHeight="1">
      <c r="F49" s="152"/>
      <c r="G49" s="152"/>
      <c r="H49" s="152"/>
    </row>
    <row r="50" spans="6:8" ht="35.1" customHeight="1">
      <c r="F50" s="152"/>
      <c r="G50" s="152"/>
      <c r="H50" s="152"/>
    </row>
  </sheetData>
  <mergeCells count="14">
    <mergeCell ref="G39:H39"/>
    <mergeCell ref="A1:C1"/>
    <mergeCell ref="A2:C2"/>
    <mergeCell ref="A3:C3"/>
    <mergeCell ref="A39:B39"/>
    <mergeCell ref="C39:D39"/>
    <mergeCell ref="A4:G4"/>
    <mergeCell ref="I11:J11"/>
    <mergeCell ref="I21:J21"/>
    <mergeCell ref="I31:J31"/>
    <mergeCell ref="F1:H1"/>
    <mergeCell ref="F2:H2"/>
    <mergeCell ref="F3:H3"/>
    <mergeCell ref="I1:J1"/>
  </mergeCells>
  <phoneticPr fontId="1" type="noConversion"/>
  <conditionalFormatting sqref="J33:M40 J3:M10 J13:M20 J23:M30 N2:N10 B38:F38 N12:N20 N22:N30 N32:N65536 B6:B37">
    <cfRule type="cellIs" dxfId="229" priority="13" stopIfTrue="1" operator="equal">
      <formula>0</formula>
    </cfRule>
  </conditionalFormatting>
  <conditionalFormatting sqref="F3:H3">
    <cfRule type="cellIs" dxfId="228" priority="6" stopIfTrue="1" operator="equal">
      <formula>0</formula>
    </cfRule>
  </conditionalFormatting>
  <conditionalFormatting sqref="C22:D22">
    <cfRule type="cellIs" dxfId="227" priority="3" stopIfTrue="1" operator="equal">
      <formula>0</formula>
    </cfRule>
  </conditionalFormatting>
  <conditionalFormatting sqref="E29">
    <cfRule type="cellIs" dxfId="226" priority="2" stopIfTrue="1" operator="equal">
      <formula>0</formula>
    </cfRule>
  </conditionalFormatting>
  <conditionalFormatting sqref="F6:F37">
    <cfRule type="cellIs" dxfId="225" priority="1" stopIfTrue="1" operator="between">
      <formula>1065</formula>
      <formula>900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/>
  </sheetPr>
  <dimension ref="A1:H71"/>
  <sheetViews>
    <sheetView view="pageBreakPreview" zoomScale="60" zoomScaleNormal="100" workbookViewId="0">
      <selection activeCell="I1" sqref="I1:I7"/>
    </sheetView>
  </sheetViews>
  <sheetFormatPr defaultColWidth="9.140625" defaultRowHeight="24.95" customHeight="1"/>
  <cols>
    <col min="1" max="1" width="5.7109375" style="40" customWidth="1"/>
    <col min="2" max="2" width="10.7109375" style="40" customWidth="1"/>
    <col min="3" max="3" width="11.85546875" style="40" customWidth="1"/>
    <col min="4" max="4" width="30.7109375" style="40" customWidth="1"/>
    <col min="5" max="5" width="40.7109375" style="40" customWidth="1"/>
    <col min="6" max="8" width="11.7109375" style="40" customWidth="1"/>
    <col min="9" max="16384" width="9.140625" style="40"/>
  </cols>
  <sheetData>
    <row r="1" spans="1:8" ht="24.95" customHeight="1">
      <c r="A1" s="322" t="str">
        <f>'genel bilgi girişi'!B1</f>
        <v>MİLLİ EĞİTİM ve KÜLTÜR BAKANLIĞI</v>
      </c>
      <c r="B1" s="322"/>
      <c r="C1" s="322"/>
      <c r="D1" s="322"/>
      <c r="E1" s="322"/>
      <c r="F1" s="322"/>
      <c r="G1" s="322"/>
      <c r="H1" s="322"/>
    </row>
    <row r="2" spans="1:8" ht="24.95" customHeight="1">
      <c r="A2" s="321" t="str">
        <f>'genel bilgi girişi'!B2</f>
        <v xml:space="preserve">2018-2019 ÖĞRETİM YILI GENÇLER ATLETİZM </v>
      </c>
      <c r="B2" s="321"/>
      <c r="C2" s="321"/>
      <c r="D2" s="321"/>
      <c r="E2" s="321"/>
      <c r="F2" s="321"/>
      <c r="G2" s="321"/>
      <c r="H2" s="321"/>
    </row>
    <row r="3" spans="1:8" ht="24.95" customHeight="1">
      <c r="A3" s="321" t="str">
        <f>'genel bilgi girişi'!B3</f>
        <v>ELEME YARIŞMALARI</v>
      </c>
      <c r="B3" s="321"/>
      <c r="C3" s="321"/>
      <c r="D3" s="321"/>
      <c r="E3" s="321"/>
      <c r="F3" s="321"/>
      <c r="G3" s="321"/>
      <c r="H3" s="321"/>
    </row>
    <row r="4" spans="1:8" s="24" customFormat="1" ht="24.95" customHeight="1"/>
    <row r="5" spans="1:8" s="24" customFormat="1" ht="24.95" customHeight="1">
      <c r="C5" s="25" t="s">
        <v>16</v>
      </c>
      <c r="D5" s="26" t="s">
        <v>10</v>
      </c>
      <c r="E5" s="25" t="s">
        <v>17</v>
      </c>
      <c r="F5" s="351" t="str">
        <f>'genel bilgi girişi'!B5</f>
        <v>ATATÜRK STADYUMU</v>
      </c>
      <c r="G5" s="351"/>
    </row>
    <row r="6" spans="1:8" s="24" customFormat="1" ht="24.95" customHeight="1">
      <c r="C6" s="25" t="s">
        <v>19</v>
      </c>
      <c r="D6" s="27" t="str">
        <f>'100m V'!$D$2</f>
        <v>100 m</v>
      </c>
      <c r="E6" s="25" t="s">
        <v>18</v>
      </c>
      <c r="F6" s="352" t="str">
        <f>'genel bilgi girişi'!B6</f>
        <v>11-12 MART 2019</v>
      </c>
      <c r="G6" s="353"/>
    </row>
    <row r="7" spans="1:8" s="24" customFormat="1" ht="24.95" customHeight="1"/>
    <row r="8" spans="1:8" s="38" customFormat="1" ht="37.9" customHeight="1">
      <c r="A8" s="28" t="s">
        <v>32</v>
      </c>
      <c r="B8" s="28" t="s">
        <v>46</v>
      </c>
      <c r="C8" s="216" t="s">
        <v>62</v>
      </c>
      <c r="D8" s="29" t="s">
        <v>55</v>
      </c>
      <c r="E8" s="28" t="s">
        <v>21</v>
      </c>
      <c r="F8" s="28" t="s">
        <v>22</v>
      </c>
      <c r="G8" s="28" t="s">
        <v>23</v>
      </c>
      <c r="H8" s="28" t="s">
        <v>20</v>
      </c>
    </row>
    <row r="9" spans="1:8" s="24" customFormat="1" ht="24.95" customHeight="1">
      <c r="A9" s="30">
        <v>1</v>
      </c>
      <c r="B9" s="31" t="e">
        <f>IF(G9="","",RANK(G9,$G$9:$G$40)+COUNTIF(G$9:G9,G9)-1)</f>
        <v>#VALUE!</v>
      </c>
      <c r="C9" s="220">
        <f>'100m V'!C6</f>
        <v>37091</v>
      </c>
      <c r="D9" s="32" t="str">
        <f>'100m V'!D6</f>
        <v>ÇAĞRI ÖZTÜRK</v>
      </c>
      <c r="E9" s="32" t="str">
        <f>'100m V'!E6</f>
        <v>Dr. FAZIL KÜÇÜK E.M.L</v>
      </c>
      <c r="F9" s="33">
        <f>'100m V'!F6</f>
        <v>0</v>
      </c>
      <c r="G9" s="34" t="str">
        <f>'100m V'!G6</f>
        <v xml:space="preserve">    </v>
      </c>
      <c r="H9" s="35">
        <f>'yarışmaya katılan okullar'!B12</f>
        <v>41</v>
      </c>
    </row>
    <row r="10" spans="1:8" s="24" customFormat="1" ht="24.95" customHeight="1">
      <c r="A10" s="30">
        <v>2</v>
      </c>
      <c r="B10" s="31" t="e">
        <f>IF(G10="","",RANK(G10,$G$9:$G$40)+COUNTIF(G$9:G10,G10)-1)</f>
        <v>#VALUE!</v>
      </c>
      <c r="C10" s="220">
        <f>'100m V'!C7</f>
        <v>37005</v>
      </c>
      <c r="D10" s="32" t="str">
        <f>'100m V'!D7</f>
        <v>TUNCAY KURT</v>
      </c>
      <c r="E10" s="32" t="str">
        <f>'100m V'!E7</f>
        <v>LEFKE GAZİ LİSESİ</v>
      </c>
      <c r="F10" s="33">
        <f>'100m V'!F7</f>
        <v>0</v>
      </c>
      <c r="G10" s="34" t="str">
        <f>'100m V'!G7</f>
        <v xml:space="preserve">    </v>
      </c>
      <c r="H10" s="35">
        <f>'yarışmaya katılan okullar'!B13</f>
        <v>44</v>
      </c>
    </row>
    <row r="11" spans="1:8" s="24" customFormat="1" ht="24.95" customHeight="1">
      <c r="A11" s="30">
        <v>3</v>
      </c>
      <c r="B11" s="31" t="e">
        <f>IF(G11="","",RANK(G11,$G$9:$G$40)+COUNTIF(G$9:G11,G11)-1)</f>
        <v>#VALUE!</v>
      </c>
      <c r="C11" s="220">
        <f>'100m V'!C8</f>
        <v>37587</v>
      </c>
      <c r="D11" s="32" t="str">
        <f>'100m V'!D8</f>
        <v>ERKAN KIR</v>
      </c>
      <c r="E11" s="32" t="str">
        <f>'100m V'!E8</f>
        <v>SEDAT SİMAVİ E.M.LİSESİ</v>
      </c>
      <c r="F11" s="33">
        <f>'100m V'!F8</f>
        <v>0</v>
      </c>
      <c r="G11" s="34" t="str">
        <f>'100m V'!G8</f>
        <v xml:space="preserve">    </v>
      </c>
      <c r="H11" s="35">
        <f>'yarışmaya katılan okullar'!B14</f>
        <v>50</v>
      </c>
    </row>
    <row r="12" spans="1:8" s="24" customFormat="1" ht="24.95" customHeight="1">
      <c r="A12" s="30">
        <v>4</v>
      </c>
      <c r="B12" s="31" t="e">
        <f>IF(G12="","",RANK(G12,$G$9:$G$40)+COUNTIF(G$9:G12,G12)-1)</f>
        <v>#VALUE!</v>
      </c>
      <c r="C12" s="220">
        <f>'100m V'!C9</f>
        <v>37848</v>
      </c>
      <c r="D12" s="32" t="str">
        <f>'100m V'!D9</f>
        <v>MAXİM TEN</v>
      </c>
      <c r="E12" s="32" t="str">
        <f>'100m V'!E9</f>
        <v>LAPTA YAVUZLAR LİSESİ</v>
      </c>
      <c r="F12" s="33">
        <f>'100m V'!F9</f>
        <v>0</v>
      </c>
      <c r="G12" s="34" t="str">
        <f>'100m V'!G9</f>
        <v xml:space="preserve">    </v>
      </c>
      <c r="H12" s="35">
        <f>'yarışmaya katılan okullar'!B15</f>
        <v>52</v>
      </c>
    </row>
    <row r="13" spans="1:8" s="24" customFormat="1" ht="24.95" customHeight="1">
      <c r="A13" s="30">
        <v>5</v>
      </c>
      <c r="B13" s="31" t="e">
        <f>IF(G13="","",RANK(G13,$G$9:$G$40)+COUNTIF(G$9:G13,G13)-1)</f>
        <v>#VALUE!</v>
      </c>
      <c r="C13" s="220">
        <f>'100m V'!C10</f>
        <v>37759</v>
      </c>
      <c r="D13" s="32" t="str">
        <f>'100m V'!D10</f>
        <v>HÜSEYİN BOLAT</v>
      </c>
      <c r="E13" s="32" t="str">
        <f>'100m V'!E10</f>
        <v>CUMHURİYET LİSESİ</v>
      </c>
      <c r="F13" s="33">
        <f>'100m V'!F10</f>
        <v>0</v>
      </c>
      <c r="G13" s="34" t="str">
        <f>'100m V'!G10</f>
        <v xml:space="preserve">    </v>
      </c>
      <c r="H13" s="35">
        <f>'yarışmaya katılan okullar'!B16</f>
        <v>16</v>
      </c>
    </row>
    <row r="14" spans="1:8" s="24" customFormat="1" ht="24.95" customHeight="1">
      <c r="A14" s="30">
        <v>6</v>
      </c>
      <c r="B14" s="31" t="e">
        <f>IF(G14="","",RANK(G14,$G$9:$G$40)+COUNTIF(G$9:G14,G14)-1)</f>
        <v>#VALUE!</v>
      </c>
      <c r="C14" s="220">
        <f>'100m V'!C11</f>
        <v>37287</v>
      </c>
      <c r="D14" s="32" t="str">
        <f>'100m V'!D11</f>
        <v>BURAK TOPAL</v>
      </c>
      <c r="E14" s="32" t="str">
        <f>'100m V'!E11</f>
        <v>KARPAZ MESLEK LİSESİ</v>
      </c>
      <c r="F14" s="33">
        <f>'100m V'!F11</f>
        <v>0</v>
      </c>
      <c r="G14" s="34" t="str">
        <f>'100m V'!G11</f>
        <v xml:space="preserve">    </v>
      </c>
      <c r="H14" s="35">
        <f>'yarışmaya katılan okullar'!B17</f>
        <v>60</v>
      </c>
    </row>
    <row r="15" spans="1:8" s="24" customFormat="1" ht="24.95" customHeight="1">
      <c r="A15" s="30">
        <v>7</v>
      </c>
      <c r="B15" s="31" t="e">
        <f>IF(G15="","",RANK(G15,$G$9:$G$40)+COUNTIF(G$9:G15,G15)-1)</f>
        <v>#VALUE!</v>
      </c>
      <c r="C15" s="220">
        <f>'100m V'!C12</f>
        <v>37904</v>
      </c>
      <c r="D15" s="32" t="str">
        <f>'100m V'!D12</f>
        <v>BERAT ŞANVERDİ</v>
      </c>
      <c r="E15" s="32" t="str">
        <f>'100m V'!E12</f>
        <v>HALA SULTAN İLAHİYAT KOLEJİ</v>
      </c>
      <c r="F15" s="33">
        <f>'100m V'!F12</f>
        <v>0</v>
      </c>
      <c r="G15" s="34" t="str">
        <f>'100m V'!G12</f>
        <v xml:space="preserve">    </v>
      </c>
      <c r="H15" s="35">
        <f>'yarışmaya katılan okullar'!B18</f>
        <v>30</v>
      </c>
    </row>
    <row r="16" spans="1:8" s="24" customFormat="1" ht="24.95" customHeight="1">
      <c r="A16" s="30">
        <v>8</v>
      </c>
      <c r="B16" s="31" t="e">
        <f>IF(G16="","",RANK(G16,$G$9:$G$40)+COUNTIF(G$9:G16,G16)-1)</f>
        <v>#VALUE!</v>
      </c>
      <c r="C16" s="220">
        <f>'100m V'!C13</f>
        <v>38261</v>
      </c>
      <c r="D16" s="32" t="str">
        <f>'100m V'!D13</f>
        <v>YİĞİT ÖZYÜREKLİLER</v>
      </c>
      <c r="E16" s="32" t="str">
        <f>'100m V'!E13</f>
        <v>POLATPAŞA LİSESİ</v>
      </c>
      <c r="F16" s="33">
        <f>'100m V'!F13</f>
        <v>0</v>
      </c>
      <c r="G16" s="34" t="str">
        <f>'100m V'!G13</f>
        <v xml:space="preserve">    </v>
      </c>
      <c r="H16" s="35">
        <f>'yarışmaya katılan okullar'!B19</f>
        <v>59</v>
      </c>
    </row>
    <row r="17" spans="1:8" s="24" customFormat="1" ht="24.95" customHeight="1">
      <c r="A17" s="30">
        <v>9</v>
      </c>
      <c r="B17" s="31" t="e">
        <f>IF(G17="","",RANK(G17,$G$9:$G$40)+COUNTIF(G$9:G17,G17)-1)</f>
        <v>#VALUE!</v>
      </c>
      <c r="C17" s="220" t="str">
        <f>'100m V'!C14</f>
        <v>-</v>
      </c>
      <c r="D17" s="32" t="str">
        <f>'100m V'!D14</f>
        <v>-</v>
      </c>
      <c r="E17" s="32" t="str">
        <f>'100m V'!E14</f>
        <v>GÜZELYURT MESLEK LİSESİ</v>
      </c>
      <c r="F17" s="33">
        <f>'100m V'!F14</f>
        <v>0</v>
      </c>
      <c r="G17" s="34" t="str">
        <f>'100m V'!G14</f>
        <v xml:space="preserve">    </v>
      </c>
      <c r="H17" s="35">
        <f>'yarışmaya katılan okullar'!B20</f>
        <v>45</v>
      </c>
    </row>
    <row r="18" spans="1:8" s="24" customFormat="1" ht="24.95" customHeight="1">
      <c r="A18" s="30">
        <v>10</v>
      </c>
      <c r="B18" s="31" t="e">
        <f>IF(G18="","",RANK(G18,$G$9:$G$40)+COUNTIF(G$9:G18,G18)-1)</f>
        <v>#VALUE!</v>
      </c>
      <c r="C18" s="220">
        <f>'100m V'!C15</f>
        <v>37646</v>
      </c>
      <c r="D18" s="32" t="str">
        <f>'100m V'!D15</f>
        <v>KAYA BULDUK</v>
      </c>
      <c r="E18" s="32" t="str">
        <f>'100m V'!E15</f>
        <v>ANAFARTALAR LİSESİ</v>
      </c>
      <c r="F18" s="33">
        <f>'100m V'!F15</f>
        <v>0</v>
      </c>
      <c r="G18" s="34" t="str">
        <f>'100m V'!G15</f>
        <v xml:space="preserve">    </v>
      </c>
      <c r="H18" s="35">
        <f>'yarışmaya katılan okullar'!B21</f>
        <v>35</v>
      </c>
    </row>
    <row r="19" spans="1:8" s="24" customFormat="1" ht="24.95" customHeight="1">
      <c r="A19" s="30">
        <v>11</v>
      </c>
      <c r="B19" s="31" t="e">
        <f>IF(G19="","",RANK(G19,$G$9:$G$40)+COUNTIF(G$9:G19,G19)-1)</f>
        <v>#VALUE!</v>
      </c>
      <c r="C19" s="220" t="str">
        <f>'100m V'!C16</f>
        <v>04.03.2001</v>
      </c>
      <c r="D19" s="32" t="str">
        <f>'100m V'!D16</f>
        <v>SAFFET GÜNAY ÖZMENEK</v>
      </c>
      <c r="E19" s="32" t="str">
        <f>'100m V'!E16</f>
        <v>THE AMERİCAN COLLEGE</v>
      </c>
      <c r="F19" s="33">
        <f>'100m V'!F16</f>
        <v>0</v>
      </c>
      <c r="G19" s="34" t="str">
        <f>'100m V'!G16</f>
        <v xml:space="preserve">    </v>
      </c>
      <c r="H19" s="35">
        <f>'yarışmaya katılan okullar'!B22</f>
        <v>71</v>
      </c>
    </row>
    <row r="20" spans="1:8" s="24" customFormat="1" ht="24.95" customHeight="1">
      <c r="A20" s="30">
        <v>12</v>
      </c>
      <c r="B20" s="31" t="e">
        <f>IF(G20="","",RANK(G20,$G$9:$G$40)+COUNTIF(G$9:G20,G20)-1)</f>
        <v>#VALUE!</v>
      </c>
      <c r="C20" s="220" t="str">
        <f>'100m V'!C17</f>
        <v>09.02.2003</v>
      </c>
      <c r="D20" s="32" t="str">
        <f>'100m V'!D17</f>
        <v>BATU ŞAHDUR</v>
      </c>
      <c r="E20" s="32" t="str">
        <f>'100m V'!E17</f>
        <v>19 MAYIS TMK</v>
      </c>
      <c r="F20" s="33">
        <f>'100m V'!F17</f>
        <v>0</v>
      </c>
      <c r="G20" s="34" t="str">
        <f>'100m V'!G17</f>
        <v xml:space="preserve">    </v>
      </c>
      <c r="H20" s="35">
        <f>'yarışmaya katılan okullar'!B23</f>
        <v>57</v>
      </c>
    </row>
    <row r="21" spans="1:8" s="24" customFormat="1" ht="24.95" customHeight="1">
      <c r="A21" s="30">
        <v>13</v>
      </c>
      <c r="B21" s="31" t="e">
        <f>IF(G21="","",RANK(G21,$G$9:$G$40)+COUNTIF(G$9:G21,G21)-1)</f>
        <v>#VALUE!</v>
      </c>
      <c r="C21" s="220">
        <f>'100m V'!C18</f>
        <v>37066</v>
      </c>
      <c r="D21" s="32" t="str">
        <f>'100m V'!D18</f>
        <v>YÜKSEL GÜNEŞ</v>
      </c>
      <c r="E21" s="32" t="str">
        <f>'100m V'!E18</f>
        <v>BÜLENT ECEVİT ANADOLU LİSESİ</v>
      </c>
      <c r="F21" s="33">
        <f>'100m V'!F18</f>
        <v>0</v>
      </c>
      <c r="G21" s="34" t="str">
        <f>'100m V'!G18</f>
        <v xml:space="preserve">    </v>
      </c>
      <c r="H21" s="35">
        <f>'yarışmaya katılan okullar'!B24</f>
        <v>77</v>
      </c>
    </row>
    <row r="22" spans="1:8" s="24" customFormat="1" ht="24.95" customHeight="1">
      <c r="A22" s="30">
        <v>14</v>
      </c>
      <c r="B22" s="31" t="e">
        <f>IF(G22="","",RANK(G22,$G$9:$G$40)+COUNTIF(G$9:G22,G22)-1)</f>
        <v>#VALUE!</v>
      </c>
      <c r="C22" s="220">
        <f>'100m V'!C19</f>
        <v>37259</v>
      </c>
      <c r="D22" s="32" t="str">
        <f>'100m V'!D19</f>
        <v>HASAN BUCAK</v>
      </c>
      <c r="E22" s="32" t="str">
        <f>'100m V'!E19</f>
        <v>LEFKOŞA TÜRK LİSESİ</v>
      </c>
      <c r="F22" s="33">
        <f>'100m V'!F19</f>
        <v>0</v>
      </c>
      <c r="G22" s="34" t="str">
        <f>'100m V'!G19</f>
        <v xml:space="preserve">    </v>
      </c>
      <c r="H22" s="35">
        <f>'yarışmaya katılan okullar'!B25</f>
        <v>48</v>
      </c>
    </row>
    <row r="23" spans="1:8" s="24" customFormat="1" ht="24.95" customHeight="1">
      <c r="A23" s="30">
        <v>15</v>
      </c>
      <c r="B23" s="31" t="e">
        <f>IF(G23="","",RANK(G23,$G$9:$G$40)+COUNTIF(G$9:G23,G23)-1)</f>
        <v>#VALUE!</v>
      </c>
      <c r="C23" s="220">
        <f>'100m V'!C20</f>
        <v>38208</v>
      </c>
      <c r="D23" s="32" t="str">
        <f>'100m V'!D20</f>
        <v>TUĞRA YEŞER</v>
      </c>
      <c r="E23" s="32" t="str">
        <f>'100m V'!E20</f>
        <v>ERENKÖY LİSESİ</v>
      </c>
      <c r="F23" s="33">
        <f>'100m V'!F20</f>
        <v>0</v>
      </c>
      <c r="G23" s="34" t="str">
        <f>'100m V'!G20</f>
        <v xml:space="preserve">    </v>
      </c>
      <c r="H23" s="35">
        <f>'yarışmaya katılan okullar'!B26</f>
        <v>40</v>
      </c>
    </row>
    <row r="24" spans="1:8" s="24" customFormat="1" ht="24.95" customHeight="1">
      <c r="A24" s="30">
        <v>16</v>
      </c>
      <c r="B24" s="31" t="e">
        <f>IF(G24="","",RANK(G24,$G$9:$G$40)+COUNTIF(G$9:G24,G24)-1)</f>
        <v>#VALUE!</v>
      </c>
      <c r="C24" s="220">
        <f>'100m V'!C21</f>
        <v>37136</v>
      </c>
      <c r="D24" s="32" t="str">
        <f>'100m V'!D21</f>
        <v>ALİ HARDALDALI</v>
      </c>
      <c r="E24" s="32" t="str">
        <f>'100m V'!E21</f>
        <v>CENGİZ TOPEL E. M .LİSESİ</v>
      </c>
      <c r="F24" s="33">
        <f>'100m V'!F21</f>
        <v>0</v>
      </c>
      <c r="G24" s="34" t="str">
        <f>'100m V'!G21</f>
        <v xml:space="preserve">    </v>
      </c>
      <c r="H24" s="35">
        <f>'yarışmaya katılan okullar'!B27</f>
        <v>39</v>
      </c>
    </row>
    <row r="25" spans="1:8" s="24" customFormat="1" ht="24.95" customHeight="1">
      <c r="A25" s="30">
        <v>17</v>
      </c>
      <c r="B25" s="31" t="e">
        <f>IF(G25="","",RANK(G25,$G$9:$G$40)+COUNTIF(G$9:G25,G25)-1)</f>
        <v>#VALUE!</v>
      </c>
      <c r="C25" s="220" t="str">
        <f>'100m V'!C22</f>
        <v>-</v>
      </c>
      <c r="D25" s="32" t="str">
        <f>'100m V'!D22</f>
        <v>-</v>
      </c>
      <c r="E25" s="32" t="str">
        <f>'100m V'!E22</f>
        <v>GÜZELYURT TMK</v>
      </c>
      <c r="F25" s="33">
        <f>'100m V'!F22</f>
        <v>0</v>
      </c>
      <c r="G25" s="34" t="str">
        <f>'100m V'!G22</f>
        <v xml:space="preserve">    </v>
      </c>
      <c r="H25" s="35">
        <f>'yarışmaya katılan okullar'!B28</f>
        <v>64</v>
      </c>
    </row>
    <row r="26" spans="1:8" s="24" customFormat="1" ht="24.95" customHeight="1">
      <c r="A26" s="30">
        <v>18</v>
      </c>
      <c r="B26" s="31" t="e">
        <f>IF(G26="","",RANK(G26,$G$9:$G$40)+COUNTIF(G$9:G26,G26)-1)</f>
        <v>#VALUE!</v>
      </c>
      <c r="C26" s="220">
        <f>'100m V'!C23</f>
        <v>38148</v>
      </c>
      <c r="D26" s="32" t="str">
        <f>'100m V'!D23</f>
        <v>BORAN ÖZKÖK</v>
      </c>
      <c r="E26" s="32" t="str">
        <f>'100m V'!E23</f>
        <v>TÜRK MAARİF KOLEJİ</v>
      </c>
      <c r="F26" s="33">
        <f>'100m V'!F23</f>
        <v>0</v>
      </c>
      <c r="G26" s="34" t="str">
        <f>'100m V'!G23</f>
        <v xml:space="preserve">    </v>
      </c>
      <c r="H26" s="35">
        <f>'yarışmaya katılan okullar'!B29</f>
        <v>51</v>
      </c>
    </row>
    <row r="27" spans="1:8" s="24" customFormat="1" ht="24.95" customHeight="1">
      <c r="A27" s="30">
        <v>19</v>
      </c>
      <c r="B27" s="31" t="e">
        <f>IF(G27="","",RANK(G27,$G$9:$G$40)+COUNTIF(G$9:G27,G27)-1)</f>
        <v>#VALUE!</v>
      </c>
      <c r="C27" s="220">
        <f>'100m V'!C24</f>
        <v>37313</v>
      </c>
      <c r="D27" s="32" t="str">
        <f>'100m V'!D24</f>
        <v>METİN SERDAR</v>
      </c>
      <c r="E27" s="32" t="str">
        <f>'100m V'!E24</f>
        <v>KURTULUŞ LİSESİ</v>
      </c>
      <c r="F27" s="33">
        <f>'100m V'!F24</f>
        <v>0</v>
      </c>
      <c r="G27" s="34" t="str">
        <f>'100m V'!G24</f>
        <v xml:space="preserve">    </v>
      </c>
      <c r="H27" s="35">
        <f>'yarışmaya katılan okullar'!B30</f>
        <v>47</v>
      </c>
    </row>
    <row r="28" spans="1:8" s="24" customFormat="1" ht="24.95" customHeight="1">
      <c r="A28" s="30">
        <v>20</v>
      </c>
      <c r="B28" s="31" t="e">
        <f>IF(G28="","",RANK(G28,$G$9:$G$40)+COUNTIF(G$9:G28,G28)-1)</f>
        <v>#VALUE!</v>
      </c>
      <c r="C28" s="220">
        <f>'100m V'!C25</f>
        <v>37221</v>
      </c>
      <c r="D28" s="32" t="str">
        <f>'100m V'!D25</f>
        <v>ALPEREN GÜLMEZ</v>
      </c>
      <c r="E28" s="32" t="str">
        <f>'100m V'!E25</f>
        <v>DEĞİRMENLİK LİSESİ</v>
      </c>
      <c r="F28" s="33">
        <f>'100m V'!F25</f>
        <v>0</v>
      </c>
      <c r="G28" s="34" t="str">
        <f>'100m V'!G25</f>
        <v xml:space="preserve">    </v>
      </c>
      <c r="H28" s="35">
        <f>'yarışmaya katılan okullar'!B31</f>
        <v>33</v>
      </c>
    </row>
    <row r="29" spans="1:8" s="24" customFormat="1" ht="24.95" customHeight="1">
      <c r="A29" s="30">
        <v>21</v>
      </c>
      <c r="B29" s="31" t="e">
        <f>IF(G29="","",RANK(G29,$G$9:$G$40)+COUNTIF(G$9:G29,G29)-1)</f>
        <v>#VALUE!</v>
      </c>
      <c r="C29" s="220">
        <f>'100m V'!C26</f>
        <v>37539</v>
      </c>
      <c r="D29" s="32" t="str">
        <f>'100m V'!D26</f>
        <v>MEHMET TÜRELLER</v>
      </c>
      <c r="E29" s="32" t="str">
        <f>'100m V'!E26</f>
        <v>BEKİRPAŞA LİSESİ</v>
      </c>
      <c r="F29" s="33">
        <f>'100m V'!F26</f>
        <v>0</v>
      </c>
      <c r="G29" s="34" t="str">
        <f>'100m V'!G26</f>
        <v xml:space="preserve">    </v>
      </c>
      <c r="H29" s="35">
        <f>'yarışmaya katılan okullar'!B32</f>
        <v>37</v>
      </c>
    </row>
    <row r="30" spans="1:8" s="24" customFormat="1" ht="24.95" customHeight="1">
      <c r="A30" s="30">
        <v>22</v>
      </c>
      <c r="B30" s="31" t="e">
        <f>IF(G30="","",RANK(G30,$G$9:$G$40)+COUNTIF(G$9:G30,G30)-1)</f>
        <v>#VALUE!</v>
      </c>
      <c r="C30" s="220">
        <f>'100m V'!C27</f>
        <v>36953</v>
      </c>
      <c r="D30" s="32" t="str">
        <f>'100m V'!D27</f>
        <v>ERAN KABİDAN</v>
      </c>
      <c r="E30" s="32" t="str">
        <f>'100m V'!E27</f>
        <v>YAKIN DOĞU KOLEJİ</v>
      </c>
      <c r="F30" s="33">
        <f>'100m V'!F27</f>
        <v>0</v>
      </c>
      <c r="G30" s="34" t="str">
        <f>'100m V'!G27</f>
        <v xml:space="preserve">    </v>
      </c>
      <c r="H30" s="35">
        <f>'yarışmaya katılan okullar'!B33</f>
        <v>27</v>
      </c>
    </row>
    <row r="31" spans="1:8" s="24" customFormat="1" ht="24.95" customHeight="1">
      <c r="A31" s="30">
        <v>23</v>
      </c>
      <c r="B31" s="31" t="e">
        <f>IF(G31="","",RANK(G31,$G$9:$G$40)+COUNTIF(G$9:G31,G31)-1)</f>
        <v>#VALUE!</v>
      </c>
      <c r="C31" s="220" t="str">
        <f>'100m V'!C28</f>
        <v>29.04.2002</v>
      </c>
      <c r="D31" s="32" t="str">
        <f>'100m V'!D28</f>
        <v>KAAN CELIK</v>
      </c>
      <c r="E31" s="32" t="str">
        <f>'100m V'!E28</f>
        <v>THE ENGLISH SCHOOL OF KYRENIA</v>
      </c>
      <c r="F31" s="33">
        <f>'100m V'!F28</f>
        <v>0</v>
      </c>
      <c r="G31" s="34" t="str">
        <f>'100m V'!G28</f>
        <v xml:space="preserve">    </v>
      </c>
      <c r="H31" s="35">
        <f>'yarışmaya katılan okullar'!B34</f>
        <v>81</v>
      </c>
    </row>
    <row r="32" spans="1:8" s="24" customFormat="1" ht="24.95" customHeight="1">
      <c r="A32" s="30">
        <v>24</v>
      </c>
      <c r="B32" s="31" t="e">
        <f>IF(G32="","",RANK(G32,$G$9:$G$40)+COUNTIF(G$9:G32,G32)-1)</f>
        <v>#VALUE!</v>
      </c>
      <c r="C32" s="220">
        <f>'100m V'!C29</f>
        <v>37167</v>
      </c>
      <c r="D32" s="32" t="str">
        <f>'100m V'!D29</f>
        <v>BERKEM ERENGİL</v>
      </c>
      <c r="E32" s="32" t="str">
        <f>'100m V'!E29</f>
        <v>ATATÜRK MESLEK LİSESİ</v>
      </c>
      <c r="F32" s="33">
        <f>'100m V'!F29</f>
        <v>0</v>
      </c>
      <c r="G32" s="34" t="str">
        <f>'100m V'!G29</f>
        <v xml:space="preserve">    </v>
      </c>
      <c r="H32" s="35">
        <f>'yarışmaya katılan okullar'!B35</f>
        <v>36</v>
      </c>
    </row>
    <row r="33" spans="1:8" s="24" customFormat="1" ht="24.95" customHeight="1">
      <c r="A33" s="30">
        <v>25</v>
      </c>
      <c r="B33" s="31" t="e">
        <f>IF(G33="","",RANK(G33,$G$9:$G$40)+COUNTIF(G$9:G33,G33)-1)</f>
        <v>#VALUE!</v>
      </c>
      <c r="C33" s="220">
        <f>'100m V'!C30</f>
        <v>36896</v>
      </c>
      <c r="D33" s="32" t="str">
        <f>'100m V'!D30</f>
        <v>CEMAL REYHAN</v>
      </c>
      <c r="E33" s="32" t="str">
        <f>'100m V'!E30</f>
        <v>20 TEMMUZ FEN LİSESİ</v>
      </c>
      <c r="F33" s="33">
        <f>'100m V'!F30</f>
        <v>0</v>
      </c>
      <c r="G33" s="34" t="str">
        <f>'100m V'!G30</f>
        <v xml:space="preserve">    </v>
      </c>
      <c r="H33" s="35">
        <f>'yarışmaya katılan okullar'!B36</f>
        <v>53</v>
      </c>
    </row>
    <row r="34" spans="1:8" s="24" customFormat="1" ht="24.95" customHeight="1">
      <c r="A34" s="30">
        <v>26</v>
      </c>
      <c r="B34" s="31" t="e">
        <f>IF(G34="","",RANK(G34,$G$9:$G$40)+COUNTIF(G$9:G34,G34)-1)</f>
        <v>#VALUE!</v>
      </c>
      <c r="C34" s="220">
        <f>'100m V'!C31</f>
        <v>0</v>
      </c>
      <c r="D34" s="32">
        <f>'100m V'!D31</f>
        <v>0</v>
      </c>
      <c r="E34" s="32" t="str">
        <f>'100m V'!E31</f>
        <v/>
      </c>
      <c r="F34" s="33">
        <f>'100m V'!F31</f>
        <v>0</v>
      </c>
      <c r="G34" s="34" t="str">
        <f>'100m V'!G31</f>
        <v xml:space="preserve">    </v>
      </c>
      <c r="H34" s="35">
        <f>'yarışmaya katılan okullar'!B37</f>
        <v>0</v>
      </c>
    </row>
    <row r="35" spans="1:8" s="24" customFormat="1" ht="24.95" customHeight="1">
      <c r="A35" s="30">
        <v>27</v>
      </c>
      <c r="B35" s="31" t="e">
        <f>IF(G35="","",RANK(G35,$G$9:$G$40)+COUNTIF(G$9:G35,G35)-1)</f>
        <v>#VALUE!</v>
      </c>
      <c r="C35" s="220">
        <f>'100m V'!C32</f>
        <v>0</v>
      </c>
      <c r="D35" s="32">
        <f>'100m V'!D32</f>
        <v>0</v>
      </c>
      <c r="E35" s="32" t="str">
        <f>'100m V'!E32</f>
        <v/>
      </c>
      <c r="F35" s="33">
        <f>'100m V'!F32</f>
        <v>0</v>
      </c>
      <c r="G35" s="34" t="str">
        <f>'100m V'!G32</f>
        <v xml:space="preserve">    </v>
      </c>
      <c r="H35" s="35">
        <f>'yarışmaya katılan okullar'!B38</f>
        <v>0</v>
      </c>
    </row>
    <row r="36" spans="1:8" s="24" customFormat="1" ht="24.95" customHeight="1">
      <c r="A36" s="30">
        <v>28</v>
      </c>
      <c r="B36" s="31" t="e">
        <f>IF(G36="","",RANK(G36,$G$9:$G$40)+COUNTIF(G$9:G36,G36)-1)</f>
        <v>#VALUE!</v>
      </c>
      <c r="C36" s="220">
        <f>'100m V'!C33</f>
        <v>0</v>
      </c>
      <c r="D36" s="32">
        <f>'100m V'!D33</f>
        <v>0</v>
      </c>
      <c r="E36" s="32" t="str">
        <f>'100m V'!E33</f>
        <v/>
      </c>
      <c r="F36" s="33">
        <f>'100m V'!F33</f>
        <v>0</v>
      </c>
      <c r="G36" s="34" t="str">
        <f>'100m V'!G33</f>
        <v xml:space="preserve">    </v>
      </c>
      <c r="H36" s="35">
        <f>'yarışmaya katılan okullar'!B39</f>
        <v>0</v>
      </c>
    </row>
    <row r="37" spans="1:8" s="24" customFormat="1" ht="24.95" customHeight="1">
      <c r="A37" s="30">
        <v>29</v>
      </c>
      <c r="B37" s="31" t="e">
        <f>IF(G37="","",RANK(G37,$G$9:$G$40)+COUNTIF(G$9:G37,G37)-1)</f>
        <v>#VALUE!</v>
      </c>
      <c r="C37" s="220">
        <f>'100m V'!C34</f>
        <v>0</v>
      </c>
      <c r="D37" s="32">
        <f>'100m V'!D34</f>
        <v>0</v>
      </c>
      <c r="E37" s="32" t="str">
        <f>'100m V'!E34</f>
        <v/>
      </c>
      <c r="F37" s="33">
        <f>'100m V'!F34</f>
        <v>0</v>
      </c>
      <c r="G37" s="34" t="str">
        <f>'100m V'!G34</f>
        <v xml:space="preserve">    </v>
      </c>
      <c r="H37" s="35">
        <f>'yarışmaya katılan okullar'!B40</f>
        <v>0</v>
      </c>
    </row>
    <row r="38" spans="1:8" s="24" customFormat="1" ht="24.95" customHeight="1">
      <c r="A38" s="30">
        <v>30</v>
      </c>
      <c r="B38" s="31" t="e">
        <f>IF(G38="","",RANK(G38,$G$9:$G$40)+COUNTIF(G$9:G38,G38)-1)</f>
        <v>#VALUE!</v>
      </c>
      <c r="C38" s="220">
        <f>'100m V'!C35</f>
        <v>0</v>
      </c>
      <c r="D38" s="32">
        <f>'100m V'!D35</f>
        <v>0</v>
      </c>
      <c r="E38" s="32" t="str">
        <f>'100m V'!E35</f>
        <v/>
      </c>
      <c r="F38" s="33">
        <f>'100m V'!F35</f>
        <v>0</v>
      </c>
      <c r="G38" s="34" t="str">
        <f>'100m V'!G35</f>
        <v xml:space="preserve">    </v>
      </c>
      <c r="H38" s="35">
        <f>'yarışmaya katılan okullar'!B41</f>
        <v>0</v>
      </c>
    </row>
    <row r="39" spans="1:8" s="24" customFormat="1" ht="24.95" customHeight="1">
      <c r="A39" s="30">
        <v>31</v>
      </c>
      <c r="B39" s="31" t="e">
        <f>IF(G39="","",RANK(G39,$G$9:$G$40)+COUNTIF(G$9:G39,G39)-1)</f>
        <v>#VALUE!</v>
      </c>
      <c r="C39" s="220">
        <f>'100m V'!C36</f>
        <v>0</v>
      </c>
      <c r="D39" s="32">
        <f>'100m V'!D36</f>
        <v>0</v>
      </c>
      <c r="E39" s="32" t="str">
        <f>'100m V'!E36</f>
        <v/>
      </c>
      <c r="F39" s="33">
        <f>'100m V'!F36</f>
        <v>0</v>
      </c>
      <c r="G39" s="34" t="str">
        <f>'100m V'!G36</f>
        <v xml:space="preserve">    </v>
      </c>
      <c r="H39" s="35">
        <f>'yarışmaya katılan okullar'!B42</f>
        <v>0</v>
      </c>
    </row>
    <row r="40" spans="1:8" s="24" customFormat="1" ht="24.95" customHeight="1">
      <c r="A40" s="30">
        <v>32</v>
      </c>
      <c r="B40" s="31" t="e">
        <f>IF(G40="","",RANK(G40,$G$9:$G$40)+COUNTIF(G$9:G40,G40)-1)</f>
        <v>#VALUE!</v>
      </c>
      <c r="C40" s="220">
        <f>'100m V'!C37</f>
        <v>0</v>
      </c>
      <c r="D40" s="32">
        <f>'100m V'!D37</f>
        <v>0</v>
      </c>
      <c r="E40" s="32" t="str">
        <f>'100m V'!E37</f>
        <v/>
      </c>
      <c r="F40" s="33">
        <f>'100m V'!F37</f>
        <v>0</v>
      </c>
      <c r="G40" s="34" t="str">
        <f>'100m V'!G37</f>
        <v xml:space="preserve">    </v>
      </c>
      <c r="H40" s="35">
        <f>'yarışmaya katılan okullar'!B43</f>
        <v>0</v>
      </c>
    </row>
    <row r="41" spans="1:8" s="38" customFormat="1" ht="24.95" customHeight="1">
      <c r="A41" s="324" t="s">
        <v>24</v>
      </c>
      <c r="B41" s="324"/>
      <c r="C41" s="220">
        <f>'100m V'!C38</f>
        <v>0</v>
      </c>
      <c r="D41" s="38" t="s">
        <v>33</v>
      </c>
      <c r="E41" s="38" t="s">
        <v>34</v>
      </c>
      <c r="F41" s="39" t="s">
        <v>25</v>
      </c>
      <c r="G41" s="25" t="s">
        <v>25</v>
      </c>
    </row>
    <row r="42" spans="1:8" s="24" customFormat="1" ht="24.95" customHeight="1"/>
    <row r="43" spans="1:8" s="24" customFormat="1" ht="24.95" customHeight="1"/>
    <row r="44" spans="1:8" s="24" customFormat="1" ht="24.95" customHeight="1"/>
    <row r="45" spans="1:8" s="24" customFormat="1" ht="24.95" customHeight="1"/>
    <row r="46" spans="1:8" s="24" customFormat="1" ht="24.95" customHeight="1"/>
    <row r="47" spans="1:8" s="24" customFormat="1" ht="24.95" customHeight="1"/>
    <row r="48" spans="1:8" s="24" customFormat="1" ht="24.95" customHeight="1"/>
    <row r="49" s="24" customFormat="1" ht="24.95" customHeight="1"/>
    <row r="50" s="24" customFormat="1" ht="24.95" customHeight="1"/>
    <row r="51" s="24" customFormat="1" ht="24.95" customHeight="1"/>
    <row r="52" s="24" customFormat="1" ht="24.95" customHeight="1"/>
    <row r="53" s="24" customFormat="1" ht="24.95" customHeight="1"/>
    <row r="54" s="24" customFormat="1" ht="24.95" customHeight="1"/>
    <row r="55" s="24" customFormat="1" ht="24.95" customHeight="1"/>
    <row r="56" s="24" customFormat="1" ht="24.95" customHeight="1"/>
    <row r="57" s="24" customFormat="1" ht="24.95" customHeight="1"/>
    <row r="58" s="24" customFormat="1" ht="24.95" customHeight="1"/>
    <row r="59" s="24" customFormat="1" ht="24.95" customHeight="1"/>
    <row r="60" s="24" customFormat="1" ht="24.95" customHeight="1"/>
    <row r="61" s="24" customFormat="1" ht="24.95" customHeight="1"/>
    <row r="62" s="24" customFormat="1" ht="24.95" customHeight="1"/>
    <row r="63" s="24" customFormat="1" ht="24.95" customHeight="1"/>
    <row r="64" s="24" customFormat="1" ht="24.95" customHeight="1"/>
    <row r="65" s="24" customFormat="1" ht="24.95" customHeight="1"/>
    <row r="66" s="24" customFormat="1" ht="24.95" customHeight="1"/>
    <row r="67" s="24" customFormat="1" ht="24.95" customHeight="1"/>
    <row r="68" s="24" customFormat="1" ht="24.95" customHeight="1"/>
    <row r="69" s="24" customFormat="1" ht="24.95" customHeight="1"/>
    <row r="70" s="24" customFormat="1" ht="24.95" customHeight="1"/>
    <row r="71" s="24" customFormat="1" ht="24.95" customHeight="1"/>
  </sheetData>
  <mergeCells count="6">
    <mergeCell ref="A41:B41"/>
    <mergeCell ref="A1:H1"/>
    <mergeCell ref="A2:H2"/>
    <mergeCell ref="A3:H3"/>
    <mergeCell ref="F5:G5"/>
    <mergeCell ref="F6:G6"/>
  </mergeCells>
  <conditionalFormatting sqref="A9 D9:H40">
    <cfRule type="cellIs" dxfId="224" priority="3" stopIfTrue="1" operator="equal">
      <formula>0</formula>
    </cfRule>
  </conditionalFormatting>
  <conditionalFormatting sqref="C9:C41">
    <cfRule type="cellIs" dxfId="223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62</vt:i4>
      </vt:variant>
      <vt:variant>
        <vt:lpstr>Named Ranges</vt:lpstr>
      </vt:variant>
      <vt:variant>
        <vt:i4>42</vt:i4>
      </vt:variant>
    </vt:vector>
  </HeadingPairs>
  <TitlesOfParts>
    <vt:vector size="104" baseType="lpstr">
      <vt:lpstr>yarışma bilgileri</vt:lpstr>
      <vt:lpstr>genel bilgi girişi</vt:lpstr>
      <vt:lpstr>okullar</vt:lpstr>
      <vt:lpstr>yarışmaya katılan okullar</vt:lpstr>
      <vt:lpstr>yarışma programı</vt:lpstr>
      <vt:lpstr>rekorlar</vt:lpstr>
      <vt:lpstr>puan</vt:lpstr>
      <vt:lpstr>100m V</vt:lpstr>
      <vt:lpstr>100m</vt:lpstr>
      <vt:lpstr>100m sonucu</vt:lpstr>
      <vt:lpstr>110m eng V</vt:lpstr>
      <vt:lpstr>110m eng</vt:lpstr>
      <vt:lpstr>110m eng sonucu</vt:lpstr>
      <vt:lpstr>200m V</vt:lpstr>
      <vt:lpstr>200m</vt:lpstr>
      <vt:lpstr>200m sonucu</vt:lpstr>
      <vt:lpstr>300m eng V</vt:lpstr>
      <vt:lpstr>300m eng</vt:lpstr>
      <vt:lpstr>300m eng sonucu</vt:lpstr>
      <vt:lpstr>400m V</vt:lpstr>
      <vt:lpstr>400m</vt:lpstr>
      <vt:lpstr>400m sonucu</vt:lpstr>
      <vt:lpstr>800m V</vt:lpstr>
      <vt:lpstr>800m</vt:lpstr>
      <vt:lpstr>800m sonucu</vt:lpstr>
      <vt:lpstr>1500m V</vt:lpstr>
      <vt:lpstr>1500m</vt:lpstr>
      <vt:lpstr>1500m sonucu</vt:lpstr>
      <vt:lpstr>3000m V</vt:lpstr>
      <vt:lpstr>3000m</vt:lpstr>
      <vt:lpstr>3000m sonucu</vt:lpstr>
      <vt:lpstr>yüksek V</vt:lpstr>
      <vt:lpstr>yüksek</vt:lpstr>
      <vt:lpstr>yüksek sonucu</vt:lpstr>
      <vt:lpstr>sırık V</vt:lpstr>
      <vt:lpstr>sırık</vt:lpstr>
      <vt:lpstr>sırık sonucu</vt:lpstr>
      <vt:lpstr>uzun V</vt:lpstr>
      <vt:lpstr>uzun (rüzgar)</vt:lpstr>
      <vt:lpstr>uzun</vt:lpstr>
      <vt:lpstr>uzun sonucu</vt:lpstr>
      <vt:lpstr>üç adım V</vt:lpstr>
      <vt:lpstr>üç adım (rüzgar)</vt:lpstr>
      <vt:lpstr>üçadım</vt:lpstr>
      <vt:lpstr>üç adım sonucu</vt:lpstr>
      <vt:lpstr>gülle V</vt:lpstr>
      <vt:lpstr>gülle</vt:lpstr>
      <vt:lpstr>gülle sonucu</vt:lpstr>
      <vt:lpstr>cirit V</vt:lpstr>
      <vt:lpstr>cirit</vt:lpstr>
      <vt:lpstr>cirit sonucu</vt:lpstr>
      <vt:lpstr>disk V</vt:lpstr>
      <vt:lpstr>disk</vt:lpstr>
      <vt:lpstr>disk sonucu</vt:lpstr>
      <vt:lpstr>ÇEKİÇ</vt:lpstr>
      <vt:lpstr>isveç V</vt:lpstr>
      <vt:lpstr>İsveç</vt:lpstr>
      <vt:lpstr>İsveç sonucu</vt:lpstr>
      <vt:lpstr>toplam puan tablosu</vt:lpstr>
      <vt:lpstr>toplam puanlar</vt:lpstr>
      <vt:lpstr>toplam puan sonuçları</vt:lpstr>
      <vt:lpstr>yarışmalara göre dereceler</vt:lpstr>
      <vt:lpstr>'100m sonucu'!Print_Area</vt:lpstr>
      <vt:lpstr>'100m V'!Print_Area</vt:lpstr>
      <vt:lpstr>'110m eng sonucu'!Print_Area</vt:lpstr>
      <vt:lpstr>'110m eng V'!Print_Area</vt:lpstr>
      <vt:lpstr>'1500m sonucu'!Print_Area</vt:lpstr>
      <vt:lpstr>'1500m V'!Print_Area</vt:lpstr>
      <vt:lpstr>'200m sonucu'!Print_Area</vt:lpstr>
      <vt:lpstr>'200m V'!Print_Area</vt:lpstr>
      <vt:lpstr>'3000m sonucu'!Print_Area</vt:lpstr>
      <vt:lpstr>'3000m V'!Print_Area</vt:lpstr>
      <vt:lpstr>'300m eng sonucu'!Print_Area</vt:lpstr>
      <vt:lpstr>'300m eng V'!Print_Area</vt:lpstr>
      <vt:lpstr>'400m sonucu'!Print_Area</vt:lpstr>
      <vt:lpstr>'400m V'!Print_Area</vt:lpstr>
      <vt:lpstr>'800m'!Print_Area</vt:lpstr>
      <vt:lpstr>'800m sonucu'!Print_Area</vt:lpstr>
      <vt:lpstr>'800m V'!Print_Area</vt:lpstr>
      <vt:lpstr>'cirit sonucu'!Print_Area</vt:lpstr>
      <vt:lpstr>'cirit V'!Print_Area</vt:lpstr>
      <vt:lpstr>ÇEKİÇ!Print_Area</vt:lpstr>
      <vt:lpstr>'disk sonucu'!Print_Area</vt:lpstr>
      <vt:lpstr>'disk V'!Print_Area</vt:lpstr>
      <vt:lpstr>'gülle sonucu'!Print_Area</vt:lpstr>
      <vt:lpstr>'gülle V'!Print_Area</vt:lpstr>
      <vt:lpstr>'İsveç sonucu'!Print_Area</vt:lpstr>
      <vt:lpstr>'isveç V'!Print_Area</vt:lpstr>
      <vt:lpstr>okullar!Print_Area</vt:lpstr>
      <vt:lpstr>'sırık sonucu'!Print_Area</vt:lpstr>
      <vt:lpstr>'sırık V'!Print_Area</vt:lpstr>
      <vt:lpstr>'toplam puan tablosu'!Print_Area</vt:lpstr>
      <vt:lpstr>'toplam puanlar'!Print_Area</vt:lpstr>
      <vt:lpstr>'uzun (rüzgar)'!Print_Area</vt:lpstr>
      <vt:lpstr>'uzun sonucu'!Print_Area</vt:lpstr>
      <vt:lpstr>'uzun V'!Print_Area</vt:lpstr>
      <vt:lpstr>'üç adım (rüzgar)'!Print_Area</vt:lpstr>
      <vt:lpstr>'üç adım sonucu'!Print_Area</vt:lpstr>
      <vt:lpstr>'üç adım V'!Print_Area</vt:lpstr>
      <vt:lpstr>'yarışma bilgileri'!Print_Area</vt:lpstr>
      <vt:lpstr>'yarışmalara göre dereceler'!Print_Area</vt:lpstr>
      <vt:lpstr>'yarışmaya katılan okullar'!Print_Area</vt:lpstr>
      <vt:lpstr>'yüksek sonucu'!Print_Area</vt:lpstr>
      <vt:lpstr>'yüksek V'!Print_Area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BaşaraneL</dc:creator>
  <cp:lastModifiedBy>user</cp:lastModifiedBy>
  <cp:lastPrinted>2019-03-10T12:34:55Z</cp:lastPrinted>
  <dcterms:created xsi:type="dcterms:W3CDTF">2010-04-08T19:47:41Z</dcterms:created>
  <dcterms:modified xsi:type="dcterms:W3CDTF">2019-03-10T13:24:33Z</dcterms:modified>
</cp:coreProperties>
</file>