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worksheets/sheet59.xml" ContentType="application/vnd.openxmlformats-officedocument.spreadsheetml.work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20730" windowHeight="11760" tabRatio="923" firstSheet="13" activeTab="52"/>
  </bookViews>
  <sheets>
    <sheet name="yarışma bilgileri" sheetId="120" r:id="rId1"/>
    <sheet name="genel bilgi girişi" sheetId="4" state="hidden" r:id="rId2"/>
    <sheet name="okullar" sheetId="5" state="hidden" r:id="rId3"/>
    <sheet name="yarışmaya katılan okullar" sheetId="7" r:id="rId4"/>
    <sheet name="yarışma programı" sheetId="115" r:id="rId5"/>
    <sheet name="rekorlar" sheetId="114" state="hidden" r:id="rId6"/>
    <sheet name="Puanlar" sheetId="79" state="hidden" r:id="rId7"/>
    <sheet name="100m V" sheetId="38" r:id="rId8"/>
    <sheet name="100m" sheetId="80" state="hidden" r:id="rId9"/>
    <sheet name="100m sonucu" sheetId="81" state="hidden" r:id="rId10"/>
    <sheet name="100m eng V" sheetId="63" r:id="rId11"/>
    <sheet name="100m eng" sheetId="82" state="hidden" r:id="rId12"/>
    <sheet name="100m eng sonucu" sheetId="83" state="hidden" r:id="rId13"/>
    <sheet name="200m V" sheetId="64" r:id="rId14"/>
    <sheet name="200m" sheetId="84" state="hidden" r:id="rId15"/>
    <sheet name="200m sonucu" sheetId="85" state="hidden" r:id="rId16"/>
    <sheet name="300m eng V" sheetId="66" r:id="rId17"/>
    <sheet name="300m eng" sheetId="86" state="hidden" r:id="rId18"/>
    <sheet name="300m eng sonucu" sheetId="87" state="hidden" r:id="rId19"/>
    <sheet name="400m V" sheetId="65" r:id="rId20"/>
    <sheet name="400m" sheetId="88" state="hidden" r:id="rId21"/>
    <sheet name="400m sonucu" sheetId="89" state="hidden" r:id="rId22"/>
    <sheet name="800m V" sheetId="68" r:id="rId23"/>
    <sheet name="800m" sheetId="90" state="hidden" r:id="rId24"/>
    <sheet name="800m sonucu" sheetId="91" state="hidden" r:id="rId25"/>
    <sheet name="1500m V" sheetId="70" r:id="rId26"/>
    <sheet name="1500m" sheetId="92" state="hidden" r:id="rId27"/>
    <sheet name="1500 m sonucu" sheetId="93" state="hidden" r:id="rId28"/>
    <sheet name="yüksek V" sheetId="77" r:id="rId29"/>
    <sheet name="yüksek" sheetId="94" state="hidden" r:id="rId30"/>
    <sheet name="yüksek sonucu" sheetId="95" state="hidden" r:id="rId31"/>
    <sheet name="sırık V" sheetId="78" r:id="rId32"/>
    <sheet name="sırık" sheetId="96" state="hidden" r:id="rId33"/>
    <sheet name="sırık sonucu" sheetId="97" state="hidden" r:id="rId34"/>
    <sheet name="uzun V" sheetId="72" r:id="rId35"/>
    <sheet name="uzun (rüzgar)" sheetId="116" r:id="rId36"/>
    <sheet name="uzun" sheetId="98" state="hidden" r:id="rId37"/>
    <sheet name="uzun sonucu" sheetId="99" state="hidden" r:id="rId38"/>
    <sheet name="3 adım V" sheetId="71" r:id="rId39"/>
    <sheet name="3 adım (rüzgar)" sheetId="117" r:id="rId40"/>
    <sheet name="üçadım" sheetId="100" state="hidden" r:id="rId41"/>
    <sheet name="üç adım sonucu" sheetId="101" state="hidden" r:id="rId42"/>
    <sheet name="gülle V" sheetId="73" r:id="rId43"/>
    <sheet name="gülle" sheetId="102" state="hidden" r:id="rId44"/>
    <sheet name="gülle sonucu" sheetId="103" state="hidden" r:id="rId45"/>
    <sheet name="cirit V" sheetId="76" r:id="rId46"/>
    <sheet name="cirit" sheetId="104" state="hidden" r:id="rId47"/>
    <sheet name="cirit sonucu" sheetId="105" state="hidden" r:id="rId48"/>
    <sheet name="disk V" sheetId="74" r:id="rId49"/>
    <sheet name="disk" sheetId="106" state="hidden" r:id="rId50"/>
    <sheet name="disk sonucu" sheetId="107" state="hidden" r:id="rId51"/>
    <sheet name="ÇEKİÇ" sheetId="119" r:id="rId52"/>
    <sheet name="isveç V" sheetId="69" r:id="rId53"/>
    <sheet name="İsveç" sheetId="108" state="hidden" r:id="rId54"/>
    <sheet name="İsveç sonucu" sheetId="109" state="hidden" r:id="rId55"/>
    <sheet name="toplam puan tablosu" sheetId="110" state="hidden" r:id="rId56"/>
    <sheet name="toplam puanlar" sheetId="111" state="hidden" r:id="rId57"/>
    <sheet name="toplam puan sonuçları" sheetId="112" state="hidden" r:id="rId58"/>
    <sheet name="yarışmalara göre dereceler" sheetId="113" state="hidden" r:id="rId59"/>
  </sheets>
  <externalReferences>
    <externalReference r:id="rId60"/>
    <externalReference r:id="rId61"/>
    <externalReference r:id="rId62"/>
  </externalReferences>
  <definedNames>
    <definedName name="_xlnm.Print_Area" localSheetId="12">'100m eng sonucu'!$A$1:$H$41</definedName>
    <definedName name="_xlnm.Print_Area" localSheetId="10">'100m eng V'!$A$1:$N$40</definedName>
    <definedName name="_xlnm.Print_Area" localSheetId="9">'100m sonucu'!$A$1:$H$41</definedName>
    <definedName name="_xlnm.Print_Area" localSheetId="7">'100m V'!$A$1:$N$40</definedName>
    <definedName name="_xlnm.Print_Area" localSheetId="27">'1500 m sonucu'!$A$1:$H$41</definedName>
    <definedName name="_xlnm.Print_Area" localSheetId="25">'1500m V'!$A$1:$N$39</definedName>
    <definedName name="_xlnm.Print_Area" localSheetId="15">'200m sonucu'!$A$1:$H$41</definedName>
    <definedName name="_xlnm.Print_Area" localSheetId="13">'200m V'!$A$1:$N$40</definedName>
    <definedName name="_xlnm.Print_Area" localSheetId="39">'3 adım (rüzgar)'!$B$1:$M$39</definedName>
    <definedName name="_xlnm.Print_Area" localSheetId="38">'3 adım V'!$B$1:$R$39</definedName>
    <definedName name="_xlnm.Print_Area" localSheetId="18">'300m eng sonucu'!$A$1:$H$41</definedName>
    <definedName name="_xlnm.Print_Area" localSheetId="16">'300m eng V'!$A$1:$N$40</definedName>
    <definedName name="_xlnm.Print_Area" localSheetId="21">'400m sonucu'!$A$1:$H$41</definedName>
    <definedName name="_xlnm.Print_Area" localSheetId="19">'400m V'!$A$1:$N$40</definedName>
    <definedName name="_xlnm.Print_Area" localSheetId="24">'800m sonucu'!$A$1:$H$41</definedName>
    <definedName name="_xlnm.Print_Area" localSheetId="22">'800m V'!$A$1:$N$40</definedName>
    <definedName name="_xlnm.Print_Area" localSheetId="47">'cirit sonucu'!$A$1:$H$41</definedName>
    <definedName name="_xlnm.Print_Area" localSheetId="45">'cirit V'!$B$1:$Q$39</definedName>
    <definedName name="_xlnm.Print_Area" localSheetId="51">ÇEKİÇ!$B$1:$P$40</definedName>
    <definedName name="_xlnm.Print_Area" localSheetId="50">'disk sonucu'!$A$1:$H$41</definedName>
    <definedName name="_xlnm.Print_Area" localSheetId="48">'disk V'!$B$1:$Q$39</definedName>
    <definedName name="_xlnm.Print_Area" localSheetId="44">'gülle sonucu'!$A$1:$H$41</definedName>
    <definedName name="_xlnm.Print_Area" localSheetId="42">'gülle V'!$B$1:$Q$39</definedName>
    <definedName name="_xlnm.Print_Area" localSheetId="54">'İsveç sonucu'!$A$1:$H$41</definedName>
    <definedName name="_xlnm.Print_Area" localSheetId="52">'isveç V'!$A$1:$N$40</definedName>
    <definedName name="_xlnm.Print_Area" localSheetId="2">okullar!$A$1:$C$43</definedName>
    <definedName name="_xlnm.Print_Area" localSheetId="6">Puanlar!$A$1:$AD$110</definedName>
    <definedName name="_xlnm.Print_Area" localSheetId="33">'sırık sonucu'!$A$1:$H$41</definedName>
    <definedName name="_xlnm.Print_Area" localSheetId="31">'sırık V'!$B$1:$AY$39</definedName>
    <definedName name="_xlnm.Print_Area" localSheetId="55">'toplam puan tablosu'!$A$1:$AJ$16</definedName>
    <definedName name="_xlnm.Print_Area" localSheetId="56">'toplam puanlar'!$A$1:$F$42</definedName>
    <definedName name="_xlnm.Print_Area" localSheetId="35">'uzun (rüzgar)'!$B$1:$M$39</definedName>
    <definedName name="_xlnm.Print_Area" localSheetId="37">'uzun sonucu'!$A$1:$H$40</definedName>
    <definedName name="_xlnm.Print_Area" localSheetId="34">'uzun V'!$B$1:$R$39</definedName>
    <definedName name="_xlnm.Print_Area" localSheetId="41">'üç adım sonucu'!$A$1:$H$41</definedName>
    <definedName name="_xlnm.Print_Area" localSheetId="58">'yarışmalara göre dereceler'!$A$1:$G$109</definedName>
    <definedName name="_xlnm.Print_Area" localSheetId="3">'yarışmaya katılan okullar'!$A$1:$D$43</definedName>
    <definedName name="_xlnm.Print_Area" localSheetId="30">'yüksek sonucu'!$A$1:$H$41</definedName>
    <definedName name="_xlnm.Print_Area" localSheetId="28">'yüksek V'!$B$1:$AJ$39</definedName>
  </definedNames>
  <calcPr calcId="125725"/>
</workbook>
</file>

<file path=xl/calcChain.xml><?xml version="1.0" encoding="utf-8"?>
<calcChain xmlns="http://schemas.openxmlformats.org/spreadsheetml/2006/main">
  <c r="P7" i="74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6"/>
  <c r="P6" i="76"/>
  <c r="P7" i="73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6"/>
  <c r="P7" i="71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6"/>
  <c r="P7" i="72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6"/>
  <c r="AX7" i="78"/>
  <c r="AX8"/>
  <c r="AX9"/>
  <c r="AX10"/>
  <c r="AX11"/>
  <c r="AX12"/>
  <c r="AX13"/>
  <c r="AX14"/>
  <c r="AX15"/>
  <c r="AX16"/>
  <c r="AX17"/>
  <c r="AX18"/>
  <c r="AX19"/>
  <c r="AX20"/>
  <c r="AX21"/>
  <c r="AX22"/>
  <c r="AX23"/>
  <c r="AX24"/>
  <c r="AX25"/>
  <c r="AX26"/>
  <c r="AX27"/>
  <c r="AX28"/>
  <c r="AX29"/>
  <c r="AX30"/>
  <c r="AX31"/>
  <c r="AX32"/>
  <c r="AX33"/>
  <c r="AX34"/>
  <c r="AX35"/>
  <c r="AX36"/>
  <c r="AX37"/>
  <c r="AX6"/>
  <c r="AI7" i="7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6"/>
  <c r="K22" i="70" l="1"/>
  <c r="L22"/>
  <c r="N22"/>
  <c r="G108" i="113"/>
  <c r="G109"/>
  <c r="G107"/>
  <c r="G101"/>
  <c r="G102"/>
  <c r="G100"/>
  <c r="G94"/>
  <c r="G95"/>
  <c r="G93"/>
  <c r="G87"/>
  <c r="G88"/>
  <c r="G86"/>
  <c r="G80"/>
  <c r="G81"/>
  <c r="G79"/>
  <c r="G73"/>
  <c r="G74"/>
  <c r="G72"/>
  <c r="G66"/>
  <c r="G67"/>
  <c r="G65"/>
  <c r="G59"/>
  <c r="G60"/>
  <c r="G58"/>
  <c r="G52"/>
  <c r="G53"/>
  <c r="G51"/>
  <c r="G45"/>
  <c r="G46"/>
  <c r="G44"/>
  <c r="G38"/>
  <c r="G39"/>
  <c r="G37"/>
  <c r="G31"/>
  <c r="G32"/>
  <c r="G30"/>
  <c r="G24"/>
  <c r="G25"/>
  <c r="G23"/>
  <c r="G17"/>
  <c r="G18"/>
  <c r="G16"/>
  <c r="G10"/>
  <c r="G11"/>
  <c r="G9"/>
  <c r="A1" i="91"/>
  <c r="C10" i="8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88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9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92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94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9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98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10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102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104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10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108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9" i="88"/>
  <c r="C9" i="90"/>
  <c r="C9" i="92"/>
  <c r="C9" i="94"/>
  <c r="C9" i="96"/>
  <c r="C9" i="98"/>
  <c r="C9" i="100"/>
  <c r="C9" i="102"/>
  <c r="C9" i="104"/>
  <c r="C9" i="106"/>
  <c r="C9" i="108"/>
  <c r="C9" i="86"/>
  <c r="C10" i="82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10" i="84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9"/>
  <c r="C9" i="82"/>
  <c r="C10" i="8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9"/>
  <c r="O17" i="73"/>
  <c r="O23" i="76"/>
  <c r="F26" i="104" s="1"/>
  <c r="AA26" i="110" s="1"/>
  <c r="AB26" s="1"/>
  <c r="K37" i="71"/>
  <c r="O37"/>
  <c r="F40" i="100" s="1"/>
  <c r="K36" i="71"/>
  <c r="O36" s="1"/>
  <c r="K35"/>
  <c r="O35"/>
  <c r="G38" i="100" s="1"/>
  <c r="B38" s="1"/>
  <c r="K34" i="71"/>
  <c r="O34" s="1"/>
  <c r="K33"/>
  <c r="O33"/>
  <c r="K32"/>
  <c r="O32" s="1"/>
  <c r="K31"/>
  <c r="O31" s="1"/>
  <c r="K30"/>
  <c r="O30" s="1"/>
  <c r="K29"/>
  <c r="O29"/>
  <c r="F32" i="100" s="1"/>
  <c r="K28" i="71"/>
  <c r="O28" s="1"/>
  <c r="K27"/>
  <c r="O27"/>
  <c r="F30" i="100" s="1"/>
  <c r="P30" i="110" s="1"/>
  <c r="Q30" s="1"/>
  <c r="K26" i="71"/>
  <c r="O26" s="1"/>
  <c r="K25"/>
  <c r="O25"/>
  <c r="K24"/>
  <c r="O24" s="1"/>
  <c r="K23"/>
  <c r="O23" s="1"/>
  <c r="K22"/>
  <c r="O22" s="1"/>
  <c r="K21"/>
  <c r="O21"/>
  <c r="F24" i="100" s="1"/>
  <c r="P24" i="110" s="1"/>
  <c r="Q24" s="1"/>
  <c r="K20" i="71"/>
  <c r="O20" s="1"/>
  <c r="K19"/>
  <c r="O19"/>
  <c r="G22" i="100" s="1"/>
  <c r="B22" s="1"/>
  <c r="K18" i="71"/>
  <c r="O18" s="1"/>
  <c r="K17"/>
  <c r="O17"/>
  <c r="K16"/>
  <c r="O16" s="1"/>
  <c r="K15"/>
  <c r="O15" s="1"/>
  <c r="K14"/>
  <c r="O14" s="1"/>
  <c r="K13"/>
  <c r="O13"/>
  <c r="G16" i="100" s="1"/>
  <c r="K37" i="73"/>
  <c r="O37" s="1"/>
  <c r="K36"/>
  <c r="O36"/>
  <c r="F39" i="102" s="1"/>
  <c r="K35" i="73"/>
  <c r="O35" s="1"/>
  <c r="K34"/>
  <c r="O34"/>
  <c r="K33"/>
  <c r="O33" s="1"/>
  <c r="K32"/>
  <c r="O32" s="1"/>
  <c r="F35" i="102" s="1"/>
  <c r="Y35" i="110" s="1"/>
  <c r="Z35" s="1"/>
  <c r="K31" i="73"/>
  <c r="O31" s="1"/>
  <c r="K30"/>
  <c r="O30" s="1"/>
  <c r="K29"/>
  <c r="O29" s="1"/>
  <c r="K28"/>
  <c r="O28" s="1"/>
  <c r="K27"/>
  <c r="O27" s="1"/>
  <c r="K26"/>
  <c r="O26" s="1"/>
  <c r="F29" i="102" s="1"/>
  <c r="Y29" i="110" s="1"/>
  <c r="Z29" s="1"/>
  <c r="K25" i="73"/>
  <c r="O25" s="1"/>
  <c r="K24"/>
  <c r="O24" s="1"/>
  <c r="K23"/>
  <c r="O23" s="1"/>
  <c r="K22"/>
  <c r="O22" s="1"/>
  <c r="K21"/>
  <c r="O21" s="1"/>
  <c r="F24" i="102" s="1"/>
  <c r="K20" i="73"/>
  <c r="O20" s="1"/>
  <c r="K19"/>
  <c r="O19" s="1"/>
  <c r="F22" i="102" s="1"/>
  <c r="Y22" i="110" s="1"/>
  <c r="Z22" s="1"/>
  <c r="K18" i="73"/>
  <c r="O18" s="1"/>
  <c r="K17"/>
  <c r="K16"/>
  <c r="O16" s="1"/>
  <c r="K15"/>
  <c r="O15"/>
  <c r="K14"/>
  <c r="O14" s="1"/>
  <c r="K13"/>
  <c r="O13" s="1"/>
  <c r="K37" i="76"/>
  <c r="O37"/>
  <c r="K36"/>
  <c r="O36" s="1"/>
  <c r="K35"/>
  <c r="O35" s="1"/>
  <c r="F38" i="104" s="1"/>
  <c r="AA38" i="110" s="1"/>
  <c r="AB38" s="1"/>
  <c r="K34" i="76"/>
  <c r="O34" s="1"/>
  <c r="K33"/>
  <c r="O33" s="1"/>
  <c r="F36" i="104" s="1"/>
  <c r="K32" i="76"/>
  <c r="O32" s="1"/>
  <c r="F35" i="104" s="1"/>
  <c r="AA35" i="110" s="1"/>
  <c r="AB35" s="1"/>
  <c r="K31" i="76"/>
  <c r="O31" s="1"/>
  <c r="K30"/>
  <c r="O30" s="1"/>
  <c r="K29"/>
  <c r="O29" s="1"/>
  <c r="K28"/>
  <c r="O28"/>
  <c r="K27"/>
  <c r="O27" s="1"/>
  <c r="P27" s="1"/>
  <c r="K26"/>
  <c r="O26" s="1"/>
  <c r="K25"/>
  <c r="O25" s="1"/>
  <c r="K24"/>
  <c r="O24" s="1"/>
  <c r="F27" i="104" s="1"/>
  <c r="AA27" i="110" s="1"/>
  <c r="AB27" s="1"/>
  <c r="K23" i="76"/>
  <c r="K22"/>
  <c r="O22" s="1"/>
  <c r="K21"/>
  <c r="O21" s="1"/>
  <c r="K20"/>
  <c r="O20" s="1"/>
  <c r="K19"/>
  <c r="O19"/>
  <c r="K18"/>
  <c r="O18" s="1"/>
  <c r="K17"/>
  <c r="O17"/>
  <c r="K16"/>
  <c r="O16" s="1"/>
  <c r="K15"/>
  <c r="O15" s="1"/>
  <c r="K14"/>
  <c r="O14" s="1"/>
  <c r="K13"/>
  <c r="O13" s="1"/>
  <c r="F16" i="104" s="1"/>
  <c r="AA16" i="110" s="1"/>
  <c r="K37" i="74"/>
  <c r="O37" s="1"/>
  <c r="K36"/>
  <c r="O36" s="1"/>
  <c r="G39" i="106" s="1"/>
  <c r="B39" s="1"/>
  <c r="K35" i="74"/>
  <c r="O35" s="1"/>
  <c r="G38" i="106" s="1"/>
  <c r="B38" s="1"/>
  <c r="K34" i="74"/>
  <c r="O34" s="1"/>
  <c r="K33"/>
  <c r="O33" s="1"/>
  <c r="K32"/>
  <c r="O32" s="1"/>
  <c r="K31"/>
  <c r="O31" s="1"/>
  <c r="K30"/>
  <c r="O30" s="1"/>
  <c r="K29"/>
  <c r="O29" s="1"/>
  <c r="K28"/>
  <c r="O28" s="1"/>
  <c r="K27"/>
  <c r="O27" s="1"/>
  <c r="K26"/>
  <c r="O26" s="1"/>
  <c r="K25"/>
  <c r="O25" s="1"/>
  <c r="K24"/>
  <c r="O24" s="1"/>
  <c r="K23"/>
  <c r="O23" s="1"/>
  <c r="F26" i="106" s="1"/>
  <c r="K22" i="74"/>
  <c r="O22" s="1"/>
  <c r="F25" i="106" s="1"/>
  <c r="F25" i="110" s="1"/>
  <c r="G25" s="1"/>
  <c r="K21" i="74"/>
  <c r="O21" s="1"/>
  <c r="K20"/>
  <c r="O20" s="1"/>
  <c r="K19"/>
  <c r="O19" s="1"/>
  <c r="K18"/>
  <c r="O18"/>
  <c r="K17"/>
  <c r="O17" s="1"/>
  <c r="K16"/>
  <c r="O16" s="1"/>
  <c r="K15"/>
  <c r="O15"/>
  <c r="K14"/>
  <c r="O14" s="1"/>
  <c r="F17" i="106" s="1"/>
  <c r="F17" i="110" s="1"/>
  <c r="G17" s="1"/>
  <c r="K13" i="74"/>
  <c r="O13" s="1"/>
  <c r="F16" i="106" s="1"/>
  <c r="F16" i="110" s="1"/>
  <c r="K37" i="72"/>
  <c r="O37" s="1"/>
  <c r="K36"/>
  <c r="O36" s="1"/>
  <c r="K35"/>
  <c r="O35" s="1"/>
  <c r="K34"/>
  <c r="O34" s="1"/>
  <c r="K33"/>
  <c r="O33" s="1"/>
  <c r="K32"/>
  <c r="O32" s="1"/>
  <c r="K31"/>
  <c r="O31" s="1"/>
  <c r="K30"/>
  <c r="O30"/>
  <c r="K29"/>
  <c r="O29" s="1"/>
  <c r="K28"/>
  <c r="O28"/>
  <c r="F31" i="98" s="1"/>
  <c r="K27" i="72"/>
  <c r="O27" s="1"/>
  <c r="K26"/>
  <c r="O26" s="1"/>
  <c r="G29" i="98" s="1"/>
  <c r="B29" s="1"/>
  <c r="K25" i="72"/>
  <c r="O25"/>
  <c r="K24"/>
  <c r="O24" s="1"/>
  <c r="K23"/>
  <c r="O23" s="1"/>
  <c r="F26" i="98" s="1"/>
  <c r="AE26" i="110" s="1"/>
  <c r="AF26" s="1"/>
  <c r="K22" i="72"/>
  <c r="O22" s="1"/>
  <c r="K21"/>
  <c r="O21"/>
  <c r="K20"/>
  <c r="O20" s="1"/>
  <c r="F23" i="98" s="1"/>
  <c r="AE23" i="110" s="1"/>
  <c r="AF23" s="1"/>
  <c r="K19" i="72"/>
  <c r="O19" s="1"/>
  <c r="K18"/>
  <c r="O18" s="1"/>
  <c r="F21" i="98" s="1"/>
  <c r="K17" i="72"/>
  <c r="O17" s="1"/>
  <c r="K16"/>
  <c r="O16" s="1"/>
  <c r="G19" i="98" s="1"/>
  <c r="B19" s="1"/>
  <c r="K15" i="72"/>
  <c r="O15" s="1"/>
  <c r="K14"/>
  <c r="O14" s="1"/>
  <c r="K13"/>
  <c r="O13" s="1"/>
  <c r="G16" i="98" s="1"/>
  <c r="K12" i="71"/>
  <c r="O12" s="1"/>
  <c r="K12" i="73"/>
  <c r="O12" s="1"/>
  <c r="K12" i="76"/>
  <c r="O12" s="1"/>
  <c r="K12" i="74"/>
  <c r="O12" s="1"/>
  <c r="K12" i="72"/>
  <c r="O12" s="1"/>
  <c r="K11" i="71"/>
  <c r="O11" s="1"/>
  <c r="F14" i="100" s="1"/>
  <c r="P14" i="110" s="1"/>
  <c r="K10" i="71"/>
  <c r="O10" s="1"/>
  <c r="G13" i="100" s="1"/>
  <c r="K11" i="73"/>
  <c r="O11" s="1"/>
  <c r="K10"/>
  <c r="O10" s="1"/>
  <c r="G13" i="102" s="1"/>
  <c r="K11" i="76"/>
  <c r="O11" s="1"/>
  <c r="F14" i="104" s="1"/>
  <c r="AA14" i="110" s="1"/>
  <c r="K10" i="76"/>
  <c r="O10" s="1"/>
  <c r="K11" i="74"/>
  <c r="O11" s="1"/>
  <c r="K10"/>
  <c r="O10" s="1"/>
  <c r="K11" i="72"/>
  <c r="O11" s="1"/>
  <c r="K10"/>
  <c r="O10" s="1"/>
  <c r="K9" i="71"/>
  <c r="O9" s="1"/>
  <c r="F12" i="100" s="1"/>
  <c r="P12" i="110" s="1"/>
  <c r="K9" i="73"/>
  <c r="O9" s="1"/>
  <c r="F12" i="102" s="1"/>
  <c r="Y12" i="110" s="1"/>
  <c r="K9" i="76"/>
  <c r="O9" s="1"/>
  <c r="P9" s="1"/>
  <c r="G12" i="104" s="1"/>
  <c r="K9" i="74"/>
  <c r="O9" s="1"/>
  <c r="G12" i="106" s="1"/>
  <c r="K9" i="72"/>
  <c r="O9" s="1"/>
  <c r="G12" i="98" s="1"/>
  <c r="K8" i="71"/>
  <c r="O8" s="1"/>
  <c r="K8" i="73"/>
  <c r="O8" s="1"/>
  <c r="G11" i="102" s="1"/>
  <c r="K8" i="76"/>
  <c r="O8" s="1"/>
  <c r="P8" s="1"/>
  <c r="G11" i="104" s="1"/>
  <c r="K8" i="74"/>
  <c r="O8" s="1"/>
  <c r="K8" i="72"/>
  <c r="O8" s="1"/>
  <c r="F11" i="98" s="1"/>
  <c r="K7" i="71"/>
  <c r="O7" s="1"/>
  <c r="G10" i="100" s="1"/>
  <c r="K7" i="73"/>
  <c r="O7"/>
  <c r="G10" i="102" s="1"/>
  <c r="K7" i="76"/>
  <c r="O7" s="1"/>
  <c r="K7" i="74"/>
  <c r="O7"/>
  <c r="G10" i="106" s="1"/>
  <c r="K7" i="72"/>
  <c r="O7" s="1"/>
  <c r="F10" i="98" s="1"/>
  <c r="AE10" i="110" s="1"/>
  <c r="K6" i="71"/>
  <c r="K6" i="73"/>
  <c r="K6" i="76"/>
  <c r="O6" s="1"/>
  <c r="F9" i="104" s="1"/>
  <c r="AA9" i="110" s="1"/>
  <c r="K6" i="74"/>
  <c r="O6" s="1"/>
  <c r="F9" i="106" s="1"/>
  <c r="F9" i="110" s="1"/>
  <c r="K6" i="72"/>
  <c r="O6" s="1"/>
  <c r="G9" i="98" s="1"/>
  <c r="O6" i="73"/>
  <c r="F9" i="102" s="1"/>
  <c r="Y9" i="110" s="1"/>
  <c r="O6" i="71"/>
  <c r="F9" i="100" s="1"/>
  <c r="P9" i="110" s="1"/>
  <c r="B5" i="4"/>
  <c r="E5" i="113" s="1"/>
  <c r="B6" i="4"/>
  <c r="F6" i="109" s="1"/>
  <c r="B4" i="4"/>
  <c r="D5" i="105" s="1"/>
  <c r="B3" i="4"/>
  <c r="A3" i="101" s="1"/>
  <c r="B2" i="4"/>
  <c r="A2" i="109" s="1"/>
  <c r="B1" i="4"/>
  <c r="A1" i="97" s="1"/>
  <c r="A14" i="120"/>
  <c r="H27" i="114"/>
  <c r="E3" i="119" s="1"/>
  <c r="AI39"/>
  <c r="C39"/>
  <c r="O38"/>
  <c r="C38"/>
  <c r="O37"/>
  <c r="C37"/>
  <c r="O36"/>
  <c r="C36"/>
  <c r="O35"/>
  <c r="C35"/>
  <c r="O34"/>
  <c r="C34"/>
  <c r="O33"/>
  <c r="C33"/>
  <c r="O32"/>
  <c r="C32"/>
  <c r="O31"/>
  <c r="C31"/>
  <c r="O30"/>
  <c r="C30"/>
  <c r="O29"/>
  <c r="C29"/>
  <c r="O28"/>
  <c r="C28"/>
  <c r="O27"/>
  <c r="C27"/>
  <c r="O26"/>
  <c r="C26"/>
  <c r="O25"/>
  <c r="C25"/>
  <c r="O24"/>
  <c r="C24"/>
  <c r="O23"/>
  <c r="C23"/>
  <c r="O22"/>
  <c r="C22"/>
  <c r="O21"/>
  <c r="C21"/>
  <c r="O20"/>
  <c r="C20"/>
  <c r="O19"/>
  <c r="C19"/>
  <c r="O18"/>
  <c r="C18"/>
  <c r="O17"/>
  <c r="C17"/>
  <c r="O16"/>
  <c r="C16"/>
  <c r="O15"/>
  <c r="C15"/>
  <c r="O14"/>
  <c r="C14"/>
  <c r="O13"/>
  <c r="C13"/>
  <c r="O12"/>
  <c r="C12"/>
  <c r="O11"/>
  <c r="C11"/>
  <c r="O10"/>
  <c r="C10"/>
  <c r="O9"/>
  <c r="C9"/>
  <c r="O8"/>
  <c r="C8"/>
  <c r="O7"/>
  <c r="C7"/>
  <c r="O6"/>
  <c r="C6"/>
  <c r="B14" i="70"/>
  <c r="J12" s="1"/>
  <c r="D3" i="69"/>
  <c r="H10" i="114"/>
  <c r="D3" i="64" s="1"/>
  <c r="H11" i="114"/>
  <c r="D3" i="65" s="1"/>
  <c r="H12" i="114"/>
  <c r="D3" i="68" s="1"/>
  <c r="H13" i="114"/>
  <c r="D3" i="70" s="1"/>
  <c r="H15" i="114"/>
  <c r="D3" i="63" s="1"/>
  <c r="H17" i="114"/>
  <c r="D3" i="66"/>
  <c r="H18" i="114"/>
  <c r="E3" i="72" s="1"/>
  <c r="H19" i="114"/>
  <c r="E3" i="71"/>
  <c r="H20" i="114"/>
  <c r="E3" i="77" s="1"/>
  <c r="H21" i="114"/>
  <c r="E3" i="78" s="1"/>
  <c r="H23" i="114"/>
  <c r="E3" i="73" s="1"/>
  <c r="H24" i="114"/>
  <c r="E3" i="74"/>
  <c r="H26" i="114"/>
  <c r="E3" i="76" s="1"/>
  <c r="H30" i="114"/>
  <c r="H9"/>
  <c r="D3" i="38" s="1"/>
  <c r="G16" i="65"/>
  <c r="G19" i="88" s="1"/>
  <c r="G26" i="65"/>
  <c r="G29" i="88" s="1"/>
  <c r="D6" i="117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6" i="11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AF38" i="117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AF38" i="116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A1" i="113"/>
  <c r="A2" i="112"/>
  <c r="A2" i="110" s="1"/>
  <c r="A1" i="111"/>
  <c r="E5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C41"/>
  <c r="R4" i="110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D6" i="108"/>
  <c r="D6" i="109" s="1"/>
  <c r="C104" i="113" s="1"/>
  <c r="D9" i="108"/>
  <c r="F9"/>
  <c r="AG9" i="110" s="1"/>
  <c r="H9" i="108"/>
  <c r="D10"/>
  <c r="F10"/>
  <c r="AG10" i="110" s="1"/>
  <c r="H10" i="108"/>
  <c r="D11"/>
  <c r="F11"/>
  <c r="AG11" i="110" s="1"/>
  <c r="H11" i="108"/>
  <c r="D12"/>
  <c r="F12"/>
  <c r="AG12" i="110" s="1"/>
  <c r="H12" i="108"/>
  <c r="D13"/>
  <c r="F13"/>
  <c r="AG13" i="110" s="1"/>
  <c r="AH13" s="1"/>
  <c r="H13" i="108"/>
  <c r="D14"/>
  <c r="F14"/>
  <c r="AG14" i="110" s="1"/>
  <c r="H14" i="108"/>
  <c r="D15"/>
  <c r="F15"/>
  <c r="AG15" i="110" s="1"/>
  <c r="H15" i="108"/>
  <c r="D16"/>
  <c r="F16"/>
  <c r="AG16" i="110" s="1"/>
  <c r="H16" i="108"/>
  <c r="D17"/>
  <c r="F17"/>
  <c r="AG17" i="110" s="1"/>
  <c r="AH17" s="1"/>
  <c r="H17" i="108"/>
  <c r="D18"/>
  <c r="F18"/>
  <c r="AG18" i="110" s="1"/>
  <c r="AH18" s="1"/>
  <c r="H18" i="108"/>
  <c r="D19"/>
  <c r="F19"/>
  <c r="H19"/>
  <c r="D20"/>
  <c r="F20"/>
  <c r="AG20" i="110" s="1"/>
  <c r="AH20" s="1"/>
  <c r="H20" i="108"/>
  <c r="D21"/>
  <c r="F21"/>
  <c r="AG21" i="110" s="1"/>
  <c r="AH21" s="1"/>
  <c r="H21" i="108"/>
  <c r="D22"/>
  <c r="F22"/>
  <c r="AG22" i="110" s="1"/>
  <c r="AH22" s="1"/>
  <c r="H22" i="108"/>
  <c r="D23"/>
  <c r="F23"/>
  <c r="AG23" i="110" s="1"/>
  <c r="AH23" s="1"/>
  <c r="H23" i="108"/>
  <c r="D24"/>
  <c r="F24"/>
  <c r="H24"/>
  <c r="D25"/>
  <c r="F25"/>
  <c r="AG25" i="110" s="1"/>
  <c r="AH25" s="1"/>
  <c r="H25" i="108"/>
  <c r="D26"/>
  <c r="F26"/>
  <c r="AG26" i="110"/>
  <c r="AH26" s="1"/>
  <c r="H26" i="108"/>
  <c r="D27"/>
  <c r="F27"/>
  <c r="AG27" i="110" s="1"/>
  <c r="AH27" s="1"/>
  <c r="H27" i="108"/>
  <c r="D28"/>
  <c r="F28"/>
  <c r="AG28" i="110" s="1"/>
  <c r="AH28" s="1"/>
  <c r="H28" i="108"/>
  <c r="D29"/>
  <c r="F29"/>
  <c r="H29"/>
  <c r="D30"/>
  <c r="F30"/>
  <c r="AG30" i="110" s="1"/>
  <c r="AH30" s="1"/>
  <c r="H30" i="108"/>
  <c r="D31"/>
  <c r="F31"/>
  <c r="H31"/>
  <c r="D32"/>
  <c r="F32"/>
  <c r="AG32" i="110" s="1"/>
  <c r="AH32" s="1"/>
  <c r="H32" i="108"/>
  <c r="D33"/>
  <c r="F33"/>
  <c r="H33"/>
  <c r="D34"/>
  <c r="F34"/>
  <c r="AG34" i="110" s="1"/>
  <c r="AH34" s="1"/>
  <c r="H34" i="108"/>
  <c r="D35"/>
  <c r="F35"/>
  <c r="AG35" i="110"/>
  <c r="AH35" s="1"/>
  <c r="H35" i="108"/>
  <c r="D36"/>
  <c r="F36"/>
  <c r="H36"/>
  <c r="D37"/>
  <c r="F37"/>
  <c r="AG37" i="110" s="1"/>
  <c r="AH37" s="1"/>
  <c r="H37" i="108"/>
  <c r="D38"/>
  <c r="F38"/>
  <c r="AG38" i="110"/>
  <c r="AH38" s="1"/>
  <c r="H38" i="108"/>
  <c r="D39"/>
  <c r="F39"/>
  <c r="AG39" i="110" s="1"/>
  <c r="AH39" s="1"/>
  <c r="H39" i="108"/>
  <c r="D40"/>
  <c r="F40"/>
  <c r="AG40" i="110" s="1"/>
  <c r="AH40" s="1"/>
  <c r="H40" i="108"/>
  <c r="F1" i="69"/>
  <c r="K3"/>
  <c r="L3"/>
  <c r="N3"/>
  <c r="K4"/>
  <c r="L4"/>
  <c r="N4"/>
  <c r="K5"/>
  <c r="L5"/>
  <c r="N5"/>
  <c r="B6"/>
  <c r="J3" s="1"/>
  <c r="G6"/>
  <c r="G9" i="108" s="1"/>
  <c r="K6" i="69"/>
  <c r="L6"/>
  <c r="N6"/>
  <c r="B7"/>
  <c r="J4" s="1"/>
  <c r="G7"/>
  <c r="G10" i="108" s="1"/>
  <c r="K7" i="69"/>
  <c r="L7"/>
  <c r="N7"/>
  <c r="B8"/>
  <c r="J5" s="1"/>
  <c r="G8"/>
  <c r="G11" i="108" s="1"/>
  <c r="K8" i="69"/>
  <c r="L8"/>
  <c r="N8"/>
  <c r="B9"/>
  <c r="J6" s="1"/>
  <c r="G9"/>
  <c r="G12" i="108" s="1"/>
  <c r="K9" i="69"/>
  <c r="L9"/>
  <c r="N9"/>
  <c r="B10"/>
  <c r="J7" s="1"/>
  <c r="G10"/>
  <c r="G13" i="108" s="1"/>
  <c r="K10" i="69"/>
  <c r="L10"/>
  <c r="N10"/>
  <c r="B11"/>
  <c r="J8" s="1"/>
  <c r="G11"/>
  <c r="G14" i="108" s="1"/>
  <c r="AH14" i="110" s="1"/>
  <c r="B12" i="69"/>
  <c r="J9" s="1"/>
  <c r="G12"/>
  <c r="G15" i="108" s="1"/>
  <c r="B13" i="69"/>
  <c r="J10" s="1"/>
  <c r="G13"/>
  <c r="G16" i="108" s="1"/>
  <c r="K13" i="69"/>
  <c r="L13"/>
  <c r="N13"/>
  <c r="B14"/>
  <c r="J13" s="1"/>
  <c r="G14"/>
  <c r="G17" i="108" s="1"/>
  <c r="K14" i="69"/>
  <c r="L14"/>
  <c r="N14"/>
  <c r="B15"/>
  <c r="J14" s="1"/>
  <c r="G15"/>
  <c r="G18" i="108" s="1"/>
  <c r="K15" i="69"/>
  <c r="L15"/>
  <c r="N15"/>
  <c r="B16"/>
  <c r="J15" s="1"/>
  <c r="G16"/>
  <c r="G19" i="108" s="1"/>
  <c r="K16" i="69"/>
  <c r="L16"/>
  <c r="N16"/>
  <c r="B17"/>
  <c r="J16" s="1"/>
  <c r="G17"/>
  <c r="G20" i="108" s="1"/>
  <c r="K17" i="69"/>
  <c r="L17"/>
  <c r="N17"/>
  <c r="B18"/>
  <c r="J17" s="1"/>
  <c r="G18"/>
  <c r="G21" i="108" s="1"/>
  <c r="K18" i="69"/>
  <c r="L18"/>
  <c r="N18"/>
  <c r="B19"/>
  <c r="J18" s="1"/>
  <c r="G19"/>
  <c r="G22" i="108" s="1"/>
  <c r="K19" i="69"/>
  <c r="L19"/>
  <c r="N19"/>
  <c r="B20"/>
  <c r="J19" s="1"/>
  <c r="G20"/>
  <c r="G23" i="108" s="1"/>
  <c r="K20" i="69"/>
  <c r="L20"/>
  <c r="N20"/>
  <c r="B21"/>
  <c r="J20" s="1"/>
  <c r="G21"/>
  <c r="G24" i="108" s="1"/>
  <c r="B22" i="69"/>
  <c r="J23" s="1"/>
  <c r="G22"/>
  <c r="G25" i="108" s="1"/>
  <c r="B23" i="69"/>
  <c r="J24" s="1"/>
  <c r="G23"/>
  <c r="G26" i="108" s="1"/>
  <c r="K23" i="69"/>
  <c r="L23"/>
  <c r="N23"/>
  <c r="B24"/>
  <c r="J25" s="1"/>
  <c r="G24"/>
  <c r="G27" i="108" s="1"/>
  <c r="K24" i="69"/>
  <c r="L24"/>
  <c r="N24"/>
  <c r="B25"/>
  <c r="J26" s="1"/>
  <c r="G25"/>
  <c r="G28" i="108" s="1"/>
  <c r="K25" i="69"/>
  <c r="L25"/>
  <c r="N25"/>
  <c r="B26"/>
  <c r="J27"/>
  <c r="G26"/>
  <c r="G29" i="108" s="1"/>
  <c r="K26" i="69"/>
  <c r="L26"/>
  <c r="N26"/>
  <c r="B27"/>
  <c r="J28" s="1"/>
  <c r="G27"/>
  <c r="G30" i="108" s="1"/>
  <c r="K27" i="69"/>
  <c r="L27"/>
  <c r="N27"/>
  <c r="B28"/>
  <c r="J29" s="1"/>
  <c r="G28"/>
  <c r="G31" i="108" s="1"/>
  <c r="K28" i="69"/>
  <c r="L28"/>
  <c r="N28"/>
  <c r="B29"/>
  <c r="J30" s="1"/>
  <c r="G29"/>
  <c r="G32" i="108" s="1"/>
  <c r="K29" i="69"/>
  <c r="L29"/>
  <c r="N29"/>
  <c r="B30"/>
  <c r="J33" s="1"/>
  <c r="G30"/>
  <c r="G33" i="108" s="1"/>
  <c r="K30" i="69"/>
  <c r="L30"/>
  <c r="N30"/>
  <c r="B31"/>
  <c r="J34" s="1"/>
  <c r="G31"/>
  <c r="G34" i="108" s="1"/>
  <c r="B32" i="69"/>
  <c r="J35" s="1"/>
  <c r="G32"/>
  <c r="G35" i="108" s="1"/>
  <c r="B33" i="69"/>
  <c r="J36" s="1"/>
  <c r="G33"/>
  <c r="G36" i="108" s="1"/>
  <c r="K33" i="69"/>
  <c r="L33"/>
  <c r="N33"/>
  <c r="B34"/>
  <c r="J37" s="1"/>
  <c r="G34"/>
  <c r="G37" i="108" s="1"/>
  <c r="K34" i="69"/>
  <c r="L34"/>
  <c r="N34"/>
  <c r="B35"/>
  <c r="J38" s="1"/>
  <c r="G35"/>
  <c r="G38" i="108" s="1"/>
  <c r="K35" i="69"/>
  <c r="L35"/>
  <c r="N35"/>
  <c r="B36"/>
  <c r="J39" s="1"/>
  <c r="G36"/>
  <c r="G39" i="108" s="1"/>
  <c r="K36" i="69"/>
  <c r="L36"/>
  <c r="N36"/>
  <c r="B37"/>
  <c r="J40" s="1"/>
  <c r="G37"/>
  <c r="G40" i="108" s="1"/>
  <c r="K37" i="69"/>
  <c r="L37"/>
  <c r="N37"/>
  <c r="K38"/>
  <c r="L38"/>
  <c r="N38"/>
  <c r="K39"/>
  <c r="L39"/>
  <c r="N39"/>
  <c r="K40"/>
  <c r="L40"/>
  <c r="N40"/>
  <c r="F5" i="107"/>
  <c r="F6"/>
  <c r="D6" i="106"/>
  <c r="D6" i="107" s="1"/>
  <c r="C97" i="113" s="1"/>
  <c r="D9" i="106"/>
  <c r="H9"/>
  <c r="D10"/>
  <c r="H10"/>
  <c r="D11"/>
  <c r="H11"/>
  <c r="D12"/>
  <c r="H12"/>
  <c r="D13"/>
  <c r="H13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C6" i="74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AJ38"/>
  <c r="F5" i="105"/>
  <c r="D6" i="104"/>
  <c r="D6" i="105" s="1"/>
  <c r="C90" i="113" s="1"/>
  <c r="D9" i="104"/>
  <c r="H9"/>
  <c r="D10"/>
  <c r="H10"/>
  <c r="D11"/>
  <c r="H11"/>
  <c r="D12"/>
  <c r="H12"/>
  <c r="D13"/>
  <c r="H13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C6" i="76"/>
  <c r="C7"/>
  <c r="C8"/>
  <c r="C9"/>
  <c r="C10"/>
  <c r="C11"/>
  <c r="C12"/>
  <c r="C13"/>
  <c r="C14"/>
  <c r="C15"/>
  <c r="C16"/>
  <c r="C17"/>
  <c r="C18"/>
  <c r="C19"/>
  <c r="C20"/>
  <c r="C21"/>
  <c r="C22"/>
  <c r="C23"/>
  <c r="P23"/>
  <c r="G26" i="104" s="1"/>
  <c r="B26" s="1"/>
  <c r="C24" i="76"/>
  <c r="C25"/>
  <c r="C26"/>
  <c r="C27"/>
  <c r="C28"/>
  <c r="C29"/>
  <c r="C30"/>
  <c r="C31"/>
  <c r="C32"/>
  <c r="C33"/>
  <c r="C34"/>
  <c r="C35"/>
  <c r="C36"/>
  <c r="C37"/>
  <c r="AJ38"/>
  <c r="A1" i="102"/>
  <c r="F5"/>
  <c r="D6"/>
  <c r="D6" i="103"/>
  <c r="C48" i="113" s="1"/>
  <c r="D9" i="102"/>
  <c r="H9"/>
  <c r="D10"/>
  <c r="H10"/>
  <c r="D11"/>
  <c r="H11"/>
  <c r="D12"/>
  <c r="H12"/>
  <c r="D13"/>
  <c r="H13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C6" i="73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AJ38"/>
  <c r="A1" i="100"/>
  <c r="D6"/>
  <c r="D6" i="101" s="1"/>
  <c r="C41" i="113" s="1"/>
  <c r="D9" i="100"/>
  <c r="H9"/>
  <c r="D10"/>
  <c r="H10"/>
  <c r="D11"/>
  <c r="H11"/>
  <c r="D12"/>
  <c r="H12"/>
  <c r="D13"/>
  <c r="H13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C6" i="7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AK38"/>
  <c r="A1" i="98"/>
  <c r="A2"/>
  <c r="D6"/>
  <c r="D6" i="99" s="1"/>
  <c r="C76" i="113" s="1"/>
  <c r="D9" i="98"/>
  <c r="H9"/>
  <c r="D10"/>
  <c r="H10"/>
  <c r="D11"/>
  <c r="H11"/>
  <c r="D12"/>
  <c r="H12"/>
  <c r="D13"/>
  <c r="H13"/>
  <c r="D14"/>
  <c r="H14"/>
  <c r="D15"/>
  <c r="H15"/>
  <c r="D16"/>
  <c r="H16"/>
  <c r="D17"/>
  <c r="H17"/>
  <c r="D18"/>
  <c r="H18"/>
  <c r="D19"/>
  <c r="H19"/>
  <c r="D20"/>
  <c r="H20"/>
  <c r="D21"/>
  <c r="H21"/>
  <c r="D22"/>
  <c r="H22"/>
  <c r="D23"/>
  <c r="H23"/>
  <c r="D24"/>
  <c r="H24"/>
  <c r="D25"/>
  <c r="H25"/>
  <c r="D26"/>
  <c r="H26"/>
  <c r="D27"/>
  <c r="H27"/>
  <c r="D28"/>
  <c r="H28"/>
  <c r="D29"/>
  <c r="H29"/>
  <c r="D30"/>
  <c r="H30"/>
  <c r="D31"/>
  <c r="H31"/>
  <c r="D32"/>
  <c r="H32"/>
  <c r="D33"/>
  <c r="H33"/>
  <c r="D34"/>
  <c r="H34"/>
  <c r="D35"/>
  <c r="H35"/>
  <c r="D36"/>
  <c r="H36"/>
  <c r="D37"/>
  <c r="H37"/>
  <c r="D38"/>
  <c r="H38"/>
  <c r="D39"/>
  <c r="H39"/>
  <c r="D40"/>
  <c r="H40"/>
  <c r="C6" i="72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AK38"/>
  <c r="A2" i="96"/>
  <c r="D6"/>
  <c r="D6" i="97" s="1"/>
  <c r="C34" i="113" s="1"/>
  <c r="D9" i="96"/>
  <c r="F9"/>
  <c r="H9"/>
  <c r="D10"/>
  <c r="F10"/>
  <c r="J10" i="110" s="1"/>
  <c r="H10" i="96"/>
  <c r="D11"/>
  <c r="F11"/>
  <c r="H11"/>
  <c r="D12"/>
  <c r="F12"/>
  <c r="J12" i="110" s="1"/>
  <c r="H12" i="96"/>
  <c r="D13"/>
  <c r="F13"/>
  <c r="J13" i="110" s="1"/>
  <c r="H13" i="96"/>
  <c r="D14"/>
  <c r="F14"/>
  <c r="J14" i="110" s="1"/>
  <c r="H14" i="96"/>
  <c r="D15"/>
  <c r="F15"/>
  <c r="H15"/>
  <c r="D16"/>
  <c r="F16"/>
  <c r="J16" i="110" s="1"/>
  <c r="H16" i="96"/>
  <c r="D17"/>
  <c r="F17"/>
  <c r="J17" i="110" s="1"/>
  <c r="K17" s="1"/>
  <c r="H17" i="96"/>
  <c r="D18"/>
  <c r="F18"/>
  <c r="J18" i="110" s="1"/>
  <c r="K18" s="1"/>
  <c r="H18" i="96"/>
  <c r="D19"/>
  <c r="F19"/>
  <c r="J19" i="110" s="1"/>
  <c r="K19" s="1"/>
  <c r="H19" i="96"/>
  <c r="D20"/>
  <c r="F20"/>
  <c r="H20"/>
  <c r="D21"/>
  <c r="F21"/>
  <c r="J21" i="110" s="1"/>
  <c r="K21" s="1"/>
  <c r="H21" i="96"/>
  <c r="D22"/>
  <c r="F22"/>
  <c r="J22" i="110" s="1"/>
  <c r="K22" s="1"/>
  <c r="H22" i="96"/>
  <c r="D23"/>
  <c r="F23"/>
  <c r="H23"/>
  <c r="D24"/>
  <c r="F24"/>
  <c r="J24" i="110" s="1"/>
  <c r="K24" s="1"/>
  <c r="H24" i="96"/>
  <c r="D25"/>
  <c r="F25"/>
  <c r="J25" i="110" s="1"/>
  <c r="K25" s="1"/>
  <c r="H25" i="96"/>
  <c r="D26"/>
  <c r="F26"/>
  <c r="J26" i="110" s="1"/>
  <c r="K26" s="1"/>
  <c r="H26" i="96"/>
  <c r="D27"/>
  <c r="F27"/>
  <c r="J27" i="110" s="1"/>
  <c r="K27" s="1"/>
  <c r="H27" i="96"/>
  <c r="D28"/>
  <c r="F28"/>
  <c r="J28" i="110" s="1"/>
  <c r="K28" s="1"/>
  <c r="H28" i="96"/>
  <c r="D29"/>
  <c r="F29"/>
  <c r="J29" i="110" s="1"/>
  <c r="K29" s="1"/>
  <c r="H29" i="96"/>
  <c r="D30"/>
  <c r="F30"/>
  <c r="H30"/>
  <c r="D31"/>
  <c r="F31"/>
  <c r="J31" i="110" s="1"/>
  <c r="K31" s="1"/>
  <c r="H31" i="96"/>
  <c r="D32"/>
  <c r="F32"/>
  <c r="J32" i="110" s="1"/>
  <c r="K32" s="1"/>
  <c r="H32" i="96"/>
  <c r="D33"/>
  <c r="F33"/>
  <c r="H33"/>
  <c r="D34"/>
  <c r="F34"/>
  <c r="J34" i="110"/>
  <c r="K34" s="1"/>
  <c r="H34" i="96"/>
  <c r="D35"/>
  <c r="F35"/>
  <c r="J35" i="110" s="1"/>
  <c r="K35" s="1"/>
  <c r="H35" i="96"/>
  <c r="D36"/>
  <c r="F36"/>
  <c r="J36" i="110" s="1"/>
  <c r="K36" s="1"/>
  <c r="H36" i="96"/>
  <c r="D37"/>
  <c r="F37"/>
  <c r="J37" i="110" s="1"/>
  <c r="K37" s="1"/>
  <c r="H37" i="96"/>
  <c r="D38"/>
  <c r="F38"/>
  <c r="J38" i="110" s="1"/>
  <c r="K38" s="1"/>
  <c r="H38" i="96"/>
  <c r="D39"/>
  <c r="F39"/>
  <c r="J39" i="110" s="1"/>
  <c r="K39" s="1"/>
  <c r="H39" i="96"/>
  <c r="D40"/>
  <c r="F40"/>
  <c r="J40" i="110" s="1"/>
  <c r="K40" s="1"/>
  <c r="H40" i="96"/>
  <c r="E1" i="78"/>
  <c r="C6"/>
  <c r="G9" i="96"/>
  <c r="C7" i="78"/>
  <c r="G10" i="96"/>
  <c r="C8" i="78"/>
  <c r="G11" i="96"/>
  <c r="C9" i="78"/>
  <c r="G12" i="96"/>
  <c r="C10" i="78"/>
  <c r="G13" i="96"/>
  <c r="C11" i="78"/>
  <c r="G14" i="96"/>
  <c r="C12" i="78"/>
  <c r="G15" i="96"/>
  <c r="C13" i="78"/>
  <c r="G16" i="96"/>
  <c r="C14" i="78"/>
  <c r="G17" i="96"/>
  <c r="C15" i="78"/>
  <c r="G18" i="96"/>
  <c r="C16" i="78"/>
  <c r="G19" i="96"/>
  <c r="C17" i="78"/>
  <c r="G20" i="96"/>
  <c r="C18" i="78"/>
  <c r="G21" i="96"/>
  <c r="C19" i="78"/>
  <c r="G22" i="96"/>
  <c r="C20" i="78"/>
  <c r="G23" i="96"/>
  <c r="C21" i="78"/>
  <c r="G24" i="96"/>
  <c r="C22" i="78"/>
  <c r="G25" i="96"/>
  <c r="C23" i="78"/>
  <c r="G26" i="96"/>
  <c r="C24" i="78"/>
  <c r="G27" i="96"/>
  <c r="C25" i="78"/>
  <c r="G28" i="96"/>
  <c r="C26" i="78"/>
  <c r="G29" i="96"/>
  <c r="C27" i="78"/>
  <c r="G30" i="96"/>
  <c r="C28" i="78"/>
  <c r="G31" i="96"/>
  <c r="C29" i="78"/>
  <c r="G32" i="96"/>
  <c r="C30" i="78"/>
  <c r="G33" i="96"/>
  <c r="C31" i="78"/>
  <c r="G34" i="96"/>
  <c r="C32" i="78"/>
  <c r="G35" i="96"/>
  <c r="C33" i="78"/>
  <c r="G36" i="96"/>
  <c r="C34" i="78"/>
  <c r="G37" i="96"/>
  <c r="C35" i="78"/>
  <c r="G38" i="96"/>
  <c r="C36" i="78"/>
  <c r="G39" i="96"/>
  <c r="C37" i="78"/>
  <c r="G40" i="96"/>
  <c r="AX38" i="78"/>
  <c r="A1" i="94"/>
  <c r="D6"/>
  <c r="D6" i="95" s="1"/>
  <c r="C83" i="113" s="1"/>
  <c r="F6" i="94"/>
  <c r="D9"/>
  <c r="F9"/>
  <c r="S9" i="110" s="1"/>
  <c r="H9" i="94"/>
  <c r="D10"/>
  <c r="F10"/>
  <c r="S10" i="110" s="1"/>
  <c r="H10" i="94"/>
  <c r="D11"/>
  <c r="F11"/>
  <c r="S11" i="110" s="1"/>
  <c r="H11" i="94"/>
  <c r="D12"/>
  <c r="F12"/>
  <c r="S12" i="110"/>
  <c r="H12" i="94"/>
  <c r="D13"/>
  <c r="F13"/>
  <c r="S13" i="110"/>
  <c r="H13" i="94"/>
  <c r="D14"/>
  <c r="F14"/>
  <c r="S14" i="110" s="1"/>
  <c r="H14" i="94"/>
  <c r="D15"/>
  <c r="F15"/>
  <c r="S15" i="110" s="1"/>
  <c r="H15" i="94"/>
  <c r="D16"/>
  <c r="F16"/>
  <c r="H16"/>
  <c r="D17"/>
  <c r="F17"/>
  <c r="S17" i="110" s="1"/>
  <c r="T17" s="1"/>
  <c r="H17" i="94"/>
  <c r="D18"/>
  <c r="F18"/>
  <c r="S18" i="110" s="1"/>
  <c r="T18" s="1"/>
  <c r="H18" i="94"/>
  <c r="D19"/>
  <c r="F19"/>
  <c r="H19"/>
  <c r="D20"/>
  <c r="F20"/>
  <c r="S20" i="110" s="1"/>
  <c r="T20" s="1"/>
  <c r="H20" i="94"/>
  <c r="D21"/>
  <c r="F21"/>
  <c r="S21" i="110" s="1"/>
  <c r="T21" s="1"/>
  <c r="H21" i="94"/>
  <c r="D22"/>
  <c r="F22"/>
  <c r="S22" i="110" s="1"/>
  <c r="T22" s="1"/>
  <c r="H22" i="94"/>
  <c r="D23"/>
  <c r="F23"/>
  <c r="S23" i="110" s="1"/>
  <c r="T23" s="1"/>
  <c r="H23" i="94"/>
  <c r="D24"/>
  <c r="F24"/>
  <c r="S24" i="110"/>
  <c r="T24" s="1"/>
  <c r="H24" i="94"/>
  <c r="D25"/>
  <c r="F25"/>
  <c r="S25" i="110" s="1"/>
  <c r="T25" s="1"/>
  <c r="H25" i="94"/>
  <c r="D26"/>
  <c r="F26"/>
  <c r="S26" i="110" s="1"/>
  <c r="T26" s="1"/>
  <c r="H26" i="94"/>
  <c r="D27"/>
  <c r="F27"/>
  <c r="S27" i="110"/>
  <c r="T27" s="1"/>
  <c r="H27" i="94"/>
  <c r="D28"/>
  <c r="F28"/>
  <c r="S28" i="110" s="1"/>
  <c r="T28" s="1"/>
  <c r="H28" i="94"/>
  <c r="D29"/>
  <c r="F29"/>
  <c r="S29" i="110" s="1"/>
  <c r="T29" s="1"/>
  <c r="H29" i="94"/>
  <c r="D30"/>
  <c r="F30"/>
  <c r="S30" i="110" s="1"/>
  <c r="T30" s="1"/>
  <c r="H30" i="94"/>
  <c r="D31"/>
  <c r="F31"/>
  <c r="S31" i="110" s="1"/>
  <c r="T31" s="1"/>
  <c r="H31" i="94"/>
  <c r="D32"/>
  <c r="F32"/>
  <c r="S32" i="110" s="1"/>
  <c r="T32" s="1"/>
  <c r="H32" i="94"/>
  <c r="D33"/>
  <c r="F33"/>
  <c r="S33" i="110" s="1"/>
  <c r="T33" s="1"/>
  <c r="H33" i="94"/>
  <c r="D34"/>
  <c r="F34"/>
  <c r="S34" i="110" s="1"/>
  <c r="T34" s="1"/>
  <c r="H34" i="94"/>
  <c r="D35"/>
  <c r="F35"/>
  <c r="H35"/>
  <c r="D36"/>
  <c r="F36"/>
  <c r="S36" i="110" s="1"/>
  <c r="T36" s="1"/>
  <c r="H36" i="94"/>
  <c r="D37"/>
  <c r="F37"/>
  <c r="H37"/>
  <c r="D38"/>
  <c r="F38"/>
  <c r="H38"/>
  <c r="D39"/>
  <c r="F39"/>
  <c r="S39" i="110" s="1"/>
  <c r="T39" s="1"/>
  <c r="H39" i="94"/>
  <c r="D40"/>
  <c r="F40"/>
  <c r="S40" i="110" s="1"/>
  <c r="T40" s="1"/>
  <c r="H40" i="94"/>
  <c r="C6" i="77"/>
  <c r="G9" i="94"/>
  <c r="C7" i="77"/>
  <c r="G10" i="94"/>
  <c r="C8" i="77"/>
  <c r="G11" i="94"/>
  <c r="C9" i="77"/>
  <c r="G12" i="94"/>
  <c r="C10" i="77"/>
  <c r="G13" i="94"/>
  <c r="C11" i="77"/>
  <c r="G14" i="94"/>
  <c r="C12" i="77"/>
  <c r="G15" i="94"/>
  <c r="C13" i="77"/>
  <c r="G16" i="94"/>
  <c r="C14" i="77"/>
  <c r="G17" i="94"/>
  <c r="C15" i="77"/>
  <c r="G18" i="94"/>
  <c r="C16" i="77"/>
  <c r="G19" i="94"/>
  <c r="C17" i="77"/>
  <c r="G20" i="94"/>
  <c r="C18" i="77"/>
  <c r="G21" i="94"/>
  <c r="C19" i="77"/>
  <c r="G22" i="94"/>
  <c r="C20" i="77"/>
  <c r="G23" i="94"/>
  <c r="C21" i="77"/>
  <c r="G24" i="94"/>
  <c r="C22" i="77"/>
  <c r="G25" i="94"/>
  <c r="C23" i="77"/>
  <c r="G26" i="94"/>
  <c r="C24" i="77"/>
  <c r="G27" i="94"/>
  <c r="C25" i="77"/>
  <c r="G28" i="94"/>
  <c r="C26" i="77"/>
  <c r="G29" i="94"/>
  <c r="C27" i="77"/>
  <c r="G30" i="94"/>
  <c r="C28" i="77"/>
  <c r="G31" i="94"/>
  <c r="C29" i="77"/>
  <c r="G32" i="94"/>
  <c r="C30" i="77"/>
  <c r="G33" i="94"/>
  <c r="C31" i="77"/>
  <c r="G34" i="94"/>
  <c r="C32" i="77"/>
  <c r="G35" i="94"/>
  <c r="C33" i="77"/>
  <c r="G36" i="94"/>
  <c r="C34" i="77"/>
  <c r="G37" i="94"/>
  <c r="C35" i="77"/>
  <c r="G38" i="94"/>
  <c r="C36" i="77"/>
  <c r="G39" i="94"/>
  <c r="C37" i="77"/>
  <c r="G40" i="94"/>
  <c r="AI38" i="77"/>
  <c r="A2" i="92"/>
  <c r="D6"/>
  <c r="D6" i="93" s="1"/>
  <c r="C20" i="113" s="1"/>
  <c r="D9" i="92"/>
  <c r="F9"/>
  <c r="N9" i="110" s="1"/>
  <c r="H9" i="92"/>
  <c r="D10"/>
  <c r="F10"/>
  <c r="N10" i="110" s="1"/>
  <c r="H10" i="92"/>
  <c r="D11"/>
  <c r="F11"/>
  <c r="N11" i="110" s="1"/>
  <c r="H11" i="92"/>
  <c r="D12"/>
  <c r="F12"/>
  <c r="N12" i="110" s="1"/>
  <c r="H12" i="92"/>
  <c r="D13"/>
  <c r="F13"/>
  <c r="N13" i="110" s="1"/>
  <c r="H13" i="92"/>
  <c r="D14"/>
  <c r="F14"/>
  <c r="N14" i="110" s="1"/>
  <c r="H14" i="92"/>
  <c r="D15"/>
  <c r="F15"/>
  <c r="N15" i="110" s="1"/>
  <c r="H15" i="92"/>
  <c r="D16"/>
  <c r="F16"/>
  <c r="N16" i="110" s="1"/>
  <c r="H16" i="92"/>
  <c r="D17"/>
  <c r="F17"/>
  <c r="N17" i="110" s="1"/>
  <c r="O17" s="1"/>
  <c r="H17" i="92"/>
  <c r="D18"/>
  <c r="F18"/>
  <c r="N18" i="110" s="1"/>
  <c r="O18" s="1"/>
  <c r="H18" i="92"/>
  <c r="D19"/>
  <c r="F19"/>
  <c r="N19" i="110" s="1"/>
  <c r="O19" s="1"/>
  <c r="H19" i="92"/>
  <c r="D20"/>
  <c r="F20"/>
  <c r="N20" i="110" s="1"/>
  <c r="O20" s="1"/>
  <c r="H20" i="92"/>
  <c r="D21"/>
  <c r="F21"/>
  <c r="N21" i="110" s="1"/>
  <c r="O21" s="1"/>
  <c r="H21" i="92"/>
  <c r="D22"/>
  <c r="F22"/>
  <c r="N22" i="110"/>
  <c r="O22" s="1"/>
  <c r="H22" i="92"/>
  <c r="D23"/>
  <c r="F23"/>
  <c r="N23" i="110" s="1"/>
  <c r="O23" s="1"/>
  <c r="H23" i="92"/>
  <c r="D24"/>
  <c r="F24"/>
  <c r="N24" i="110" s="1"/>
  <c r="O24" s="1"/>
  <c r="H24" i="92"/>
  <c r="D25"/>
  <c r="F25"/>
  <c r="N25" i="110" s="1"/>
  <c r="O25" s="1"/>
  <c r="H25" i="92"/>
  <c r="D26"/>
  <c r="F26"/>
  <c r="N26" i="110" s="1"/>
  <c r="O26" s="1"/>
  <c r="H26" i="92"/>
  <c r="D27"/>
  <c r="F27"/>
  <c r="N27" i="110" s="1"/>
  <c r="O27" s="1"/>
  <c r="H27" i="92"/>
  <c r="D28"/>
  <c r="F28"/>
  <c r="N28" i="110" s="1"/>
  <c r="O28" s="1"/>
  <c r="H28" i="92"/>
  <c r="D29"/>
  <c r="F29"/>
  <c r="N29" i="110" s="1"/>
  <c r="O29" s="1"/>
  <c r="H29" i="92"/>
  <c r="D30"/>
  <c r="F30"/>
  <c r="N30" i="110" s="1"/>
  <c r="O30"/>
  <c r="H30" i="92"/>
  <c r="D31"/>
  <c r="F31"/>
  <c r="N31" i="110"/>
  <c r="O31" s="1"/>
  <c r="H31" i="92"/>
  <c r="D32"/>
  <c r="F32"/>
  <c r="N32" i="110" s="1"/>
  <c r="O32" s="1"/>
  <c r="H32" i="92"/>
  <c r="D33"/>
  <c r="F33"/>
  <c r="N33" i="110" s="1"/>
  <c r="O33" s="1"/>
  <c r="H33" i="92"/>
  <c r="D34"/>
  <c r="F34"/>
  <c r="N34" i="110" s="1"/>
  <c r="O34" s="1"/>
  <c r="H34" i="92"/>
  <c r="D35"/>
  <c r="F35"/>
  <c r="N35" i="110" s="1"/>
  <c r="O35" s="1"/>
  <c r="H35" i="92"/>
  <c r="D36"/>
  <c r="F36"/>
  <c r="N36" i="110" s="1"/>
  <c r="O36" s="1"/>
  <c r="H36" i="92"/>
  <c r="D37"/>
  <c r="F37"/>
  <c r="N37" i="110" s="1"/>
  <c r="O37" s="1"/>
  <c r="H37" i="92"/>
  <c r="D38"/>
  <c r="F38"/>
  <c r="N38" i="110"/>
  <c r="O38" s="1"/>
  <c r="H38" i="92"/>
  <c r="D39"/>
  <c r="F39"/>
  <c r="N39" i="110" s="1"/>
  <c r="O39" s="1"/>
  <c r="H39" i="92"/>
  <c r="D40"/>
  <c r="F40"/>
  <c r="H40"/>
  <c r="K4" i="70"/>
  <c r="L4"/>
  <c r="N4"/>
  <c r="K5"/>
  <c r="L5"/>
  <c r="N5"/>
  <c r="K6"/>
  <c r="L6"/>
  <c r="N6"/>
  <c r="B6"/>
  <c r="J4" s="1"/>
  <c r="G6"/>
  <c r="G9" i="92" s="1"/>
  <c r="K7" i="70"/>
  <c r="L7"/>
  <c r="N7"/>
  <c r="B7"/>
  <c r="J5" s="1"/>
  <c r="G7"/>
  <c r="G10" i="92" s="1"/>
  <c r="K8" i="70"/>
  <c r="L8"/>
  <c r="N8"/>
  <c r="B8"/>
  <c r="J6" s="1"/>
  <c r="G8"/>
  <c r="G11" i="92" s="1"/>
  <c r="K9" i="70"/>
  <c r="L9"/>
  <c r="N9"/>
  <c r="B9"/>
  <c r="J7" s="1"/>
  <c r="G9"/>
  <c r="G12" i="92" s="1"/>
  <c r="K10" i="70"/>
  <c r="L10"/>
  <c r="N10"/>
  <c r="B10"/>
  <c r="J8" s="1"/>
  <c r="G10"/>
  <c r="G13" i="92" s="1"/>
  <c r="K11" i="70"/>
  <c r="L11"/>
  <c r="N11"/>
  <c r="B11"/>
  <c r="J9" s="1"/>
  <c r="G11"/>
  <c r="G14" i="92" s="1"/>
  <c r="K12" i="70"/>
  <c r="L12"/>
  <c r="N12"/>
  <c r="B12"/>
  <c r="J10" s="1"/>
  <c r="G12"/>
  <c r="G15" i="92" s="1"/>
  <c r="K13" i="70"/>
  <c r="L13"/>
  <c r="N13"/>
  <c r="B13"/>
  <c r="J11" s="1"/>
  <c r="G13"/>
  <c r="G16" i="92" s="1"/>
  <c r="K14" i="70"/>
  <c r="L14"/>
  <c r="N14"/>
  <c r="G14"/>
  <c r="G17" i="92" s="1"/>
  <c r="K15" i="70"/>
  <c r="L15"/>
  <c r="N15"/>
  <c r="B15"/>
  <c r="J13" s="1"/>
  <c r="G15"/>
  <c r="G18" i="92" s="1"/>
  <c r="K16" i="70"/>
  <c r="L16"/>
  <c r="N16"/>
  <c r="B16"/>
  <c r="J14" s="1"/>
  <c r="G16"/>
  <c r="G19" i="92" s="1"/>
  <c r="K17" i="70"/>
  <c r="L17"/>
  <c r="N17"/>
  <c r="B17"/>
  <c r="J15" s="1"/>
  <c r="G17"/>
  <c r="G20" i="92" s="1"/>
  <c r="K18" i="70"/>
  <c r="L18"/>
  <c r="N18"/>
  <c r="B18"/>
  <c r="J16" s="1"/>
  <c r="G18"/>
  <c r="G21" i="92" s="1"/>
  <c r="K19" i="70"/>
  <c r="L19"/>
  <c r="N19"/>
  <c r="B19"/>
  <c r="J17" s="1"/>
  <c r="G19"/>
  <c r="G22" i="92" s="1"/>
  <c r="B20" i="70"/>
  <c r="J18" s="1"/>
  <c r="G20"/>
  <c r="G23" i="92" s="1"/>
  <c r="B21" i="70"/>
  <c r="J19" s="1"/>
  <c r="G21"/>
  <c r="G24" i="92" s="1"/>
  <c r="B22" i="70"/>
  <c r="J22" s="1"/>
  <c r="G22"/>
  <c r="G25" i="92" s="1"/>
  <c r="K23" i="70"/>
  <c r="L23"/>
  <c r="N23"/>
  <c r="B23"/>
  <c r="J23" s="1"/>
  <c r="G23"/>
  <c r="G26" i="92" s="1"/>
  <c r="K24" i="70"/>
  <c r="L24"/>
  <c r="N24"/>
  <c r="B24"/>
  <c r="J24" s="1"/>
  <c r="G24"/>
  <c r="G27" i="92" s="1"/>
  <c r="K25" i="70"/>
  <c r="L25"/>
  <c r="N25"/>
  <c r="B25"/>
  <c r="J25" s="1"/>
  <c r="G25"/>
  <c r="G28" i="92" s="1"/>
  <c r="K26" i="70"/>
  <c r="L26"/>
  <c r="N26"/>
  <c r="B26"/>
  <c r="J26" s="1"/>
  <c r="G26"/>
  <c r="G29" i="92" s="1"/>
  <c r="K27" i="70"/>
  <c r="L27"/>
  <c r="N27"/>
  <c r="B27"/>
  <c r="J27" s="1"/>
  <c r="G27"/>
  <c r="G30" i="92" s="1"/>
  <c r="K28" i="70"/>
  <c r="L28"/>
  <c r="N28"/>
  <c r="B28"/>
  <c r="J28" s="1"/>
  <c r="G28"/>
  <c r="G31" i="92" s="1"/>
  <c r="K29" i="70"/>
  <c r="L29"/>
  <c r="N29"/>
  <c r="B29"/>
  <c r="J29" s="1"/>
  <c r="G29"/>
  <c r="G32" i="92" s="1"/>
  <c r="K30" i="70"/>
  <c r="L30"/>
  <c r="N30"/>
  <c r="B30"/>
  <c r="J30" s="1"/>
  <c r="G30"/>
  <c r="G33" i="92" s="1"/>
  <c r="K31" i="70"/>
  <c r="L31"/>
  <c r="N31"/>
  <c r="B31"/>
  <c r="J31" s="1"/>
  <c r="G31"/>
  <c r="G34" i="92" s="1"/>
  <c r="K32" i="70"/>
  <c r="L32"/>
  <c r="N32"/>
  <c r="B32"/>
  <c r="J32"/>
  <c r="G32"/>
  <c r="G35" i="92" s="1"/>
  <c r="K33" i="70"/>
  <c r="L33"/>
  <c r="N33"/>
  <c r="B33"/>
  <c r="J33" s="1"/>
  <c r="G33"/>
  <c r="G36" i="92" s="1"/>
  <c r="K34" i="70"/>
  <c r="L34"/>
  <c r="N34"/>
  <c r="B34"/>
  <c r="J34" s="1"/>
  <c r="G34"/>
  <c r="G37" i="92" s="1"/>
  <c r="K35" i="70"/>
  <c r="L35"/>
  <c r="N35"/>
  <c r="B35"/>
  <c r="G35"/>
  <c r="G38" i="92" s="1"/>
  <c r="K36" i="70"/>
  <c r="L36"/>
  <c r="N36"/>
  <c r="B36"/>
  <c r="J36" s="1"/>
  <c r="G36"/>
  <c r="G39" i="92" s="1"/>
  <c r="K37" i="70"/>
  <c r="L37"/>
  <c r="N37"/>
  <c r="B37"/>
  <c r="J37"/>
  <c r="G37"/>
  <c r="G40" i="92" s="1"/>
  <c r="F5" i="91"/>
  <c r="A1" i="90"/>
  <c r="F5"/>
  <c r="D6"/>
  <c r="D6" i="91"/>
  <c r="C62" i="113" s="1"/>
  <c r="D9" i="90"/>
  <c r="F9"/>
  <c r="W9" i="110" s="1"/>
  <c r="H9" i="90"/>
  <c r="D10"/>
  <c r="F10"/>
  <c r="W10" i="110" s="1"/>
  <c r="H10" i="90"/>
  <c r="D11"/>
  <c r="F11"/>
  <c r="H11"/>
  <c r="D12"/>
  <c r="F12"/>
  <c r="W12" i="110" s="1"/>
  <c r="H12" i="90"/>
  <c r="D13"/>
  <c r="F13"/>
  <c r="W13" i="110" s="1"/>
  <c r="H13" i="90"/>
  <c r="D14"/>
  <c r="F14"/>
  <c r="H14"/>
  <c r="D15"/>
  <c r="F15"/>
  <c r="W15" i="110" s="1"/>
  <c r="H15" i="90"/>
  <c r="D16"/>
  <c r="F16"/>
  <c r="H16"/>
  <c r="D17"/>
  <c r="F17"/>
  <c r="W17" i="110" s="1"/>
  <c r="X17" s="1"/>
  <c r="H17" i="90"/>
  <c r="D18"/>
  <c r="F18"/>
  <c r="H18"/>
  <c r="D19"/>
  <c r="F19"/>
  <c r="H19"/>
  <c r="D20"/>
  <c r="F20"/>
  <c r="W20" i="110" s="1"/>
  <c r="X20" s="1"/>
  <c r="H20" i="90"/>
  <c r="D21"/>
  <c r="F21"/>
  <c r="H21"/>
  <c r="D22"/>
  <c r="F22"/>
  <c r="W22" i="110"/>
  <c r="X22" s="1"/>
  <c r="H22" i="90"/>
  <c r="D23"/>
  <c r="F23"/>
  <c r="W23" i="110" s="1"/>
  <c r="X23" s="1"/>
  <c r="H23" i="90"/>
  <c r="D24"/>
  <c r="F24"/>
  <c r="W24" i="110" s="1"/>
  <c r="X24" s="1"/>
  <c r="H24" i="90"/>
  <c r="D25"/>
  <c r="F25"/>
  <c r="W25" i="110" s="1"/>
  <c r="X25" s="1"/>
  <c r="H25" i="90"/>
  <c r="D26"/>
  <c r="F26"/>
  <c r="W26" i="110" s="1"/>
  <c r="X26" s="1"/>
  <c r="H26" i="90"/>
  <c r="D27"/>
  <c r="F27"/>
  <c r="W27" i="110" s="1"/>
  <c r="X27" s="1"/>
  <c r="H27" i="90"/>
  <c r="D28"/>
  <c r="F28"/>
  <c r="W28" i="110" s="1"/>
  <c r="X28" s="1"/>
  <c r="H28" i="90"/>
  <c r="D29"/>
  <c r="F29"/>
  <c r="H29"/>
  <c r="D30"/>
  <c r="F30"/>
  <c r="W30" i="110" s="1"/>
  <c r="X30" s="1"/>
  <c r="H30" i="90"/>
  <c r="D31"/>
  <c r="F31"/>
  <c r="W31" i="110" s="1"/>
  <c r="X31" s="1"/>
  <c r="H31" i="90"/>
  <c r="D32"/>
  <c r="F32"/>
  <c r="W32" i="110" s="1"/>
  <c r="X32" s="1"/>
  <c r="H32" i="90"/>
  <c r="D33"/>
  <c r="F33"/>
  <c r="W33" i="110" s="1"/>
  <c r="X33" s="1"/>
  <c r="H33" i="90"/>
  <c r="D34"/>
  <c r="F34"/>
  <c r="H34"/>
  <c r="D35"/>
  <c r="F35"/>
  <c r="W35" i="110"/>
  <c r="X35" s="1"/>
  <c r="H35" i="90"/>
  <c r="D36"/>
  <c r="F36"/>
  <c r="W36" i="110" s="1"/>
  <c r="X36" s="1"/>
  <c r="H36" i="90"/>
  <c r="D37"/>
  <c r="F37"/>
  <c r="W37" i="110" s="1"/>
  <c r="X37" s="1"/>
  <c r="H37" i="90"/>
  <c r="D38"/>
  <c r="F38"/>
  <c r="W38" i="110" s="1"/>
  <c r="X38" s="1"/>
  <c r="H38" i="90"/>
  <c r="D39"/>
  <c r="F39"/>
  <c r="W39" i="110" s="1"/>
  <c r="X39" s="1"/>
  <c r="H39" i="90"/>
  <c r="D40"/>
  <c r="F40"/>
  <c r="W40" i="110" s="1"/>
  <c r="X40" s="1"/>
  <c r="H40" i="90"/>
  <c r="K3" i="68"/>
  <c r="L3"/>
  <c r="N3"/>
  <c r="K4"/>
  <c r="L4"/>
  <c r="N4"/>
  <c r="K5"/>
  <c r="L5"/>
  <c r="N5"/>
  <c r="B6"/>
  <c r="J3" s="1"/>
  <c r="G6"/>
  <c r="G9" i="90" s="1"/>
  <c r="K6" i="68"/>
  <c r="L6"/>
  <c r="N6"/>
  <c r="B7"/>
  <c r="J4" s="1"/>
  <c r="G7"/>
  <c r="G10" i="90" s="1"/>
  <c r="K7" i="68"/>
  <c r="L7"/>
  <c r="N7"/>
  <c r="B8"/>
  <c r="J5" s="1"/>
  <c r="G8"/>
  <c r="G11" i="90" s="1"/>
  <c r="K8" i="68"/>
  <c r="L8"/>
  <c r="N8"/>
  <c r="B9"/>
  <c r="J6" s="1"/>
  <c r="G9"/>
  <c r="G12" i="90" s="1"/>
  <c r="K9" i="68"/>
  <c r="L9"/>
  <c r="N9"/>
  <c r="B10"/>
  <c r="J7" s="1"/>
  <c r="G10"/>
  <c r="G13" i="90" s="1"/>
  <c r="K10" i="68"/>
  <c r="L10"/>
  <c r="N10"/>
  <c r="B11"/>
  <c r="J8" s="1"/>
  <c r="G11"/>
  <c r="G14" i="90" s="1"/>
  <c r="B12" i="68"/>
  <c r="J9" s="1"/>
  <c r="G12"/>
  <c r="G15" i="90" s="1"/>
  <c r="B13" i="68"/>
  <c r="J10" s="1"/>
  <c r="G13"/>
  <c r="G16" i="90" s="1"/>
  <c r="K13" i="68"/>
  <c r="L13"/>
  <c r="N13"/>
  <c r="B14"/>
  <c r="J13" s="1"/>
  <c r="G14"/>
  <c r="G17" i="90" s="1"/>
  <c r="K14" i="68"/>
  <c r="L14"/>
  <c r="N14"/>
  <c r="B15"/>
  <c r="J14" s="1"/>
  <c r="G15"/>
  <c r="G18" i="90" s="1"/>
  <c r="K15" i="68"/>
  <c r="L15"/>
  <c r="N15"/>
  <c r="B16"/>
  <c r="J15" s="1"/>
  <c r="G16"/>
  <c r="G19" i="90" s="1"/>
  <c r="K16" i="68"/>
  <c r="L16"/>
  <c r="N16"/>
  <c r="B17"/>
  <c r="J16" s="1"/>
  <c r="G17"/>
  <c r="G20" i="90" s="1"/>
  <c r="K17" i="68"/>
  <c r="L17"/>
  <c r="N17"/>
  <c r="B18"/>
  <c r="J17" s="1"/>
  <c r="G18"/>
  <c r="G21" i="90" s="1"/>
  <c r="K18" i="68"/>
  <c r="L18"/>
  <c r="N18"/>
  <c r="B19"/>
  <c r="J18" s="1"/>
  <c r="G19"/>
  <c r="G22" i="90" s="1"/>
  <c r="K19" i="68"/>
  <c r="L19"/>
  <c r="N19"/>
  <c r="B20"/>
  <c r="J19" s="1"/>
  <c r="G20"/>
  <c r="G23" i="90" s="1"/>
  <c r="K20" i="68"/>
  <c r="L20"/>
  <c r="N20"/>
  <c r="B21"/>
  <c r="J20" s="1"/>
  <c r="G21"/>
  <c r="G24" i="90" s="1"/>
  <c r="B22" i="68"/>
  <c r="J23" s="1"/>
  <c r="G22"/>
  <c r="G25" i="90" s="1"/>
  <c r="B23" i="68"/>
  <c r="J24" s="1"/>
  <c r="G23"/>
  <c r="G26" i="90" s="1"/>
  <c r="K23" i="68"/>
  <c r="L23"/>
  <c r="N23"/>
  <c r="B24"/>
  <c r="J25" s="1"/>
  <c r="G24"/>
  <c r="G27" i="90" s="1"/>
  <c r="K24" i="68"/>
  <c r="L24"/>
  <c r="N24"/>
  <c r="B25"/>
  <c r="J26" s="1"/>
  <c r="G25"/>
  <c r="G28" i="90" s="1"/>
  <c r="K25" i="68"/>
  <c r="L25"/>
  <c r="N25"/>
  <c r="B26"/>
  <c r="J27" s="1"/>
  <c r="G26"/>
  <c r="G29" i="90" s="1"/>
  <c r="K26" i="68"/>
  <c r="L26"/>
  <c r="N26"/>
  <c r="B27"/>
  <c r="J28" s="1"/>
  <c r="G27"/>
  <c r="G30" i="90" s="1"/>
  <c r="K27" i="68"/>
  <c r="L27"/>
  <c r="N27"/>
  <c r="B28"/>
  <c r="J29" s="1"/>
  <c r="G28"/>
  <c r="G31" i="90" s="1"/>
  <c r="K28" i="68"/>
  <c r="L28"/>
  <c r="N28"/>
  <c r="B29"/>
  <c r="J30" s="1"/>
  <c r="G29"/>
  <c r="G32" i="90" s="1"/>
  <c r="K29" i="68"/>
  <c r="L29"/>
  <c r="N29"/>
  <c r="B30"/>
  <c r="J33" s="1"/>
  <c r="G30"/>
  <c r="G33" i="90" s="1"/>
  <c r="K30" i="68"/>
  <c r="L30"/>
  <c r="N30"/>
  <c r="B31"/>
  <c r="J34" s="1"/>
  <c r="G31"/>
  <c r="G34" i="90" s="1"/>
  <c r="B32" i="68"/>
  <c r="J35" s="1"/>
  <c r="G32"/>
  <c r="G35" i="90" s="1"/>
  <c r="B33" i="68"/>
  <c r="G33"/>
  <c r="G36" i="90" s="1"/>
  <c r="K33" i="68"/>
  <c r="L33"/>
  <c r="N33"/>
  <c r="B34"/>
  <c r="J37" s="1"/>
  <c r="G34"/>
  <c r="G37" i="90" s="1"/>
  <c r="K34" i="68"/>
  <c r="L34"/>
  <c r="N34"/>
  <c r="B35"/>
  <c r="J38" s="1"/>
  <c r="G35"/>
  <c r="G38" i="90" s="1"/>
  <c r="K35" i="68"/>
  <c r="L35"/>
  <c r="N35"/>
  <c r="B36"/>
  <c r="G36"/>
  <c r="G39" i="90" s="1"/>
  <c r="J36" i="68"/>
  <c r="K36"/>
  <c r="L36"/>
  <c r="N36"/>
  <c r="B37"/>
  <c r="J40" s="1"/>
  <c r="G37"/>
  <c r="G40" i="90" s="1"/>
  <c r="K37" i="68"/>
  <c r="L37"/>
  <c r="N37"/>
  <c r="K38"/>
  <c r="L38"/>
  <c r="N38"/>
  <c r="J39"/>
  <c r="K39"/>
  <c r="L39"/>
  <c r="N39"/>
  <c r="K40"/>
  <c r="L40"/>
  <c r="N40"/>
  <c r="A1" i="88"/>
  <c r="F5"/>
  <c r="D6"/>
  <c r="D6" i="89" s="1"/>
  <c r="C13" i="113" s="1"/>
  <c r="F6" i="88"/>
  <c r="D9"/>
  <c r="F9"/>
  <c r="L9" i="110" s="1"/>
  <c r="H9" i="88"/>
  <c r="D10"/>
  <c r="F10"/>
  <c r="L10" i="110" s="1"/>
  <c r="M10" s="1"/>
  <c r="H10" i="88"/>
  <c r="D11"/>
  <c r="F11"/>
  <c r="L11" i="110" s="1"/>
  <c r="H11" i="88"/>
  <c r="D12"/>
  <c r="F12"/>
  <c r="L12" i="110" s="1"/>
  <c r="H12" i="88"/>
  <c r="D13"/>
  <c r="F13"/>
  <c r="L13" i="110" s="1"/>
  <c r="H13" i="88"/>
  <c r="D14"/>
  <c r="F14"/>
  <c r="H14"/>
  <c r="D15"/>
  <c r="F15"/>
  <c r="L15" i="110" s="1"/>
  <c r="H15" i="88"/>
  <c r="D16"/>
  <c r="F16"/>
  <c r="L16" i="110" s="1"/>
  <c r="H16" i="88"/>
  <c r="D17"/>
  <c r="F17"/>
  <c r="L17" i="110" s="1"/>
  <c r="M17" s="1"/>
  <c r="H17" i="88"/>
  <c r="D18"/>
  <c r="F18"/>
  <c r="L18" i="110" s="1"/>
  <c r="H18" i="88"/>
  <c r="D19"/>
  <c r="F19"/>
  <c r="L19" i="110" s="1"/>
  <c r="M19" s="1"/>
  <c r="H19" i="88"/>
  <c r="D20"/>
  <c r="F20"/>
  <c r="L20" i="110" s="1"/>
  <c r="H20" i="88"/>
  <c r="D21"/>
  <c r="F21"/>
  <c r="L21" i="110" s="1"/>
  <c r="M21" s="1"/>
  <c r="H21" i="88"/>
  <c r="D22"/>
  <c r="F22"/>
  <c r="L22" i="110" s="1"/>
  <c r="M22" s="1"/>
  <c r="H22" i="88"/>
  <c r="D23"/>
  <c r="F23"/>
  <c r="L23" i="110" s="1"/>
  <c r="M23" s="1"/>
  <c r="H23" i="88"/>
  <c r="D24"/>
  <c r="F24"/>
  <c r="L24" i="110" s="1"/>
  <c r="M24" s="1"/>
  <c r="H24" i="88"/>
  <c r="D25"/>
  <c r="F25"/>
  <c r="L25" i="110" s="1"/>
  <c r="M25" s="1"/>
  <c r="H25" i="88"/>
  <c r="D26"/>
  <c r="F26"/>
  <c r="L26" i="110" s="1"/>
  <c r="M26" s="1"/>
  <c r="H26" i="88"/>
  <c r="D27"/>
  <c r="F27"/>
  <c r="L27" i="110" s="1"/>
  <c r="M27" s="1"/>
  <c r="H27" i="88"/>
  <c r="D28"/>
  <c r="F28"/>
  <c r="L28" i="110" s="1"/>
  <c r="M28" s="1"/>
  <c r="H28" i="88"/>
  <c r="D29"/>
  <c r="F29"/>
  <c r="H29"/>
  <c r="D30"/>
  <c r="F30"/>
  <c r="L30" i="110" s="1"/>
  <c r="M30"/>
  <c r="H30" i="88"/>
  <c r="D31"/>
  <c r="F31"/>
  <c r="L31" i="110"/>
  <c r="M31" s="1"/>
  <c r="H31" i="88"/>
  <c r="D32"/>
  <c r="F32"/>
  <c r="L32" i="110" s="1"/>
  <c r="M32" s="1"/>
  <c r="H32" i="88"/>
  <c r="D33"/>
  <c r="F33"/>
  <c r="L33" i="110" s="1"/>
  <c r="M33" s="1"/>
  <c r="H33" i="88"/>
  <c r="D34"/>
  <c r="F34"/>
  <c r="L34" i="110" s="1"/>
  <c r="M34" s="1"/>
  <c r="H34" i="88"/>
  <c r="D35"/>
  <c r="F35"/>
  <c r="L35" i="110" s="1"/>
  <c r="M35" s="1"/>
  <c r="H35" i="88"/>
  <c r="D36"/>
  <c r="F36"/>
  <c r="L36" i="110" s="1"/>
  <c r="M36" s="1"/>
  <c r="H36" i="88"/>
  <c r="D37"/>
  <c r="F37"/>
  <c r="L37" i="110" s="1"/>
  <c r="M37" s="1"/>
  <c r="H37" i="88"/>
  <c r="D38"/>
  <c r="F38"/>
  <c r="L38" i="110" s="1"/>
  <c r="M38" s="1"/>
  <c r="H38" i="88"/>
  <c r="D39"/>
  <c r="F39"/>
  <c r="L39" i="110" s="1"/>
  <c r="M39" s="1"/>
  <c r="H39" i="88"/>
  <c r="D40"/>
  <c r="F40"/>
  <c r="L40" i="110" s="1"/>
  <c r="M40" s="1"/>
  <c r="H40" i="88"/>
  <c r="K3" i="65"/>
  <c r="L3"/>
  <c r="N3"/>
  <c r="K4"/>
  <c r="L4"/>
  <c r="N4"/>
  <c r="K5"/>
  <c r="L5"/>
  <c r="N5"/>
  <c r="B6"/>
  <c r="J3" s="1"/>
  <c r="G6"/>
  <c r="G9" i="88" s="1"/>
  <c r="K6" i="65"/>
  <c r="L6"/>
  <c r="N6"/>
  <c r="B7"/>
  <c r="J4" s="1"/>
  <c r="G7"/>
  <c r="G10" i="88" s="1"/>
  <c r="K7" i="65"/>
  <c r="L7"/>
  <c r="N7"/>
  <c r="B8"/>
  <c r="J5" s="1"/>
  <c r="G8"/>
  <c r="G11" i="88" s="1"/>
  <c r="K8" i="65"/>
  <c r="L8"/>
  <c r="N8"/>
  <c r="B9"/>
  <c r="J6" s="1"/>
  <c r="G9"/>
  <c r="G12" i="88" s="1"/>
  <c r="K9" i="65"/>
  <c r="L9"/>
  <c r="N9"/>
  <c r="B10"/>
  <c r="J7" s="1"/>
  <c r="G10"/>
  <c r="G13" i="88" s="1"/>
  <c r="K10" i="65"/>
  <c r="L10"/>
  <c r="N10"/>
  <c r="B11"/>
  <c r="J8" s="1"/>
  <c r="G11"/>
  <c r="G14" i="88" s="1"/>
  <c r="B12" i="65"/>
  <c r="J9" s="1"/>
  <c r="G12"/>
  <c r="G15" i="88" s="1"/>
  <c r="B13" i="65"/>
  <c r="J10" s="1"/>
  <c r="G13"/>
  <c r="G16" i="88" s="1"/>
  <c r="K13" i="65"/>
  <c r="L13"/>
  <c r="N13"/>
  <c r="B14"/>
  <c r="J13" s="1"/>
  <c r="G14"/>
  <c r="G17" i="88" s="1"/>
  <c r="K14" i="65"/>
  <c r="L14"/>
  <c r="N14"/>
  <c r="B15"/>
  <c r="J14" s="1"/>
  <c r="G15"/>
  <c r="G18" i="88" s="1"/>
  <c r="K15" i="65"/>
  <c r="L15"/>
  <c r="N15"/>
  <c r="B16"/>
  <c r="J15"/>
  <c r="K16"/>
  <c r="L16"/>
  <c r="N16"/>
  <c r="B17"/>
  <c r="J16" s="1"/>
  <c r="G17"/>
  <c r="G20" i="88" s="1"/>
  <c r="K17" i="65"/>
  <c r="L17"/>
  <c r="N17"/>
  <c r="B18"/>
  <c r="J17" s="1"/>
  <c r="G18"/>
  <c r="G21" i="88" s="1"/>
  <c r="K18" i="65"/>
  <c r="L18"/>
  <c r="N18"/>
  <c r="B19"/>
  <c r="J18" s="1"/>
  <c r="G19"/>
  <c r="G22" i="88" s="1"/>
  <c r="K19" i="65"/>
  <c r="L19"/>
  <c r="N19"/>
  <c r="B20"/>
  <c r="J19" s="1"/>
  <c r="G20"/>
  <c r="G23" i="88" s="1"/>
  <c r="K20" i="65"/>
  <c r="L20"/>
  <c r="N20"/>
  <c r="B21"/>
  <c r="J20" s="1"/>
  <c r="G21"/>
  <c r="G24" i="88" s="1"/>
  <c r="B22" i="65"/>
  <c r="J23" s="1"/>
  <c r="G22"/>
  <c r="G25" i="88" s="1"/>
  <c r="B23" i="65"/>
  <c r="J24" s="1"/>
  <c r="G23"/>
  <c r="G26" i="88" s="1"/>
  <c r="K23" i="65"/>
  <c r="L23"/>
  <c r="N23"/>
  <c r="B24"/>
  <c r="J25" s="1"/>
  <c r="G24"/>
  <c r="G27" i="88" s="1"/>
  <c r="K24" i="65"/>
  <c r="L24"/>
  <c r="N24"/>
  <c r="B25"/>
  <c r="J26" s="1"/>
  <c r="G25"/>
  <c r="G28" i="88" s="1"/>
  <c r="K25" i="65"/>
  <c r="L25"/>
  <c r="N25"/>
  <c r="B26"/>
  <c r="J27" s="1"/>
  <c r="K26"/>
  <c r="L26"/>
  <c r="N26"/>
  <c r="B27"/>
  <c r="J28" s="1"/>
  <c r="G27"/>
  <c r="G30" i="88" s="1"/>
  <c r="K27" i="65"/>
  <c r="L27"/>
  <c r="N27"/>
  <c r="B28"/>
  <c r="J29" s="1"/>
  <c r="G28"/>
  <c r="G31" i="88" s="1"/>
  <c r="K28" i="65"/>
  <c r="L28"/>
  <c r="N28"/>
  <c r="B29"/>
  <c r="J30" s="1"/>
  <c r="G29"/>
  <c r="G32" i="88" s="1"/>
  <c r="K29" i="65"/>
  <c r="L29"/>
  <c r="N29"/>
  <c r="B30"/>
  <c r="J33" s="1"/>
  <c r="G30"/>
  <c r="G33" i="88" s="1"/>
  <c r="K30" i="65"/>
  <c r="L30"/>
  <c r="N30"/>
  <c r="B31"/>
  <c r="J34" s="1"/>
  <c r="G31"/>
  <c r="G34" i="88" s="1"/>
  <c r="B32" i="65"/>
  <c r="J35" s="1"/>
  <c r="G32"/>
  <c r="G35" i="88" s="1"/>
  <c r="B33" i="65"/>
  <c r="J36" s="1"/>
  <c r="G33"/>
  <c r="G36" i="88" s="1"/>
  <c r="K33" i="65"/>
  <c r="L33"/>
  <c r="N33"/>
  <c r="B34"/>
  <c r="J37" s="1"/>
  <c r="G34"/>
  <c r="G37" i="88" s="1"/>
  <c r="K34" i="65"/>
  <c r="L34"/>
  <c r="N34"/>
  <c r="B35"/>
  <c r="G35"/>
  <c r="G38" i="88" s="1"/>
  <c r="K35" i="65"/>
  <c r="L35"/>
  <c r="N35"/>
  <c r="B36"/>
  <c r="J39" s="1"/>
  <c r="G36"/>
  <c r="G39" i="88" s="1"/>
  <c r="K36" i="65"/>
  <c r="L36"/>
  <c r="N36"/>
  <c r="B37"/>
  <c r="J40" s="1"/>
  <c r="G37"/>
  <c r="G40" i="88" s="1"/>
  <c r="K37" i="65"/>
  <c r="L37"/>
  <c r="N37"/>
  <c r="J38"/>
  <c r="K38"/>
  <c r="L38"/>
  <c r="N38"/>
  <c r="K39"/>
  <c r="L39"/>
  <c r="N39"/>
  <c r="K40"/>
  <c r="L40"/>
  <c r="N40"/>
  <c r="D6" i="86"/>
  <c r="D6" i="87"/>
  <c r="C69" i="113" s="1"/>
  <c r="D9" i="86"/>
  <c r="F9"/>
  <c r="AC9" i="110" s="1"/>
  <c r="H9" i="86"/>
  <c r="D10"/>
  <c r="F10"/>
  <c r="AC10" i="110" s="1"/>
  <c r="H10" i="86"/>
  <c r="D11"/>
  <c r="F11"/>
  <c r="AC11" i="110" s="1"/>
  <c r="H11" i="86"/>
  <c r="D12"/>
  <c r="F12"/>
  <c r="AC12" i="110" s="1"/>
  <c r="H12" i="86"/>
  <c r="D13"/>
  <c r="F13"/>
  <c r="AC13" i="110"/>
  <c r="H13" i="86"/>
  <c r="D14"/>
  <c r="F14"/>
  <c r="H14"/>
  <c r="D15"/>
  <c r="F15"/>
  <c r="AC15" i="110" s="1"/>
  <c r="H15" i="86"/>
  <c r="D16"/>
  <c r="F16"/>
  <c r="AC16" i="110" s="1"/>
  <c r="H16" i="86"/>
  <c r="D17"/>
  <c r="F17"/>
  <c r="AC17" i="110" s="1"/>
  <c r="AD17" s="1"/>
  <c r="H17" i="86"/>
  <c r="D18"/>
  <c r="F18"/>
  <c r="H18"/>
  <c r="D19"/>
  <c r="F19"/>
  <c r="H19"/>
  <c r="D20"/>
  <c r="F20"/>
  <c r="AC20" i="110" s="1"/>
  <c r="AD20" s="1"/>
  <c r="H20" i="86"/>
  <c r="D21"/>
  <c r="F21"/>
  <c r="AC21" i="110" s="1"/>
  <c r="AD21" s="1"/>
  <c r="H21" i="86"/>
  <c r="D22"/>
  <c r="F22"/>
  <c r="AC22" i="110" s="1"/>
  <c r="AD22" s="1"/>
  <c r="H22" i="86"/>
  <c r="D23"/>
  <c r="F23"/>
  <c r="H23"/>
  <c r="D24"/>
  <c r="F24"/>
  <c r="AC24" i="110" s="1"/>
  <c r="AD24" s="1"/>
  <c r="H24" i="86"/>
  <c r="D25"/>
  <c r="F25"/>
  <c r="AC25" i="110" s="1"/>
  <c r="AD25" s="1"/>
  <c r="H25" i="86"/>
  <c r="D26"/>
  <c r="F26"/>
  <c r="AC26" i="110" s="1"/>
  <c r="AD26" s="1"/>
  <c r="H26" i="86"/>
  <c r="D27"/>
  <c r="F27"/>
  <c r="H27"/>
  <c r="D28"/>
  <c r="F28"/>
  <c r="H28"/>
  <c r="D29"/>
  <c r="F29"/>
  <c r="AC29" i="110" s="1"/>
  <c r="AD29" s="1"/>
  <c r="H29" i="86"/>
  <c r="D30"/>
  <c r="F30"/>
  <c r="AC30" i="110" s="1"/>
  <c r="AD30" s="1"/>
  <c r="H30" i="86"/>
  <c r="D31"/>
  <c r="F31"/>
  <c r="AC31" i="110" s="1"/>
  <c r="AD31" s="1"/>
  <c r="H31" i="86"/>
  <c r="D32"/>
  <c r="F32"/>
  <c r="AC32" i="110"/>
  <c r="AD32" s="1"/>
  <c r="H32" i="86"/>
  <c r="D33"/>
  <c r="F33"/>
  <c r="AC33" i="110" s="1"/>
  <c r="AD33" s="1"/>
  <c r="H33" i="86"/>
  <c r="D34"/>
  <c r="F34"/>
  <c r="AC34" i="110" s="1"/>
  <c r="AD34" s="1"/>
  <c r="H34" i="86"/>
  <c r="D35"/>
  <c r="F35"/>
  <c r="AC35" i="110"/>
  <c r="AD35" s="1"/>
  <c r="H35" i="86"/>
  <c r="D36"/>
  <c r="F36"/>
  <c r="AC36" i="110" s="1"/>
  <c r="AD36" s="1"/>
  <c r="H36" i="86"/>
  <c r="D37"/>
  <c r="F37"/>
  <c r="AC37" i="110" s="1"/>
  <c r="AD37" s="1"/>
  <c r="H37" i="86"/>
  <c r="D38"/>
  <c r="F38"/>
  <c r="AC38" i="110" s="1"/>
  <c r="AD38" s="1"/>
  <c r="H38" i="86"/>
  <c r="D39"/>
  <c r="F39"/>
  <c r="H39"/>
  <c r="D40"/>
  <c r="F40"/>
  <c r="H40"/>
  <c r="K3" i="66"/>
  <c r="L3"/>
  <c r="N3"/>
  <c r="K4"/>
  <c r="L4"/>
  <c r="N4"/>
  <c r="K5"/>
  <c r="L5"/>
  <c r="N5"/>
  <c r="B6"/>
  <c r="J3" s="1"/>
  <c r="G6"/>
  <c r="G9" i="86" s="1"/>
  <c r="K6" i="66"/>
  <c r="L6"/>
  <c r="N6"/>
  <c r="B7"/>
  <c r="J4" s="1"/>
  <c r="G7"/>
  <c r="G10" i="86" s="1"/>
  <c r="K7" i="66"/>
  <c r="L7"/>
  <c r="N7"/>
  <c r="B8"/>
  <c r="J5" s="1"/>
  <c r="G8"/>
  <c r="G11" i="86" s="1"/>
  <c r="K8" i="66"/>
  <c r="L8"/>
  <c r="N8"/>
  <c r="B9"/>
  <c r="J6" s="1"/>
  <c r="G9"/>
  <c r="G12" i="86" s="1"/>
  <c r="K9" i="66"/>
  <c r="L9"/>
  <c r="N9"/>
  <c r="B10"/>
  <c r="J7" s="1"/>
  <c r="G10"/>
  <c r="G13" i="86" s="1"/>
  <c r="AD13" i="110" s="1"/>
  <c r="K10" i="66"/>
  <c r="L10"/>
  <c r="N10"/>
  <c r="B11"/>
  <c r="J8" s="1"/>
  <c r="G11"/>
  <c r="G14" i="86" s="1"/>
  <c r="B12" i="66"/>
  <c r="J9" s="1"/>
  <c r="G12"/>
  <c r="G15" i="86" s="1"/>
  <c r="B13" i="66"/>
  <c r="J10" s="1"/>
  <c r="G13"/>
  <c r="G16" i="86" s="1"/>
  <c r="K13" i="66"/>
  <c r="L13"/>
  <c r="N13"/>
  <c r="B14"/>
  <c r="J13" s="1"/>
  <c r="G14"/>
  <c r="G17" i="86" s="1"/>
  <c r="K14" i="66"/>
  <c r="L14"/>
  <c r="N14"/>
  <c r="B15"/>
  <c r="J14" s="1"/>
  <c r="G15"/>
  <c r="G18" i="86" s="1"/>
  <c r="K15" i="66"/>
  <c r="L15"/>
  <c r="N15"/>
  <c r="B16"/>
  <c r="J15" s="1"/>
  <c r="G16"/>
  <c r="G19" i="86" s="1"/>
  <c r="K16" i="66"/>
  <c r="L16"/>
  <c r="N16"/>
  <c r="B17"/>
  <c r="J16" s="1"/>
  <c r="G17"/>
  <c r="G20" i="86" s="1"/>
  <c r="K17" i="66"/>
  <c r="L17"/>
  <c r="N17"/>
  <c r="B18"/>
  <c r="J17" s="1"/>
  <c r="G18"/>
  <c r="G21" i="86" s="1"/>
  <c r="K18" i="66"/>
  <c r="L18"/>
  <c r="N18"/>
  <c r="B19"/>
  <c r="J18" s="1"/>
  <c r="G19"/>
  <c r="G22" i="86" s="1"/>
  <c r="K19" i="66"/>
  <c r="L19"/>
  <c r="N19"/>
  <c r="B20"/>
  <c r="J19" s="1"/>
  <c r="G20"/>
  <c r="G23" i="86" s="1"/>
  <c r="K20" i="66"/>
  <c r="L20"/>
  <c r="N20"/>
  <c r="B21"/>
  <c r="J20" s="1"/>
  <c r="G21"/>
  <c r="G24" i="86" s="1"/>
  <c r="B22" i="66"/>
  <c r="J23" s="1"/>
  <c r="G22"/>
  <c r="G25" i="86" s="1"/>
  <c r="B23" i="66"/>
  <c r="J24" s="1"/>
  <c r="G23"/>
  <c r="G26" i="86" s="1"/>
  <c r="K23" i="66"/>
  <c r="L23"/>
  <c r="N23"/>
  <c r="B24"/>
  <c r="J25" s="1"/>
  <c r="G24"/>
  <c r="G27" i="86" s="1"/>
  <c r="K24" i="66"/>
  <c r="L24"/>
  <c r="N24"/>
  <c r="B25"/>
  <c r="J26" s="1"/>
  <c r="G25"/>
  <c r="G28" i="86" s="1"/>
  <c r="K25" i="66"/>
  <c r="L25"/>
  <c r="N25"/>
  <c r="B26"/>
  <c r="J27" s="1"/>
  <c r="G26"/>
  <c r="G29" i="86" s="1"/>
  <c r="K26" i="66"/>
  <c r="L26"/>
  <c r="N26"/>
  <c r="B27"/>
  <c r="J28" s="1"/>
  <c r="G27"/>
  <c r="G30" i="86" s="1"/>
  <c r="K27" i="66"/>
  <c r="L27"/>
  <c r="N27"/>
  <c r="B28"/>
  <c r="J29" s="1"/>
  <c r="G28"/>
  <c r="G31" i="86" s="1"/>
  <c r="K28" i="66"/>
  <c r="L28"/>
  <c r="N28"/>
  <c r="B29"/>
  <c r="J30" s="1"/>
  <c r="G29"/>
  <c r="G32" i="86" s="1"/>
  <c r="K29" i="66"/>
  <c r="L29"/>
  <c r="N29"/>
  <c r="B30"/>
  <c r="J33"/>
  <c r="G30"/>
  <c r="G33" i="86" s="1"/>
  <c r="K30" i="66"/>
  <c r="L30"/>
  <c r="N30"/>
  <c r="B31"/>
  <c r="J34" s="1"/>
  <c r="G31"/>
  <c r="G34" i="86" s="1"/>
  <c r="B32" i="66"/>
  <c r="J35" s="1"/>
  <c r="G32"/>
  <c r="G35" i="86" s="1"/>
  <c r="B33" i="66"/>
  <c r="J36" s="1"/>
  <c r="G33"/>
  <c r="G36" i="86" s="1"/>
  <c r="K33" i="66"/>
  <c r="L33"/>
  <c r="N33"/>
  <c r="B34"/>
  <c r="J37" s="1"/>
  <c r="G34"/>
  <c r="G37" i="86" s="1"/>
  <c r="K34" i="66"/>
  <c r="L34"/>
  <c r="N34"/>
  <c r="B35"/>
  <c r="J38" s="1"/>
  <c r="G35"/>
  <c r="G38" i="86" s="1"/>
  <c r="K35" i="66"/>
  <c r="L35"/>
  <c r="N35"/>
  <c r="B36"/>
  <c r="J39" s="1"/>
  <c r="G36"/>
  <c r="G39" i="86" s="1"/>
  <c r="K36" i="66"/>
  <c r="L36"/>
  <c r="N36"/>
  <c r="B37"/>
  <c r="J40"/>
  <c r="G37"/>
  <c r="G40" i="86" s="1"/>
  <c r="K37" i="66"/>
  <c r="L37"/>
  <c r="N37"/>
  <c r="K38"/>
  <c r="L38"/>
  <c r="N38"/>
  <c r="K39"/>
  <c r="L39"/>
  <c r="N39"/>
  <c r="K40"/>
  <c r="L40"/>
  <c r="N40"/>
  <c r="D5" i="85"/>
  <c r="A1" i="84"/>
  <c r="F5"/>
  <c r="D6"/>
  <c r="D6" i="85" s="1"/>
  <c r="C55" i="113" s="1"/>
  <c r="F6" i="84"/>
  <c r="D9"/>
  <c r="F9"/>
  <c r="H9"/>
  <c r="D10"/>
  <c r="F10"/>
  <c r="H10"/>
  <c r="D11"/>
  <c r="F11"/>
  <c r="U11" i="110" s="1"/>
  <c r="H11" i="84"/>
  <c r="D12"/>
  <c r="F12"/>
  <c r="U12" i="110" s="1"/>
  <c r="H12" i="84"/>
  <c r="D13"/>
  <c r="F13"/>
  <c r="U13" i="110" s="1"/>
  <c r="H13" i="84"/>
  <c r="D14"/>
  <c r="F14"/>
  <c r="U14" i="110" s="1"/>
  <c r="H14" i="84"/>
  <c r="D15"/>
  <c r="F15"/>
  <c r="U15" i="110" s="1"/>
  <c r="H15" i="84"/>
  <c r="D16"/>
  <c r="F16"/>
  <c r="U16" i="110" s="1"/>
  <c r="H16" i="84"/>
  <c r="D17"/>
  <c r="F17"/>
  <c r="U17" i="110" s="1"/>
  <c r="V17" s="1"/>
  <c r="H17" i="84"/>
  <c r="D18"/>
  <c r="F18"/>
  <c r="U18" i="110" s="1"/>
  <c r="V18" s="1"/>
  <c r="H18" i="84"/>
  <c r="D19"/>
  <c r="F19"/>
  <c r="U19" i="110" s="1"/>
  <c r="V19" s="1"/>
  <c r="H19" i="84"/>
  <c r="D20"/>
  <c r="F20"/>
  <c r="U20" i="110" s="1"/>
  <c r="V20" s="1"/>
  <c r="H20" i="84"/>
  <c r="D21"/>
  <c r="F21"/>
  <c r="U21" i="110" s="1"/>
  <c r="V21" s="1"/>
  <c r="H21" i="84"/>
  <c r="D22"/>
  <c r="F22"/>
  <c r="U22" i="110" s="1"/>
  <c r="V22" s="1"/>
  <c r="H22" i="84"/>
  <c r="D23"/>
  <c r="F23"/>
  <c r="U23" i="110" s="1"/>
  <c r="V23" s="1"/>
  <c r="H23" i="84"/>
  <c r="D24"/>
  <c r="F24"/>
  <c r="U24" i="110" s="1"/>
  <c r="V24" s="1"/>
  <c r="H24" i="84"/>
  <c r="D25"/>
  <c r="F25"/>
  <c r="H25"/>
  <c r="D26"/>
  <c r="F26"/>
  <c r="U26" i="110" s="1"/>
  <c r="V26" s="1"/>
  <c r="H26" i="84"/>
  <c r="D27"/>
  <c r="F27"/>
  <c r="U27" i="110"/>
  <c r="V27" s="1"/>
  <c r="H27" i="84"/>
  <c r="D28"/>
  <c r="F28"/>
  <c r="U28" i="110" s="1"/>
  <c r="V28"/>
  <c r="H28" i="84"/>
  <c r="D29"/>
  <c r="F29"/>
  <c r="U29" i="110"/>
  <c r="V29" s="1"/>
  <c r="H29" i="84"/>
  <c r="D30"/>
  <c r="F30"/>
  <c r="H30"/>
  <c r="D31"/>
  <c r="F31"/>
  <c r="U31" i="110" s="1"/>
  <c r="V31" s="1"/>
  <c r="H31" i="84"/>
  <c r="D32"/>
  <c r="F32"/>
  <c r="U32" i="110" s="1"/>
  <c r="V32" s="1"/>
  <c r="H32" i="84"/>
  <c r="D33"/>
  <c r="F33"/>
  <c r="U33" i="110" s="1"/>
  <c r="V33" s="1"/>
  <c r="H33" i="84"/>
  <c r="D34"/>
  <c r="F34"/>
  <c r="U34" i="110" s="1"/>
  <c r="V34" s="1"/>
  <c r="H34" i="84"/>
  <c r="D35"/>
  <c r="F35"/>
  <c r="U35" i="110" s="1"/>
  <c r="V35" s="1"/>
  <c r="H35" i="84"/>
  <c r="D36"/>
  <c r="F36"/>
  <c r="U36" i="110" s="1"/>
  <c r="V36" s="1"/>
  <c r="H36" i="84"/>
  <c r="D37"/>
  <c r="F37"/>
  <c r="H37"/>
  <c r="D38"/>
  <c r="F38"/>
  <c r="U38" i="110" s="1"/>
  <c r="V38" s="1"/>
  <c r="H38" i="84"/>
  <c r="D39"/>
  <c r="F39"/>
  <c r="U39" i="110" s="1"/>
  <c r="V39" s="1"/>
  <c r="H39" i="84"/>
  <c r="D40"/>
  <c r="F40"/>
  <c r="U40" i="110" s="1"/>
  <c r="V40" s="1"/>
  <c r="H40" i="84"/>
  <c r="K3" i="64"/>
  <c r="L3"/>
  <c r="N3"/>
  <c r="K4"/>
  <c r="L4"/>
  <c r="N4"/>
  <c r="K5"/>
  <c r="L5"/>
  <c r="N5"/>
  <c r="B6"/>
  <c r="J3" s="1"/>
  <c r="G6"/>
  <c r="G9" i="84" s="1"/>
  <c r="K6" i="64"/>
  <c r="L6"/>
  <c r="N6"/>
  <c r="B7"/>
  <c r="J4" s="1"/>
  <c r="G7"/>
  <c r="G10" i="84" s="1"/>
  <c r="K7" i="64"/>
  <c r="L7"/>
  <c r="N7"/>
  <c r="B8"/>
  <c r="J5" s="1"/>
  <c r="G8"/>
  <c r="G11" i="84" s="1"/>
  <c r="K8" i="64"/>
  <c r="L8"/>
  <c r="N8"/>
  <c r="B9"/>
  <c r="J6" s="1"/>
  <c r="G9"/>
  <c r="G12" i="84" s="1"/>
  <c r="K9" i="64"/>
  <c r="L9"/>
  <c r="N9"/>
  <c r="B10"/>
  <c r="J7" s="1"/>
  <c r="G10"/>
  <c r="G13" i="84" s="1"/>
  <c r="K10" i="64"/>
  <c r="L10"/>
  <c r="N10"/>
  <c r="B11"/>
  <c r="J8" s="1"/>
  <c r="G11"/>
  <c r="G14" i="84" s="1"/>
  <c r="B12" i="64"/>
  <c r="J9" s="1"/>
  <c r="G12"/>
  <c r="G15" i="84" s="1"/>
  <c r="B13" i="64"/>
  <c r="J10" s="1"/>
  <c r="G13"/>
  <c r="G16" i="84" s="1"/>
  <c r="K13" i="64"/>
  <c r="L13"/>
  <c r="N13"/>
  <c r="B14"/>
  <c r="J13" s="1"/>
  <c r="G14"/>
  <c r="G17" i="84" s="1"/>
  <c r="K14" i="64"/>
  <c r="L14"/>
  <c r="N14"/>
  <c r="B15"/>
  <c r="J14" s="1"/>
  <c r="G15"/>
  <c r="G18" i="84" s="1"/>
  <c r="K15" i="64"/>
  <c r="L15"/>
  <c r="N15"/>
  <c r="B16"/>
  <c r="J15" s="1"/>
  <c r="G16"/>
  <c r="G19" i="84" s="1"/>
  <c r="K16" i="64"/>
  <c r="L16"/>
  <c r="N16"/>
  <c r="B17"/>
  <c r="J16" s="1"/>
  <c r="G17"/>
  <c r="G20" i="84" s="1"/>
  <c r="K17" i="64"/>
  <c r="L17"/>
  <c r="N17"/>
  <c r="B18"/>
  <c r="J17" s="1"/>
  <c r="G18"/>
  <c r="G21" i="84" s="1"/>
  <c r="K18" i="64"/>
  <c r="L18"/>
  <c r="N18"/>
  <c r="B19"/>
  <c r="J18" s="1"/>
  <c r="G19"/>
  <c r="G22" i="84" s="1"/>
  <c r="K19" i="64"/>
  <c r="L19"/>
  <c r="N19"/>
  <c r="B20"/>
  <c r="J19" s="1"/>
  <c r="G20"/>
  <c r="G23" i="84" s="1"/>
  <c r="K20" i="64"/>
  <c r="L20"/>
  <c r="N20"/>
  <c r="B21"/>
  <c r="J20" s="1"/>
  <c r="G21"/>
  <c r="G24" i="84" s="1"/>
  <c r="B22" i="64"/>
  <c r="J23" s="1"/>
  <c r="G22"/>
  <c r="G25" i="84" s="1"/>
  <c r="B23" i="64"/>
  <c r="J24" s="1"/>
  <c r="G23"/>
  <c r="G26" i="84" s="1"/>
  <c r="K23" i="64"/>
  <c r="L23"/>
  <c r="N23"/>
  <c r="B24"/>
  <c r="J25" s="1"/>
  <c r="G24"/>
  <c r="G27" i="84" s="1"/>
  <c r="K24" i="64"/>
  <c r="L24"/>
  <c r="N24"/>
  <c r="B25"/>
  <c r="J26" s="1"/>
  <c r="G25"/>
  <c r="G28" i="84" s="1"/>
  <c r="K25" i="64"/>
  <c r="L25"/>
  <c r="N25"/>
  <c r="B26"/>
  <c r="J27"/>
  <c r="G26"/>
  <c r="G29" i="84" s="1"/>
  <c r="K26" i="64"/>
  <c r="L26"/>
  <c r="N26"/>
  <c r="B27"/>
  <c r="J28" s="1"/>
  <c r="G27"/>
  <c r="G30" i="84" s="1"/>
  <c r="K27" i="64"/>
  <c r="L27"/>
  <c r="N27"/>
  <c r="B28"/>
  <c r="J29" s="1"/>
  <c r="G28"/>
  <c r="G31" i="84" s="1"/>
  <c r="K28" i="64"/>
  <c r="L28"/>
  <c r="N28"/>
  <c r="B29"/>
  <c r="J30"/>
  <c r="G29"/>
  <c r="G32" i="84" s="1"/>
  <c r="K29" i="64"/>
  <c r="L29"/>
  <c r="N29"/>
  <c r="B30"/>
  <c r="J33" s="1"/>
  <c r="G30"/>
  <c r="G33" i="84" s="1"/>
  <c r="K30" i="64"/>
  <c r="L30"/>
  <c r="N30"/>
  <c r="B31"/>
  <c r="J34" s="1"/>
  <c r="G31"/>
  <c r="G34" i="84" s="1"/>
  <c r="B32" i="64"/>
  <c r="J35" s="1"/>
  <c r="G32"/>
  <c r="G35" i="84" s="1"/>
  <c r="B33" i="64"/>
  <c r="J36" s="1"/>
  <c r="G33"/>
  <c r="G36" i="84" s="1"/>
  <c r="K33" i="64"/>
  <c r="L33"/>
  <c r="N33"/>
  <c r="B34"/>
  <c r="G34"/>
  <c r="G37" i="84" s="1"/>
  <c r="K34" i="64"/>
  <c r="L34"/>
  <c r="N34"/>
  <c r="B35"/>
  <c r="J38" s="1"/>
  <c r="G35"/>
  <c r="G38" i="84" s="1"/>
  <c r="K35" i="64"/>
  <c r="L35"/>
  <c r="N35"/>
  <c r="B36"/>
  <c r="J39"/>
  <c r="G36"/>
  <c r="G39" i="84" s="1"/>
  <c r="K36" i="64"/>
  <c r="L36"/>
  <c r="N36"/>
  <c r="B37"/>
  <c r="G37"/>
  <c r="G40" i="84" s="1"/>
  <c r="J37" i="64"/>
  <c r="K37"/>
  <c r="L37"/>
  <c r="N37"/>
  <c r="K38"/>
  <c r="L38"/>
  <c r="N38"/>
  <c r="K39"/>
  <c r="L39"/>
  <c r="N39"/>
  <c r="J40"/>
  <c r="K40"/>
  <c r="L40"/>
  <c r="N40"/>
  <c r="F5" i="83"/>
  <c r="A1" i="82"/>
  <c r="A2"/>
  <c r="A3"/>
  <c r="F5"/>
  <c r="D6"/>
  <c r="D6" i="83" s="1"/>
  <c r="C27" i="113" s="1"/>
  <c r="D9" i="82"/>
  <c r="F9"/>
  <c r="D9" i="110" s="1"/>
  <c r="H9" i="82"/>
  <c r="D10"/>
  <c r="F10"/>
  <c r="D10" i="110" s="1"/>
  <c r="H10" i="82"/>
  <c r="D11"/>
  <c r="F11"/>
  <c r="D11" i="110" s="1"/>
  <c r="H11" i="82"/>
  <c r="D12"/>
  <c r="F12"/>
  <c r="D12" i="110" s="1"/>
  <c r="H12" i="82"/>
  <c r="D13"/>
  <c r="F13"/>
  <c r="D13" i="110" s="1"/>
  <c r="H13" i="82"/>
  <c r="D14"/>
  <c r="F14"/>
  <c r="D14" i="110" s="1"/>
  <c r="H14" i="82"/>
  <c r="D15"/>
  <c r="F15"/>
  <c r="D15" i="110" s="1"/>
  <c r="H15" i="82"/>
  <c r="D16"/>
  <c r="F16"/>
  <c r="D16" i="110"/>
  <c r="H16" i="82"/>
  <c r="D17"/>
  <c r="F17"/>
  <c r="D17" i="110"/>
  <c r="E17" s="1"/>
  <c r="H17" i="82"/>
  <c r="D18"/>
  <c r="F18"/>
  <c r="D18" i="110" s="1"/>
  <c r="E18" s="1"/>
  <c r="H18" i="82"/>
  <c r="D19"/>
  <c r="F19"/>
  <c r="H19"/>
  <c r="D20"/>
  <c r="F20"/>
  <c r="D20" i="110" s="1"/>
  <c r="E20" s="1"/>
  <c r="H20" i="82"/>
  <c r="D21"/>
  <c r="F21"/>
  <c r="D21" i="110" s="1"/>
  <c r="E21" s="1"/>
  <c r="H21" i="82"/>
  <c r="D22"/>
  <c r="F22"/>
  <c r="D22" i="110" s="1"/>
  <c r="E22" s="1"/>
  <c r="H22" i="82"/>
  <c r="D23"/>
  <c r="F23"/>
  <c r="D23" i="110" s="1"/>
  <c r="E23" s="1"/>
  <c r="H23" i="82"/>
  <c r="D24"/>
  <c r="F24"/>
  <c r="D24" i="110" s="1"/>
  <c r="E24" s="1"/>
  <c r="H24" i="82"/>
  <c r="D25"/>
  <c r="F25"/>
  <c r="H25"/>
  <c r="D26"/>
  <c r="F26"/>
  <c r="D26" i="110" s="1"/>
  <c r="E26" s="1"/>
  <c r="H26" i="82"/>
  <c r="D27"/>
  <c r="F27"/>
  <c r="D27" i="110" s="1"/>
  <c r="E27" s="1"/>
  <c r="H27" i="82"/>
  <c r="D28"/>
  <c r="F28"/>
  <c r="D28" i="110" s="1"/>
  <c r="E28" s="1"/>
  <c r="H28" i="82"/>
  <c r="D29"/>
  <c r="F29"/>
  <c r="H29"/>
  <c r="D30"/>
  <c r="F30"/>
  <c r="D30" i="110" s="1"/>
  <c r="E30" s="1"/>
  <c r="H30" i="82"/>
  <c r="D31"/>
  <c r="F31"/>
  <c r="D31" i="110" s="1"/>
  <c r="E31" s="1"/>
  <c r="H31" i="82"/>
  <c r="D32"/>
  <c r="F32"/>
  <c r="D32" i="110" s="1"/>
  <c r="E32" s="1"/>
  <c r="H32" i="82"/>
  <c r="D33"/>
  <c r="F33"/>
  <c r="D33" i="110"/>
  <c r="E33" s="1"/>
  <c r="H33" i="82"/>
  <c r="D34"/>
  <c r="F34"/>
  <c r="D34" i="110" s="1"/>
  <c r="E34" s="1"/>
  <c r="H34" i="82"/>
  <c r="D35"/>
  <c r="F35"/>
  <c r="H35"/>
  <c r="D36"/>
  <c r="F36"/>
  <c r="D36" i="110" s="1"/>
  <c r="E36" s="1"/>
  <c r="H36" i="82"/>
  <c r="D37"/>
  <c r="F37"/>
  <c r="D37" i="110" s="1"/>
  <c r="E37" s="1"/>
  <c r="H37" i="82"/>
  <c r="D38"/>
  <c r="F38"/>
  <c r="D38" i="110" s="1"/>
  <c r="E38" s="1"/>
  <c r="H38" i="82"/>
  <c r="D39"/>
  <c r="F39"/>
  <c r="D39" i="110" s="1"/>
  <c r="E39" s="1"/>
  <c r="H39" i="82"/>
  <c r="D40"/>
  <c r="F40"/>
  <c r="D40" i="110" s="1"/>
  <c r="E40" s="1"/>
  <c r="H40" i="82"/>
  <c r="D1" i="63"/>
  <c r="F2"/>
  <c r="K3"/>
  <c r="L3"/>
  <c r="N3"/>
  <c r="K4"/>
  <c r="L4"/>
  <c r="N4"/>
  <c r="K5"/>
  <c r="L5"/>
  <c r="N5"/>
  <c r="B6"/>
  <c r="J3" s="1"/>
  <c r="G6"/>
  <c r="G9" i="82" s="1"/>
  <c r="K6" i="63"/>
  <c r="L6"/>
  <c r="N6"/>
  <c r="B7"/>
  <c r="J4"/>
  <c r="G7"/>
  <c r="G10" i="82" s="1"/>
  <c r="K7" i="63"/>
  <c r="L7"/>
  <c r="N7"/>
  <c r="B8"/>
  <c r="J5" s="1"/>
  <c r="G8"/>
  <c r="G11" i="82" s="1"/>
  <c r="K8" i="63"/>
  <c r="L8"/>
  <c r="N8"/>
  <c r="B9"/>
  <c r="J6" s="1"/>
  <c r="G9"/>
  <c r="G12" i="82" s="1"/>
  <c r="K9" i="63"/>
  <c r="L9"/>
  <c r="N9"/>
  <c r="B10"/>
  <c r="J7" s="1"/>
  <c r="G10"/>
  <c r="G13" i="82" s="1"/>
  <c r="K10" i="63"/>
  <c r="L10"/>
  <c r="N10"/>
  <c r="B11"/>
  <c r="J8" s="1"/>
  <c r="G11"/>
  <c r="G14" i="82" s="1"/>
  <c r="B12" i="63"/>
  <c r="J9" s="1"/>
  <c r="G12"/>
  <c r="G15" i="82" s="1"/>
  <c r="B13" i="63"/>
  <c r="J10" s="1"/>
  <c r="G13"/>
  <c r="G16" i="82" s="1"/>
  <c r="K13" i="63"/>
  <c r="L13"/>
  <c r="N13"/>
  <c r="B14"/>
  <c r="J13" s="1"/>
  <c r="G14"/>
  <c r="G17" i="82" s="1"/>
  <c r="K14" i="63"/>
  <c r="L14"/>
  <c r="N14"/>
  <c r="B15"/>
  <c r="J14" s="1"/>
  <c r="G15"/>
  <c r="G18" i="82" s="1"/>
  <c r="K15" i="63"/>
  <c r="L15"/>
  <c r="N15"/>
  <c r="B16"/>
  <c r="J15" s="1"/>
  <c r="G16"/>
  <c r="G19" i="82" s="1"/>
  <c r="K16" i="63"/>
  <c r="L16"/>
  <c r="N16"/>
  <c r="B17"/>
  <c r="J16"/>
  <c r="G17"/>
  <c r="G20" i="82" s="1"/>
  <c r="K17" i="63"/>
  <c r="L17"/>
  <c r="N17"/>
  <c r="B18"/>
  <c r="J17" s="1"/>
  <c r="G18"/>
  <c r="G21" i="82" s="1"/>
  <c r="K18" i="63"/>
  <c r="L18"/>
  <c r="N18"/>
  <c r="B19"/>
  <c r="J18" s="1"/>
  <c r="G19"/>
  <c r="G22" i="82" s="1"/>
  <c r="K19" i="63"/>
  <c r="L19"/>
  <c r="N19"/>
  <c r="B20"/>
  <c r="J19"/>
  <c r="G20"/>
  <c r="G23" i="82" s="1"/>
  <c r="K20" i="63"/>
  <c r="L20"/>
  <c r="N20"/>
  <c r="B21"/>
  <c r="J20" s="1"/>
  <c r="G21"/>
  <c r="G24" i="82" s="1"/>
  <c r="B22" i="63"/>
  <c r="J23" s="1"/>
  <c r="G22"/>
  <c r="G25" i="82" s="1"/>
  <c r="B23" i="63"/>
  <c r="J24"/>
  <c r="G23"/>
  <c r="G26" i="82" s="1"/>
  <c r="K23" i="63"/>
  <c r="L23"/>
  <c r="N23"/>
  <c r="B24"/>
  <c r="J25" s="1"/>
  <c r="G24"/>
  <c r="G27" i="82" s="1"/>
  <c r="K24" i="63"/>
  <c r="L24"/>
  <c r="N24"/>
  <c r="B25"/>
  <c r="J26" s="1"/>
  <c r="G25"/>
  <c r="G28" i="82" s="1"/>
  <c r="K25" i="63"/>
  <c r="L25"/>
  <c r="N25"/>
  <c r="B26"/>
  <c r="J27" s="1"/>
  <c r="G26"/>
  <c r="G29" i="82" s="1"/>
  <c r="K26" i="63"/>
  <c r="L26"/>
  <c r="N26"/>
  <c r="B27"/>
  <c r="J28" s="1"/>
  <c r="G27"/>
  <c r="G30" i="82" s="1"/>
  <c r="K27" i="63"/>
  <c r="L27"/>
  <c r="N27"/>
  <c r="B28"/>
  <c r="J29" s="1"/>
  <c r="G28"/>
  <c r="G31" i="82" s="1"/>
  <c r="K28" i="63"/>
  <c r="L28"/>
  <c r="N28"/>
  <c r="B29"/>
  <c r="J30" s="1"/>
  <c r="G29"/>
  <c r="G32" i="82" s="1"/>
  <c r="K29" i="63"/>
  <c r="L29"/>
  <c r="N29"/>
  <c r="B30"/>
  <c r="J33" s="1"/>
  <c r="G30"/>
  <c r="G33" i="82" s="1"/>
  <c r="K30" i="63"/>
  <c r="L30"/>
  <c r="N30"/>
  <c r="B31"/>
  <c r="G31"/>
  <c r="G34" i="82" s="1"/>
  <c r="B32" i="63"/>
  <c r="J35" s="1"/>
  <c r="G32"/>
  <c r="G35" i="82" s="1"/>
  <c r="B33" i="63"/>
  <c r="J36" s="1"/>
  <c r="G33"/>
  <c r="G36" i="82" s="1"/>
  <c r="K33" i="63"/>
  <c r="L33"/>
  <c r="N33"/>
  <c r="B34"/>
  <c r="J37" s="1"/>
  <c r="G34"/>
  <c r="G37" i="82" s="1"/>
  <c r="J34" i="63"/>
  <c r="K34"/>
  <c r="L34"/>
  <c r="N34"/>
  <c r="B35"/>
  <c r="J38" s="1"/>
  <c r="G35"/>
  <c r="G38" i="82" s="1"/>
  <c r="K35" i="63"/>
  <c r="L35"/>
  <c r="N35"/>
  <c r="B36"/>
  <c r="J39"/>
  <c r="G36"/>
  <c r="G39" i="82" s="1"/>
  <c r="K36" i="63"/>
  <c r="L36"/>
  <c r="N36"/>
  <c r="B37"/>
  <c r="J40" s="1"/>
  <c r="G37"/>
  <c r="G40" i="82" s="1"/>
  <c r="K37" i="63"/>
  <c r="L37"/>
  <c r="N37"/>
  <c r="K38"/>
  <c r="L38"/>
  <c r="N38"/>
  <c r="K39"/>
  <c r="L39"/>
  <c r="N39"/>
  <c r="K40"/>
  <c r="L40"/>
  <c r="N40"/>
  <c r="F5" i="81"/>
  <c r="A1" i="80"/>
  <c r="A2"/>
  <c r="A3"/>
  <c r="F5"/>
  <c r="D6"/>
  <c r="D6" i="81" s="1"/>
  <c r="C6" i="113" s="1"/>
  <c r="D9" i="80"/>
  <c r="F9"/>
  <c r="H9"/>
  <c r="D10"/>
  <c r="F10"/>
  <c r="H10" i="110" s="1"/>
  <c r="H10" i="80"/>
  <c r="D11"/>
  <c r="F11"/>
  <c r="H11" i="110" s="1"/>
  <c r="H11" i="80"/>
  <c r="D12"/>
  <c r="F12"/>
  <c r="H12" i="110" s="1"/>
  <c r="H12" i="80"/>
  <c r="D13"/>
  <c r="F13"/>
  <c r="H13" i="110" s="1"/>
  <c r="H13" i="80"/>
  <c r="D14"/>
  <c r="F14"/>
  <c r="H14" i="110" s="1"/>
  <c r="H14" i="80"/>
  <c r="D15"/>
  <c r="F15"/>
  <c r="H15" i="110"/>
  <c r="H15" i="80"/>
  <c r="D16"/>
  <c r="F16"/>
  <c r="H16" i="110"/>
  <c r="H16" i="80"/>
  <c r="D17"/>
  <c r="F17"/>
  <c r="H17" i="110" s="1"/>
  <c r="I17" s="1"/>
  <c r="H17" i="80"/>
  <c r="D18"/>
  <c r="F18"/>
  <c r="H18" i="110" s="1"/>
  <c r="I18" s="1"/>
  <c r="H18" i="80"/>
  <c r="D19"/>
  <c r="F19"/>
  <c r="H19" i="110" s="1"/>
  <c r="I19" s="1"/>
  <c r="H19" i="80"/>
  <c r="D20"/>
  <c r="F20"/>
  <c r="H20" i="110" s="1"/>
  <c r="I20" s="1"/>
  <c r="H20" i="80"/>
  <c r="D21"/>
  <c r="F21"/>
  <c r="H21" i="110" s="1"/>
  <c r="I21" s="1"/>
  <c r="H21" i="80"/>
  <c r="D22"/>
  <c r="F22"/>
  <c r="H22" i="110" s="1"/>
  <c r="I22" s="1"/>
  <c r="H22" i="80"/>
  <c r="D23"/>
  <c r="F23"/>
  <c r="H23" i="110" s="1"/>
  <c r="I23" s="1"/>
  <c r="H23" i="80"/>
  <c r="D24"/>
  <c r="F24"/>
  <c r="H24" i="110" s="1"/>
  <c r="I24" s="1"/>
  <c r="H24" i="80"/>
  <c r="D25"/>
  <c r="F25"/>
  <c r="H25" i="110" s="1"/>
  <c r="I25" s="1"/>
  <c r="H25" i="80"/>
  <c r="D26"/>
  <c r="F26"/>
  <c r="H26" i="110" s="1"/>
  <c r="I26" s="1"/>
  <c r="H26" i="80"/>
  <c r="D27"/>
  <c r="F27"/>
  <c r="H27" i="110" s="1"/>
  <c r="I27" s="1"/>
  <c r="H27" i="80"/>
  <c r="D28"/>
  <c r="F28"/>
  <c r="H28" i="110" s="1"/>
  <c r="I28" s="1"/>
  <c r="H28" i="80"/>
  <c r="D29"/>
  <c r="F29"/>
  <c r="H29" i="110" s="1"/>
  <c r="I29" s="1"/>
  <c r="H29" i="80"/>
  <c r="D30"/>
  <c r="F30"/>
  <c r="H30"/>
  <c r="D31"/>
  <c r="F31"/>
  <c r="H31" i="110" s="1"/>
  <c r="I31" s="1"/>
  <c r="H31" i="80"/>
  <c r="D32"/>
  <c r="F32"/>
  <c r="H32" i="110"/>
  <c r="I32" s="1"/>
  <c r="H32" i="80"/>
  <c r="D33"/>
  <c r="F33"/>
  <c r="H33" i="110" s="1"/>
  <c r="I33" s="1"/>
  <c r="H33" i="80"/>
  <c r="D34"/>
  <c r="F34"/>
  <c r="H34" i="110" s="1"/>
  <c r="I34" s="1"/>
  <c r="H34" i="80"/>
  <c r="D35"/>
  <c r="F35"/>
  <c r="H35" i="110"/>
  <c r="I35" s="1"/>
  <c r="H35" i="80"/>
  <c r="D36"/>
  <c r="F36"/>
  <c r="H36" i="110" s="1"/>
  <c r="I36" s="1"/>
  <c r="H36" i="80"/>
  <c r="D37"/>
  <c r="F37"/>
  <c r="H37" i="110" s="1"/>
  <c r="I37" s="1"/>
  <c r="H37" i="80"/>
  <c r="D38"/>
  <c r="F38"/>
  <c r="H38" i="110"/>
  <c r="I38" s="1"/>
  <c r="H38" i="80"/>
  <c r="D39"/>
  <c r="F39"/>
  <c r="H39" i="110" s="1"/>
  <c r="I39" s="1"/>
  <c r="H39" i="80"/>
  <c r="D40"/>
  <c r="F40"/>
  <c r="H40" i="110"/>
  <c r="I40" s="1"/>
  <c r="H40" i="80"/>
  <c r="K3" i="38"/>
  <c r="L3"/>
  <c r="N3"/>
  <c r="K4"/>
  <c r="L4"/>
  <c r="N4"/>
  <c r="K5"/>
  <c r="L5"/>
  <c r="N5"/>
  <c r="B6"/>
  <c r="J3" s="1"/>
  <c r="G6"/>
  <c r="G9" i="80" s="1"/>
  <c r="K6" i="38"/>
  <c r="L6"/>
  <c r="N6"/>
  <c r="B7"/>
  <c r="J4" s="1"/>
  <c r="G7"/>
  <c r="G10" i="80" s="1"/>
  <c r="K7" i="38"/>
  <c r="L7"/>
  <c r="N7"/>
  <c r="B8"/>
  <c r="J5" s="1"/>
  <c r="G8"/>
  <c r="G11" i="80" s="1"/>
  <c r="K8" i="38"/>
  <c r="L8"/>
  <c r="N8"/>
  <c r="B9"/>
  <c r="J6" s="1"/>
  <c r="G9"/>
  <c r="G12" i="80" s="1"/>
  <c r="K9" i="38"/>
  <c r="L9"/>
  <c r="N9"/>
  <c r="B10"/>
  <c r="J7" s="1"/>
  <c r="G10"/>
  <c r="G13" i="80" s="1"/>
  <c r="I13" i="110" s="1"/>
  <c r="K10" i="38"/>
  <c r="L10"/>
  <c r="N10"/>
  <c r="B11"/>
  <c r="J8" s="1"/>
  <c r="G11"/>
  <c r="G14" i="80" s="1"/>
  <c r="B12" i="38"/>
  <c r="J9" s="1"/>
  <c r="G12"/>
  <c r="G15" i="80" s="1"/>
  <c r="B13" i="38"/>
  <c r="J10" s="1"/>
  <c r="G13"/>
  <c r="G16" i="80" s="1"/>
  <c r="K13" i="38"/>
  <c r="L13"/>
  <c r="N13"/>
  <c r="B14"/>
  <c r="J13"/>
  <c r="G14"/>
  <c r="G17" i="80" s="1"/>
  <c r="B17" s="1"/>
  <c r="K14" i="38"/>
  <c r="L14"/>
  <c r="N14"/>
  <c r="B15"/>
  <c r="J14"/>
  <c r="G15"/>
  <c r="G18" i="80" s="1"/>
  <c r="B18" s="1"/>
  <c r="K15" i="38"/>
  <c r="L15"/>
  <c r="N15"/>
  <c r="B16"/>
  <c r="J15"/>
  <c r="G16"/>
  <c r="G19" i="80" s="1"/>
  <c r="B19" s="1"/>
  <c r="K16" i="38"/>
  <c r="L16"/>
  <c r="N16"/>
  <c r="B17"/>
  <c r="J16"/>
  <c r="G17"/>
  <c r="G20" i="80" s="1"/>
  <c r="B20" s="1"/>
  <c r="K17" i="38"/>
  <c r="L17"/>
  <c r="N17"/>
  <c r="B18"/>
  <c r="J17"/>
  <c r="G18"/>
  <c r="G21" i="80" s="1"/>
  <c r="B21" s="1"/>
  <c r="K18" i="38"/>
  <c r="L18"/>
  <c r="N18"/>
  <c r="B19"/>
  <c r="J18"/>
  <c r="G19"/>
  <c r="G22" i="80" s="1"/>
  <c r="B22" s="1"/>
  <c r="K19" i="38"/>
  <c r="L19"/>
  <c r="N19"/>
  <c r="B20"/>
  <c r="J19"/>
  <c r="G20"/>
  <c r="G23" i="80" s="1"/>
  <c r="B23" s="1"/>
  <c r="K20" i="38"/>
  <c r="L20"/>
  <c r="N20"/>
  <c r="B21"/>
  <c r="J20" s="1"/>
  <c r="G21"/>
  <c r="G24" i="80" s="1"/>
  <c r="B24" s="1"/>
  <c r="B22" i="38"/>
  <c r="J23" s="1"/>
  <c r="G22"/>
  <c r="G25" i="80" s="1"/>
  <c r="B25" s="1"/>
  <c r="B23" i="38"/>
  <c r="J24" s="1"/>
  <c r="G23"/>
  <c r="G26" i="80" s="1"/>
  <c r="B26" s="1"/>
  <c r="K23" i="38"/>
  <c r="L23"/>
  <c r="N23"/>
  <c r="B24"/>
  <c r="J25" s="1"/>
  <c r="G24"/>
  <c r="G27" i="80" s="1"/>
  <c r="B27" s="1"/>
  <c r="K24" i="38"/>
  <c r="L24"/>
  <c r="N24"/>
  <c r="B25"/>
  <c r="J26" s="1"/>
  <c r="G25"/>
  <c r="G28" i="80" s="1"/>
  <c r="B28" s="1"/>
  <c r="K25" i="38"/>
  <c r="L25"/>
  <c r="N25"/>
  <c r="B26"/>
  <c r="J27" s="1"/>
  <c r="G26"/>
  <c r="G29" i="80" s="1"/>
  <c r="B29" s="1"/>
  <c r="K26" i="38"/>
  <c r="L26"/>
  <c r="N26"/>
  <c r="B27"/>
  <c r="J28" s="1"/>
  <c r="G27"/>
  <c r="G30" i="80" s="1"/>
  <c r="B30" s="1"/>
  <c r="K27" i="38"/>
  <c r="L27"/>
  <c r="N27"/>
  <c r="B28"/>
  <c r="J29" s="1"/>
  <c r="G28"/>
  <c r="G31" i="80" s="1"/>
  <c r="B31" s="1"/>
  <c r="K28" i="38"/>
  <c r="L28"/>
  <c r="N28"/>
  <c r="B29"/>
  <c r="J30" s="1"/>
  <c r="G29"/>
  <c r="G32" i="80" s="1"/>
  <c r="B32" s="1"/>
  <c r="K29" i="38"/>
  <c r="L29"/>
  <c r="N29"/>
  <c r="B30"/>
  <c r="J33" s="1"/>
  <c r="G30"/>
  <c r="G33" i="80" s="1"/>
  <c r="B33" s="1"/>
  <c r="K30" i="38"/>
  <c r="L30"/>
  <c r="N30"/>
  <c r="B31"/>
  <c r="J34" s="1"/>
  <c r="G31"/>
  <c r="G34" i="80" s="1"/>
  <c r="B34" s="1"/>
  <c r="B32" i="38"/>
  <c r="J35" s="1"/>
  <c r="G32"/>
  <c r="G35" i="80" s="1"/>
  <c r="B35" s="1"/>
  <c r="B33" i="38"/>
  <c r="J36" s="1"/>
  <c r="G33"/>
  <c r="G36" i="80" s="1"/>
  <c r="B36" s="1"/>
  <c r="K33" i="38"/>
  <c r="L33"/>
  <c r="N33"/>
  <c r="B34"/>
  <c r="J37" s="1"/>
  <c r="G34"/>
  <c r="G37" i="80" s="1"/>
  <c r="B37" s="1"/>
  <c r="K34" i="38"/>
  <c r="L34"/>
  <c r="N34"/>
  <c r="B35"/>
  <c r="J38" s="1"/>
  <c r="G35"/>
  <c r="G38" i="80" s="1"/>
  <c r="B38" s="1"/>
  <c r="K35" i="38"/>
  <c r="L35"/>
  <c r="N35"/>
  <c r="B36"/>
  <c r="J39" s="1"/>
  <c r="G36"/>
  <c r="G39" i="80" s="1"/>
  <c r="B39" s="1"/>
  <c r="K36" i="38"/>
  <c r="L36"/>
  <c r="N36"/>
  <c r="B37"/>
  <c r="J40" s="1"/>
  <c r="G37"/>
  <c r="G40" i="80" s="1"/>
  <c r="B40" s="1"/>
  <c r="K37" i="38"/>
  <c r="L37"/>
  <c r="N37"/>
  <c r="K38"/>
  <c r="L38"/>
  <c r="N38"/>
  <c r="K39"/>
  <c r="L39"/>
  <c r="N39"/>
  <c r="K40"/>
  <c r="L40"/>
  <c r="N40"/>
  <c r="A1" i="114"/>
  <c r="A2"/>
  <c r="E5"/>
  <c r="A1" i="115"/>
  <c r="A2"/>
  <c r="A3"/>
  <c r="E5"/>
  <c r="E9"/>
  <c r="F3" i="38" s="1"/>
  <c r="E10" i="115"/>
  <c r="F3" i="64" s="1"/>
  <c r="E11" i="115"/>
  <c r="F3" i="65" s="1"/>
  <c r="E12" i="115"/>
  <c r="F3" i="68" s="1"/>
  <c r="E13" i="115"/>
  <c r="F3" i="70" s="1"/>
  <c r="E14" i="115"/>
  <c r="F3" i="63" s="1"/>
  <c r="E15" i="115"/>
  <c r="F3" i="66" s="1"/>
  <c r="E16" i="115"/>
  <c r="AH3" i="77" s="1"/>
  <c r="E17" i="115"/>
  <c r="AW3" i="78" s="1"/>
  <c r="E18" i="115"/>
  <c r="K3" i="116" s="1"/>
  <c r="E19" i="115"/>
  <c r="E20"/>
  <c r="O3" i="74" s="1"/>
  <c r="E21" i="115"/>
  <c r="O3" i="76" s="1"/>
  <c r="E22" i="115"/>
  <c r="O3" i="73" s="1"/>
  <c r="E23" i="115"/>
  <c r="F3" i="69" s="1"/>
  <c r="A1" i="7"/>
  <c r="A3"/>
  <c r="C6"/>
  <c r="C7"/>
  <c r="C12"/>
  <c r="E6" i="38" s="1"/>
  <c r="C13" i="7"/>
  <c r="C14"/>
  <c r="F8" i="119" s="1"/>
  <c r="C15" i="7"/>
  <c r="F9" i="78" s="1"/>
  <c r="E12" i="96" s="1"/>
  <c r="C16" i="7"/>
  <c r="E10" i="38" s="1"/>
  <c r="M7" s="1"/>
  <c r="C17" i="7"/>
  <c r="F11" i="74" s="1"/>
  <c r="E14" i="106" s="1"/>
  <c r="C18" i="7"/>
  <c r="F12" i="77" s="1"/>
  <c r="E15" i="94" s="1"/>
  <c r="C19" i="7"/>
  <c r="C16" i="111" s="1"/>
  <c r="C20" i="7"/>
  <c r="E14" i="68" s="1"/>
  <c r="C21" i="7"/>
  <c r="E15" i="69" s="1"/>
  <c r="M14" s="1"/>
  <c r="C22" i="7"/>
  <c r="F16" i="71" s="1"/>
  <c r="E19" i="100" s="1"/>
  <c r="C23" i="7"/>
  <c r="F17" i="71" s="1"/>
  <c r="C24" i="7"/>
  <c r="E18" i="68" s="1"/>
  <c r="M17" s="1"/>
  <c r="C25" i="7"/>
  <c r="E19" i="38" s="1"/>
  <c r="C26" i="7"/>
  <c r="F20" i="119" s="1"/>
  <c r="C27" i="7"/>
  <c r="E21" i="70" s="1"/>
  <c r="C28" i="7"/>
  <c r="E22" i="66" s="1"/>
  <c r="M23" s="1"/>
  <c r="C29" i="7"/>
  <c r="C30"/>
  <c r="B27" i="110" s="1"/>
  <c r="C31" i="7"/>
  <c r="F25" i="77" s="1"/>
  <c r="E28" i="94" s="1"/>
  <c r="C32" i="7"/>
  <c r="F26" i="71" s="1"/>
  <c r="E29" i="100" s="1"/>
  <c r="C33" i="7"/>
  <c r="E27" i="38" s="1"/>
  <c r="E30" i="80" s="1"/>
  <c r="C34" i="7"/>
  <c r="E28" i="38" s="1"/>
  <c r="C35" i="7"/>
  <c r="C36"/>
  <c r="E30" i="65" s="1"/>
  <c r="C37" i="7"/>
  <c r="E31" i="65" s="1"/>
  <c r="C38" i="7"/>
  <c r="E32" i="38" s="1"/>
  <c r="C39" i="7"/>
  <c r="C40"/>
  <c r="E34" i="66" s="1"/>
  <c r="E37" i="86" s="1"/>
  <c r="C41" i="7"/>
  <c r="F35" i="73" s="1"/>
  <c r="E38" i="102" s="1"/>
  <c r="C42" i="7"/>
  <c r="F36" i="73" s="1"/>
  <c r="E39" i="102" s="1"/>
  <c r="C43" i="7"/>
  <c r="F37" i="77" s="1"/>
  <c r="E40" i="94" s="1"/>
  <c r="F38" i="119"/>
  <c r="F33" i="77"/>
  <c r="E36" i="94" s="1"/>
  <c r="F33" i="78"/>
  <c r="E36" i="96" s="1"/>
  <c r="E36" i="65"/>
  <c r="E39" i="88" s="1"/>
  <c r="E30" i="70"/>
  <c r="M30" s="1"/>
  <c r="B36" i="110"/>
  <c r="F33" i="74"/>
  <c r="E36" i="106" s="1"/>
  <c r="E33" i="70"/>
  <c r="M33" s="1"/>
  <c r="E33" i="65"/>
  <c r="M36" s="1"/>
  <c r="B25" i="110"/>
  <c r="E28" i="69"/>
  <c r="E9" i="68"/>
  <c r="E12" i="90" s="1"/>
  <c r="L14" i="110"/>
  <c r="D19"/>
  <c r="E19" s="1"/>
  <c r="J9"/>
  <c r="AG31"/>
  <c r="AH31" s="1"/>
  <c r="AG33"/>
  <c r="AH33" s="1"/>
  <c r="S16"/>
  <c r="AC27"/>
  <c r="AD27" s="1"/>
  <c r="H30"/>
  <c r="I30" s="1"/>
  <c r="U37"/>
  <c r="V37" s="1"/>
  <c r="AC23"/>
  <c r="AD23" s="1"/>
  <c r="AC39"/>
  <c r="AD39" s="1"/>
  <c r="AC18"/>
  <c r="AD18" s="1"/>
  <c r="W29"/>
  <c r="X29" s="1"/>
  <c r="W14"/>
  <c r="W34"/>
  <c r="X34" s="1"/>
  <c r="W18"/>
  <c r="X18" s="1"/>
  <c r="F22" i="71"/>
  <c r="E18" i="63"/>
  <c r="E21" i="82" s="1"/>
  <c r="O3" i="72"/>
  <c r="F30" i="77"/>
  <c r="E33" i="94" s="1"/>
  <c r="F30" i="76"/>
  <c r="E33" i="104" s="1"/>
  <c r="E29" i="64"/>
  <c r="M30" s="1"/>
  <c r="E32" i="84"/>
  <c r="F21" i="72"/>
  <c r="F21" i="73"/>
  <c r="E24" i="102" s="1"/>
  <c r="F26" i="76"/>
  <c r="E29" i="104" s="1"/>
  <c r="E18" i="64"/>
  <c r="M18" i="110"/>
  <c r="J23"/>
  <c r="K23" s="1"/>
  <c r="F19" i="72"/>
  <c r="C37" i="111"/>
  <c r="F34" i="71"/>
  <c r="E37" i="100" s="1"/>
  <c r="F34" i="78"/>
  <c r="E37" i="96" s="1"/>
  <c r="E34" i="65"/>
  <c r="F37" i="72"/>
  <c r="E40" i="98" s="1"/>
  <c r="F37" i="73"/>
  <c r="E40" i="102" s="1"/>
  <c r="F15" i="71"/>
  <c r="E18" i="100" s="1"/>
  <c r="E15" i="38"/>
  <c r="E18" i="80" s="1"/>
  <c r="F36" i="74"/>
  <c r="E39" i="106" s="1"/>
  <c r="E32" i="70"/>
  <c r="E36" i="68"/>
  <c r="F30" i="71"/>
  <c r="E33" i="100" s="1"/>
  <c r="E30" i="63"/>
  <c r="E30" i="69"/>
  <c r="M33" s="1"/>
  <c r="F24" i="78"/>
  <c r="E27" i="96" s="1"/>
  <c r="AG29" i="110"/>
  <c r="AH29" s="1"/>
  <c r="AG19"/>
  <c r="AH19" s="1"/>
  <c r="W19"/>
  <c r="X19" s="1"/>
  <c r="U30"/>
  <c r="V30" s="1"/>
  <c r="U25"/>
  <c r="V25" s="1"/>
  <c r="U10"/>
  <c r="S19"/>
  <c r="T19" s="1"/>
  <c r="AC19"/>
  <c r="AD19" s="1"/>
  <c r="AG24"/>
  <c r="AH24" s="1"/>
  <c r="J20"/>
  <c r="K20" s="1"/>
  <c r="J15"/>
  <c r="J30"/>
  <c r="K30" s="1"/>
  <c r="W16"/>
  <c r="W21"/>
  <c r="X21" s="1"/>
  <c r="AC28"/>
  <c r="AD28" s="1"/>
  <c r="D25"/>
  <c r="E25" s="1"/>
  <c r="D29"/>
  <c r="E29"/>
  <c r="H9"/>
  <c r="F12" i="119"/>
  <c r="E19" i="63"/>
  <c r="E22" i="82" s="1"/>
  <c r="E29" i="38"/>
  <c r="M30" s="1"/>
  <c r="E29" i="69"/>
  <c r="C32" i="111"/>
  <c r="F11" i="72"/>
  <c r="E26" i="63"/>
  <c r="E29" i="82" s="1"/>
  <c r="E29" i="66"/>
  <c r="E32" i="86" s="1"/>
  <c r="E29" i="63"/>
  <c r="E32" i="82" s="1"/>
  <c r="F29" i="72"/>
  <c r="E32" i="98" s="1"/>
  <c r="F29" i="77"/>
  <c r="E32" i="94" s="1"/>
  <c r="E29" i="68"/>
  <c r="E32" i="90" s="1"/>
  <c r="E17" i="63"/>
  <c r="M16" s="1"/>
  <c r="F29" i="71"/>
  <c r="E17" i="65"/>
  <c r="F20" i="76"/>
  <c r="E23" i="104" s="1"/>
  <c r="E32" i="80"/>
  <c r="F8" i="76"/>
  <c r="E11" i="104" s="1"/>
  <c r="W11" i="110"/>
  <c r="X11" s="1"/>
  <c r="U9"/>
  <c r="AC14"/>
  <c r="F30" i="119"/>
  <c r="E30" i="64"/>
  <c r="B33" i="110"/>
  <c r="E17" i="68"/>
  <c r="C20" i="111"/>
  <c r="E20" i="38"/>
  <c r="M19" s="1"/>
  <c r="F30" i="73"/>
  <c r="E33" i="102" s="1"/>
  <c r="E34" i="64"/>
  <c r="F33" i="76"/>
  <c r="E36" i="104" s="1"/>
  <c r="F33" i="71"/>
  <c r="E33" i="63"/>
  <c r="F33" i="73"/>
  <c r="E36" i="102" s="1"/>
  <c r="E33" i="69"/>
  <c r="M36" s="1"/>
  <c r="E33" i="38"/>
  <c r="D35" i="110"/>
  <c r="E35" s="1"/>
  <c r="F35" i="77"/>
  <c r="E38" i="94" s="1"/>
  <c r="AC40" i="110"/>
  <c r="AD40" s="1"/>
  <c r="L29"/>
  <c r="M29" s="1"/>
  <c r="M20"/>
  <c r="S37"/>
  <c r="T37" s="1"/>
  <c r="J35" i="70"/>
  <c r="S38" i="110"/>
  <c r="T38" s="1"/>
  <c r="S35"/>
  <c r="T35" s="1"/>
  <c r="J11"/>
  <c r="N40"/>
  <c r="O40" s="1"/>
  <c r="J33"/>
  <c r="K33" s="1"/>
  <c r="AG36"/>
  <c r="AH36" s="1"/>
  <c r="G9" i="100"/>
  <c r="G9" i="106"/>
  <c r="G24"/>
  <c r="B24" s="1"/>
  <c r="F24"/>
  <c r="F24" i="110" s="1"/>
  <c r="G24" s="1"/>
  <c r="F28" i="106"/>
  <c r="F28" i="110" s="1"/>
  <c r="G28" s="1"/>
  <c r="G28" i="106"/>
  <c r="B28" s="1"/>
  <c r="F32"/>
  <c r="F32" i="110" s="1"/>
  <c r="G32" s="1"/>
  <c r="G32" i="106"/>
  <c r="B32" s="1"/>
  <c r="F40"/>
  <c r="F40" i="110" s="1"/>
  <c r="G40" s="1"/>
  <c r="G40" i="106"/>
  <c r="B40" s="1"/>
  <c r="F21"/>
  <c r="F21" i="110" s="1"/>
  <c r="G21" s="1"/>
  <c r="G21" i="106"/>
  <c r="B21" s="1"/>
  <c r="F33"/>
  <c r="F33" i="110"/>
  <c r="G33" s="1"/>
  <c r="G33" i="106"/>
  <c r="B33" s="1"/>
  <c r="F37"/>
  <c r="F37" i="110" s="1"/>
  <c r="G37" s="1"/>
  <c r="G37" i="106"/>
  <c r="B37" s="1"/>
  <c r="F13"/>
  <c r="F13" i="110" s="1"/>
  <c r="G13" i="106"/>
  <c r="G18"/>
  <c r="B18" s="1"/>
  <c r="F18"/>
  <c r="F18" i="110" s="1"/>
  <c r="G18" s="1"/>
  <c r="F22" i="106"/>
  <c r="F22" i="110" s="1"/>
  <c r="G22" s="1"/>
  <c r="G22" i="106"/>
  <c r="B22" s="1"/>
  <c r="G26"/>
  <c r="B26" s="1"/>
  <c r="F26" i="110"/>
  <c r="G26" s="1"/>
  <c r="F30" i="106"/>
  <c r="F30" i="110" s="1"/>
  <c r="G30" s="1"/>
  <c r="G30" i="106"/>
  <c r="B30" s="1"/>
  <c r="F34"/>
  <c r="F34" i="110" s="1"/>
  <c r="G34"/>
  <c r="G34" i="106"/>
  <c r="B34" s="1"/>
  <c r="F38"/>
  <c r="F38" i="110" s="1"/>
  <c r="G38" s="1"/>
  <c r="G11" i="106"/>
  <c r="F11"/>
  <c r="F11" i="110" s="1"/>
  <c r="F19" i="106"/>
  <c r="F19" i="110" s="1"/>
  <c r="G19" s="1"/>
  <c r="G19" i="106"/>
  <c r="B19" s="1"/>
  <c r="F27"/>
  <c r="F27" i="110"/>
  <c r="G27" s="1"/>
  <c r="G27" i="106"/>
  <c r="B27" s="1"/>
  <c r="G31"/>
  <c r="B31" s="1"/>
  <c r="F31"/>
  <c r="F31" i="110" s="1"/>
  <c r="G31" s="1"/>
  <c r="F35" i="106"/>
  <c r="F35" i="110" s="1"/>
  <c r="G35" s="1"/>
  <c r="G35" i="106"/>
  <c r="B35" s="1"/>
  <c r="F39"/>
  <c r="F39" i="110" s="1"/>
  <c r="G39"/>
  <c r="F18" i="104"/>
  <c r="AA18" i="110" s="1"/>
  <c r="AB18" s="1"/>
  <c r="P15" i="76"/>
  <c r="G18" i="104" s="1"/>
  <c r="B18" s="1"/>
  <c r="P19" i="76"/>
  <c r="G22" i="104" s="1"/>
  <c r="B22" s="1"/>
  <c r="F22"/>
  <c r="AA22" i="110" s="1"/>
  <c r="AB22" s="1"/>
  <c r="G30" i="104"/>
  <c r="B30" s="1"/>
  <c r="P31" i="76"/>
  <c r="G34" i="104" s="1"/>
  <c r="B34" s="1"/>
  <c r="F34"/>
  <c r="AA34" i="110" s="1"/>
  <c r="AB34" s="1"/>
  <c r="F13" i="104"/>
  <c r="AA13" i="110" s="1"/>
  <c r="P10" i="76"/>
  <c r="G13" i="104" s="1"/>
  <c r="P16" i="76"/>
  <c r="G19" i="104" s="1"/>
  <c r="B19" s="1"/>
  <c r="F19"/>
  <c r="AA19" i="110" s="1"/>
  <c r="AB19"/>
  <c r="P24" i="76"/>
  <c r="G27" i="104" s="1"/>
  <c r="B27" s="1"/>
  <c r="F31"/>
  <c r="AA31" i="110" s="1"/>
  <c r="AB31" s="1"/>
  <c r="P28" i="76"/>
  <c r="G31" i="104" s="1"/>
  <c r="B31" s="1"/>
  <c r="P36" i="76"/>
  <c r="G39" i="104" s="1"/>
  <c r="B39" s="1"/>
  <c r="F39"/>
  <c r="AA39" i="110" s="1"/>
  <c r="AB39" s="1"/>
  <c r="P14" i="76"/>
  <c r="G17" i="104" s="1"/>
  <c r="B17" s="1"/>
  <c r="F17"/>
  <c r="AA17" i="110" s="1"/>
  <c r="AB17"/>
  <c r="P18" i="76"/>
  <c r="G21" i="104" s="1"/>
  <c r="B21" s="1"/>
  <c r="F21"/>
  <c r="AA21" i="110" s="1"/>
  <c r="AB21" s="1"/>
  <c r="P22" i="76"/>
  <c r="G25" i="104" s="1"/>
  <c r="B25" s="1"/>
  <c r="F25"/>
  <c r="AA25" i="110" s="1"/>
  <c r="AB25"/>
  <c r="F33" i="104"/>
  <c r="AA33" i="110"/>
  <c r="AB33" s="1"/>
  <c r="P30" i="76"/>
  <c r="G33" i="104" s="1"/>
  <c r="B33" s="1"/>
  <c r="P34" i="76"/>
  <c r="G37" i="104" s="1"/>
  <c r="B37" s="1"/>
  <c r="F37"/>
  <c r="AA37" i="110" s="1"/>
  <c r="AB37"/>
  <c r="F12" i="104"/>
  <c r="AA12" i="110" s="1"/>
  <c r="P13" i="76"/>
  <c r="G16" i="104" s="1"/>
  <c r="P17" i="76"/>
  <c r="G20" i="104" s="1"/>
  <c r="B20" s="1"/>
  <c r="F20"/>
  <c r="AA20" i="110" s="1"/>
  <c r="AB20" s="1"/>
  <c r="P21" i="76"/>
  <c r="G24" i="104" s="1"/>
  <c r="B24" s="1"/>
  <c r="F24"/>
  <c r="AA24" i="110" s="1"/>
  <c r="AB24" s="1"/>
  <c r="F28" i="104"/>
  <c r="AA28" i="110" s="1"/>
  <c r="AB28" s="1"/>
  <c r="P25" i="76"/>
  <c r="G28" i="104" s="1"/>
  <c r="B28" s="1"/>
  <c r="P29" i="76"/>
  <c r="G32" i="104" s="1"/>
  <c r="B32" s="1"/>
  <c r="F32"/>
  <c r="AA32" i="110"/>
  <c r="AB32" s="1"/>
  <c r="P33" i="76"/>
  <c r="G36" i="104" s="1"/>
  <c r="B36" s="1"/>
  <c r="AA36" i="110"/>
  <c r="AB36" s="1"/>
  <c r="F40" i="104"/>
  <c r="AA40" i="110" s="1"/>
  <c r="AB40" s="1"/>
  <c r="P37" i="76"/>
  <c r="G40" i="104" s="1"/>
  <c r="B40" s="1"/>
  <c r="P32" i="76"/>
  <c r="G35" i="104" s="1"/>
  <c r="B35" s="1"/>
  <c r="G9"/>
  <c r="F11" i="102"/>
  <c r="Y11" i="110" s="1"/>
  <c r="F19" i="102"/>
  <c r="Y19" i="110" s="1"/>
  <c r="Z19" s="1"/>
  <c r="G19" i="102"/>
  <c r="B19" s="1"/>
  <c r="F27"/>
  <c r="Y27" i="110" s="1"/>
  <c r="Z27" s="1"/>
  <c r="G27" i="102"/>
  <c r="B27" s="1"/>
  <c r="G31"/>
  <c r="B31" s="1"/>
  <c r="F31"/>
  <c r="Y31" i="110" s="1"/>
  <c r="Z31" s="1"/>
  <c r="Y39"/>
  <c r="Z39" s="1"/>
  <c r="G39" i="102"/>
  <c r="B39" s="1"/>
  <c r="F13"/>
  <c r="Y13" i="110" s="1"/>
  <c r="F16" i="102"/>
  <c r="Y16" i="110" s="1"/>
  <c r="G16" i="102"/>
  <c r="Y24" i="110"/>
  <c r="Z24" s="1"/>
  <c r="F28" i="102"/>
  <c r="Y28" i="110" s="1"/>
  <c r="Z28"/>
  <c r="G28" i="102"/>
  <c r="B28" s="1"/>
  <c r="F32"/>
  <c r="Y32" i="110" s="1"/>
  <c r="Z32" s="1"/>
  <c r="G32" i="102"/>
  <c r="B32" s="1"/>
  <c r="F36"/>
  <c r="Y36" i="110" s="1"/>
  <c r="Z36" s="1"/>
  <c r="G36" i="102"/>
  <c r="B36" s="1"/>
  <c r="F40"/>
  <c r="Y40" i="110" s="1"/>
  <c r="Z40" s="1"/>
  <c r="G40" i="102"/>
  <c r="B40" s="1"/>
  <c r="G17"/>
  <c r="B17" s="1"/>
  <c r="F17"/>
  <c r="Y17" i="110" s="1"/>
  <c r="Z17" s="1"/>
  <c r="G21" i="102"/>
  <c r="B21" s="1"/>
  <c r="F21"/>
  <c r="Y21" i="110"/>
  <c r="Z21" s="1"/>
  <c r="F25" i="102"/>
  <c r="Y25" i="110" s="1"/>
  <c r="Z25" s="1"/>
  <c r="G25" i="102"/>
  <c r="B25" s="1"/>
  <c r="G33"/>
  <c r="B33" s="1"/>
  <c r="F33"/>
  <c r="Y33" i="110" s="1"/>
  <c r="Z33" s="1"/>
  <c r="F37" i="102"/>
  <c r="Y37" i="110" s="1"/>
  <c r="Z37" s="1"/>
  <c r="G37" i="102"/>
  <c r="B37" s="1"/>
  <c r="F18"/>
  <c r="Y18" i="110" s="1"/>
  <c r="Z18" s="1"/>
  <c r="G18" i="102"/>
  <c r="B18" s="1"/>
  <c r="G22"/>
  <c r="B22" s="1"/>
  <c r="G26"/>
  <c r="B26" s="1"/>
  <c r="F26"/>
  <c r="Y26" i="110" s="1"/>
  <c r="Z26" s="1"/>
  <c r="F30" i="102"/>
  <c r="Y30" i="110" s="1"/>
  <c r="Z30" s="1"/>
  <c r="G30" i="102"/>
  <c r="B30" s="1"/>
  <c r="G34"/>
  <c r="B34" s="1"/>
  <c r="F34"/>
  <c r="Y34" i="110"/>
  <c r="Z34" s="1"/>
  <c r="F38" i="102"/>
  <c r="Y38" i="110"/>
  <c r="Z38" s="1"/>
  <c r="G38" i="102"/>
  <c r="B38" s="1"/>
  <c r="G29"/>
  <c r="B29" s="1"/>
  <c r="G35"/>
  <c r="B35" s="1"/>
  <c r="G9"/>
  <c r="G17" i="100"/>
  <c r="B17" s="1"/>
  <c r="F17"/>
  <c r="P17" i="110" s="1"/>
  <c r="Q17" s="1"/>
  <c r="G21" i="100"/>
  <c r="B21" s="1"/>
  <c r="F21"/>
  <c r="P21" i="110" s="1"/>
  <c r="Q21" s="1"/>
  <c r="G25" i="100"/>
  <c r="B25" s="1"/>
  <c r="F25"/>
  <c r="P25" i="110" s="1"/>
  <c r="Q25" s="1"/>
  <c r="G29" i="100"/>
  <c r="B29" s="1"/>
  <c r="F29"/>
  <c r="P29" i="110" s="1"/>
  <c r="Q29" s="1"/>
  <c r="F33" i="100"/>
  <c r="P33" i="110" s="1"/>
  <c r="Q33" s="1"/>
  <c r="G33" i="100"/>
  <c r="B33" s="1"/>
  <c r="G37"/>
  <c r="B37" s="1"/>
  <c r="F37"/>
  <c r="P37" i="110" s="1"/>
  <c r="Q37" s="1"/>
  <c r="G14" i="100"/>
  <c r="G18"/>
  <c r="B18" s="1"/>
  <c r="F18"/>
  <c r="P18" i="110"/>
  <c r="Q18" s="1"/>
  <c r="F22" i="100"/>
  <c r="P22" i="110" s="1"/>
  <c r="Q22" s="1"/>
  <c r="F26" i="100"/>
  <c r="P26" i="110" s="1"/>
  <c r="Q26" s="1"/>
  <c r="G26" i="100"/>
  <c r="B26" s="1"/>
  <c r="G30"/>
  <c r="B30" s="1"/>
  <c r="F34"/>
  <c r="P34" i="110" s="1"/>
  <c r="Q34" s="1"/>
  <c r="G34" i="100"/>
  <c r="B34" s="1"/>
  <c r="F38"/>
  <c r="P38" i="110"/>
  <c r="Q38" s="1"/>
  <c r="F19" i="100"/>
  <c r="P19" i="110" s="1"/>
  <c r="Q19" s="1"/>
  <c r="G19" i="100"/>
  <c r="B19" s="1"/>
  <c r="G23"/>
  <c r="B23" s="1"/>
  <c r="F23"/>
  <c r="P23" i="110" s="1"/>
  <c r="Q23" s="1"/>
  <c r="F27" i="100"/>
  <c r="P27" i="110" s="1"/>
  <c r="Q27" s="1"/>
  <c r="G27" i="100"/>
  <c r="B27" s="1"/>
  <c r="F31"/>
  <c r="P31" i="110" s="1"/>
  <c r="Q31" s="1"/>
  <c r="G31" i="100"/>
  <c r="B31" s="1"/>
  <c r="F35"/>
  <c r="P35" i="110" s="1"/>
  <c r="Q35" s="1"/>
  <c r="G35" i="100"/>
  <c r="B35" s="1"/>
  <c r="G39"/>
  <c r="B39" s="1"/>
  <c r="F39"/>
  <c r="P39" i="110" s="1"/>
  <c r="Q39" s="1"/>
  <c r="G12" i="100"/>
  <c r="F16"/>
  <c r="P16" i="110" s="1"/>
  <c r="F20" i="100"/>
  <c r="P20" i="110" s="1"/>
  <c r="Q20" s="1"/>
  <c r="G20" i="100"/>
  <c r="B20" s="1"/>
  <c r="G24"/>
  <c r="B24" s="1"/>
  <c r="G28"/>
  <c r="B28" s="1"/>
  <c r="F28"/>
  <c r="P28" i="110" s="1"/>
  <c r="Q28" s="1"/>
  <c r="P32"/>
  <c r="Q32" s="1"/>
  <c r="G32" i="100"/>
  <c r="B32" s="1"/>
  <c r="F36"/>
  <c r="P36" i="110" s="1"/>
  <c r="Q36" s="1"/>
  <c r="G36" i="100"/>
  <c r="B36" s="1"/>
  <c r="P40" i="110"/>
  <c r="Q40" s="1"/>
  <c r="G40" i="100"/>
  <c r="B40" s="1"/>
  <c r="F18" i="98"/>
  <c r="AE18" i="110" s="1"/>
  <c r="AF18" s="1"/>
  <c r="G18" i="98"/>
  <c r="B18" s="1"/>
  <c r="G22"/>
  <c r="B22" s="1"/>
  <c r="F22"/>
  <c r="AE22" i="110" s="1"/>
  <c r="AF22" s="1"/>
  <c r="F30" i="98"/>
  <c r="AE30" i="110" s="1"/>
  <c r="AF30" s="1"/>
  <c r="G30" i="98"/>
  <c r="B30" s="1"/>
  <c r="G34"/>
  <c r="B34" s="1"/>
  <c r="F34"/>
  <c r="AE34" i="110"/>
  <c r="AF34" s="1"/>
  <c r="F38" i="98"/>
  <c r="AE38" i="110"/>
  <c r="AF38" s="1"/>
  <c r="G38" i="98"/>
  <c r="B38" s="1"/>
  <c r="G17"/>
  <c r="B17" s="1"/>
  <c r="F17"/>
  <c r="AE17" i="110" s="1"/>
  <c r="AF17" s="1"/>
  <c r="G21" i="98"/>
  <c r="B21" s="1"/>
  <c r="AE21" i="110"/>
  <c r="AF21"/>
  <c r="G25" i="98"/>
  <c r="B25" s="1"/>
  <c r="F25"/>
  <c r="AE25" i="110" s="1"/>
  <c r="AF25" s="1"/>
  <c r="G33" i="98"/>
  <c r="B33" s="1"/>
  <c r="F33"/>
  <c r="AE33" i="110" s="1"/>
  <c r="AF33" s="1"/>
  <c r="F37" i="98"/>
  <c r="AE37" i="110" s="1"/>
  <c r="AF37" s="1"/>
  <c r="G37" i="98"/>
  <c r="B37" s="1"/>
  <c r="AE11" i="110"/>
  <c r="G11" i="98"/>
  <c r="F19"/>
  <c r="AE19" i="110" s="1"/>
  <c r="AF19" s="1"/>
  <c r="G27" i="98"/>
  <c r="B27" s="1"/>
  <c r="F27"/>
  <c r="AE27" i="110" s="1"/>
  <c r="AF27" s="1"/>
  <c r="G31" i="98"/>
  <c r="B31" s="1"/>
  <c r="AE31" i="110"/>
  <c r="AF31" s="1"/>
  <c r="F35" i="98"/>
  <c r="AE35" i="110" s="1"/>
  <c r="AF35" s="1"/>
  <c r="G35" i="98"/>
  <c r="B35" s="1"/>
  <c r="F12"/>
  <c r="AE12" i="110" s="1"/>
  <c r="G20" i="98"/>
  <c r="B20" s="1"/>
  <c r="F20"/>
  <c r="AE20" i="110" s="1"/>
  <c r="AF20" s="1"/>
  <c r="G24" i="98"/>
  <c r="B24" s="1"/>
  <c r="F24"/>
  <c r="AE24" i="110" s="1"/>
  <c r="AF24" s="1"/>
  <c r="G28" i="98"/>
  <c r="B28" s="1"/>
  <c r="F28"/>
  <c r="AE28" i="110" s="1"/>
  <c r="AF28"/>
  <c r="F32" i="98"/>
  <c r="AE32" i="110" s="1"/>
  <c r="AF32" s="1"/>
  <c r="G32" i="98"/>
  <c r="B32" s="1"/>
  <c r="G36"/>
  <c r="B36" s="1"/>
  <c r="F36"/>
  <c r="AE36" i="110" s="1"/>
  <c r="AF36" s="1"/>
  <c r="F40" i="98"/>
  <c r="AE40" i="110"/>
  <c r="AF40" s="1"/>
  <c r="G40" i="98"/>
  <c r="B40" s="1"/>
  <c r="G26"/>
  <c r="B26" s="1"/>
  <c r="G23"/>
  <c r="B23" s="1"/>
  <c r="F29"/>
  <c r="AE29" i="110" s="1"/>
  <c r="AF29" s="1"/>
  <c r="F9" i="98"/>
  <c r="AE9" i="110" s="1"/>
  <c r="E33" i="88" l="1"/>
  <c r="M33" i="65"/>
  <c r="AF11" i="110"/>
  <c r="E30" i="66"/>
  <c r="E34" i="70"/>
  <c r="M34" s="1"/>
  <c r="E10" i="63"/>
  <c r="E13" i="82" s="1"/>
  <c r="F30" i="117"/>
  <c r="C33" i="111"/>
  <c r="E30" i="38"/>
  <c r="E12" i="64"/>
  <c r="M9" s="1"/>
  <c r="M30" i="63"/>
  <c r="F26" i="78"/>
  <c r="E29" i="96" s="1"/>
  <c r="E33" i="108"/>
  <c r="F30" i="72"/>
  <c r="F30" i="78"/>
  <c r="E33" i="96" s="1"/>
  <c r="F32" i="76"/>
  <c r="E35" i="104" s="1"/>
  <c r="F6" i="74"/>
  <c r="E9" i="106" s="1"/>
  <c r="B35" i="110"/>
  <c r="F34" i="76"/>
  <c r="E37" i="104" s="1"/>
  <c r="F34" i="77"/>
  <c r="E37" i="94" s="1"/>
  <c r="F34" i="74"/>
  <c r="E37" i="106" s="1"/>
  <c r="F34" i="119"/>
  <c r="E26" i="66"/>
  <c r="M27" s="1"/>
  <c r="E26" i="68"/>
  <c r="F30" i="74"/>
  <c r="E33" i="106" s="1"/>
  <c r="E30" i="68"/>
  <c r="F6" i="72"/>
  <c r="F6" i="116" s="1"/>
  <c r="E18" i="69"/>
  <c r="E21" i="108" s="1"/>
  <c r="F22" i="72"/>
  <c r="F22" i="116" s="1"/>
  <c r="E33" i="92"/>
  <c r="E36" i="64"/>
  <c r="M39" s="1"/>
  <c r="C5" i="7"/>
  <c r="A2"/>
  <c r="C5" i="114"/>
  <c r="F1" i="38"/>
  <c r="D5" i="81"/>
  <c r="F1" i="63"/>
  <c r="D5" i="83"/>
  <c r="V15" i="110"/>
  <c r="F1" i="64"/>
  <c r="A2" i="84"/>
  <c r="F5" i="85"/>
  <c r="F1" i="66"/>
  <c r="F1" i="65"/>
  <c r="A2" i="88"/>
  <c r="F5" i="89"/>
  <c r="F1" i="68"/>
  <c r="F5" i="93"/>
  <c r="AH1" i="77"/>
  <c r="F5" i="94"/>
  <c r="F5" i="97"/>
  <c r="O1" i="72"/>
  <c r="F5" i="98"/>
  <c r="O1" i="71"/>
  <c r="F5" i="100"/>
  <c r="A2" i="104"/>
  <c r="O1" i="74"/>
  <c r="F5" i="109"/>
  <c r="B17" i="110"/>
  <c r="F26" i="119"/>
  <c r="F22" i="73"/>
  <c r="E25" i="102" s="1"/>
  <c r="M14" i="38"/>
  <c r="F10" i="77"/>
  <c r="E13" i="94" s="1"/>
  <c r="F17" i="76"/>
  <c r="E20" i="104" s="1"/>
  <c r="E26" i="64"/>
  <c r="E29" i="84" s="1"/>
  <c r="E14" i="63"/>
  <c r="M13" s="1"/>
  <c r="E14" i="38"/>
  <c r="F26" i="77"/>
  <c r="E29" i="94" s="1"/>
  <c r="E21" i="69"/>
  <c r="E21" i="68"/>
  <c r="M20" s="1"/>
  <c r="B9" i="110"/>
  <c r="E17" i="64"/>
  <c r="E20" i="84" s="1"/>
  <c r="C21" i="111"/>
  <c r="E22" i="65"/>
  <c r="C25" i="111"/>
  <c r="F22" i="76"/>
  <c r="E25" i="104" s="1"/>
  <c r="E22" i="64"/>
  <c r="E25" i="84" s="1"/>
  <c r="F26" i="74"/>
  <c r="E29" i="106" s="1"/>
  <c r="F14" i="78"/>
  <c r="E17" i="96" s="1"/>
  <c r="F18" i="76"/>
  <c r="E21" i="104" s="1"/>
  <c r="E22" i="68"/>
  <c r="F22" i="119"/>
  <c r="B29" i="110"/>
  <c r="E17" i="66"/>
  <c r="M16" s="1"/>
  <c r="E26" i="65"/>
  <c r="E29" i="88" s="1"/>
  <c r="F6" i="76"/>
  <c r="E9" i="104" s="1"/>
  <c r="F6" i="119"/>
  <c r="F9" i="74"/>
  <c r="E12" i="106" s="1"/>
  <c r="E25" i="86"/>
  <c r="E26" i="70"/>
  <c r="M26" s="1"/>
  <c r="F26" i="117"/>
  <c r="F21" i="74"/>
  <c r="E24" i="106" s="1"/>
  <c r="E25" i="68"/>
  <c r="E28" i="90" s="1"/>
  <c r="E22" i="70"/>
  <c r="M22" s="1"/>
  <c r="E22" i="38"/>
  <c r="F22" i="77"/>
  <c r="E25" i="94" s="1"/>
  <c r="E6" i="115"/>
  <c r="F6" i="81"/>
  <c r="F6" i="83"/>
  <c r="F6" i="85"/>
  <c r="F2" i="66"/>
  <c r="F6" i="89"/>
  <c r="F6" i="90"/>
  <c r="F6" i="95"/>
  <c r="O2" i="72"/>
  <c r="O2" i="71"/>
  <c r="F6" i="102"/>
  <c r="O2" i="76"/>
  <c r="E6" i="112"/>
  <c r="N2" i="119"/>
  <c r="E6" i="114"/>
  <c r="F2" i="38"/>
  <c r="F2" i="64"/>
  <c r="F2" i="65"/>
  <c r="F6" i="91"/>
  <c r="F2" i="70"/>
  <c r="F6" i="103"/>
  <c r="F6" i="80"/>
  <c r="F6" i="82"/>
  <c r="AW2" i="78"/>
  <c r="F6" i="98"/>
  <c r="F6" i="100"/>
  <c r="F6" i="101"/>
  <c r="O2" i="74"/>
  <c r="A3" i="84"/>
  <c r="A3" i="90"/>
  <c r="A3" i="92"/>
  <c r="A3" i="96"/>
  <c r="A3" i="102"/>
  <c r="A3" i="106"/>
  <c r="A2" i="85"/>
  <c r="A3" i="114"/>
  <c r="A3" i="88"/>
  <c r="A3" i="94"/>
  <c r="A3" i="93"/>
  <c r="AH16" i="110"/>
  <c r="G17" i="106"/>
  <c r="B17" s="1"/>
  <c r="F10"/>
  <c r="F10" i="110" s="1"/>
  <c r="G10" s="1"/>
  <c r="F12" i="106"/>
  <c r="F12" i="110" s="1"/>
  <c r="G12" s="1"/>
  <c r="G16" i="106"/>
  <c r="G16" i="110" s="1"/>
  <c r="F15" i="106"/>
  <c r="F15" i="110" s="1"/>
  <c r="G15" i="106"/>
  <c r="AB16" i="110"/>
  <c r="F11" i="104"/>
  <c r="AA11" i="110" s="1"/>
  <c r="AB11" s="1"/>
  <c r="F15" i="104"/>
  <c r="AA15" i="110" s="1"/>
  <c r="P12" i="76"/>
  <c r="G15" i="104" s="1"/>
  <c r="AB15" i="110" s="1"/>
  <c r="Z13"/>
  <c r="F10" i="102"/>
  <c r="Y10" i="110" s="1"/>
  <c r="Z10" s="1"/>
  <c r="F10" i="100"/>
  <c r="P10" i="110" s="1"/>
  <c r="G11" i="100"/>
  <c r="B13" s="1"/>
  <c r="F11"/>
  <c r="P11" i="110" s="1"/>
  <c r="F15" i="100"/>
  <c r="P15" i="110" s="1"/>
  <c r="Q15" s="1"/>
  <c r="G15" i="100"/>
  <c r="B15" s="1"/>
  <c r="Q9" i="110"/>
  <c r="G10" i="98"/>
  <c r="G14"/>
  <c r="F14"/>
  <c r="AE14" i="110" s="1"/>
  <c r="F15" i="98"/>
  <c r="AE15" i="110" s="1"/>
  <c r="AF15" s="1"/>
  <c r="G15" i="98"/>
  <c r="T14" i="110"/>
  <c r="T12"/>
  <c r="O10"/>
  <c r="M14"/>
  <c r="AD14"/>
  <c r="AD15"/>
  <c r="V11"/>
  <c r="V13"/>
  <c r="E9" i="65"/>
  <c r="M6" s="1"/>
  <c r="B11" i="110"/>
  <c r="B15"/>
  <c r="F12" i="76"/>
  <c r="E15" i="104" s="1"/>
  <c r="B12" i="110"/>
  <c r="E13" i="70"/>
  <c r="M11" s="1"/>
  <c r="E13" i="64"/>
  <c r="M10" s="1"/>
  <c r="F9" i="72"/>
  <c r="E9" i="64"/>
  <c r="E8" i="70"/>
  <c r="E11" i="92" s="1"/>
  <c r="E13" i="65"/>
  <c r="E13" i="38"/>
  <c r="E16" i="80" s="1"/>
  <c r="E9" i="63"/>
  <c r="M6" s="1"/>
  <c r="AF9" i="110"/>
  <c r="V10"/>
  <c r="X14"/>
  <c r="I9"/>
  <c r="B20" i="108"/>
  <c r="K15" i="110"/>
  <c r="T16"/>
  <c r="AI26"/>
  <c r="AH12"/>
  <c r="B19" i="90"/>
  <c r="K14" i="110"/>
  <c r="K10"/>
  <c r="B35" i="108"/>
  <c r="R37" i="110"/>
  <c r="E11"/>
  <c r="B20" i="96"/>
  <c r="AD10" i="110"/>
  <c r="B27" i="92"/>
  <c r="B16"/>
  <c r="B19"/>
  <c r="B15"/>
  <c r="B33"/>
  <c r="B10"/>
  <c r="B11"/>
  <c r="B25"/>
  <c r="B36" i="96"/>
  <c r="B17"/>
  <c r="B31" i="86"/>
  <c r="B13" i="88"/>
  <c r="B13" i="96"/>
  <c r="B16"/>
  <c r="B18"/>
  <c r="B26"/>
  <c r="B28"/>
  <c r="B22" i="108"/>
  <c r="B27"/>
  <c r="B10"/>
  <c r="B15"/>
  <c r="B14"/>
  <c r="B33"/>
  <c r="B12"/>
  <c r="B21"/>
  <c r="B36"/>
  <c r="B32"/>
  <c r="B39"/>
  <c r="B26"/>
  <c r="B13"/>
  <c r="B38"/>
  <c r="B34"/>
  <c r="B18"/>
  <c r="B19"/>
  <c r="B28"/>
  <c r="B29"/>
  <c r="B9"/>
  <c r="B25"/>
  <c r="B16"/>
  <c r="B31"/>
  <c r="B11"/>
  <c r="B30"/>
  <c r="B24"/>
  <c r="B40"/>
  <c r="B23"/>
  <c r="E16" i="110"/>
  <c r="B12" i="82"/>
  <c r="B18" i="84"/>
  <c r="B40"/>
  <c r="B29" i="90"/>
  <c r="B37" i="96"/>
  <c r="B17" i="108"/>
  <c r="AF12" i="110"/>
  <c r="B14" i="80"/>
  <c r="I10" i="110"/>
  <c r="B25" i="84"/>
  <c r="B19"/>
  <c r="B28" i="86"/>
  <c r="AD11" i="110"/>
  <c r="X12"/>
  <c r="B35" i="94"/>
  <c r="K12" i="110"/>
  <c r="E14"/>
  <c r="AI27"/>
  <c r="R24"/>
  <c r="V16"/>
  <c r="AI38"/>
  <c r="M34" i="65"/>
  <c r="E34" i="88"/>
  <c r="AI32" i="110"/>
  <c r="F29" i="117"/>
  <c r="E32" i="100"/>
  <c r="E39" i="84"/>
  <c r="C34" i="111"/>
  <c r="E7" i="66"/>
  <c r="M4" s="1"/>
  <c r="F7" i="76"/>
  <c r="E10" i="104" s="1"/>
  <c r="F7" i="78"/>
  <c r="E10" i="96" s="1"/>
  <c r="E7" i="69"/>
  <c r="F7" i="74"/>
  <c r="E10" i="106" s="1"/>
  <c r="B37" i="86"/>
  <c r="B24"/>
  <c r="B13"/>
  <c r="AD16" i="110"/>
  <c r="B34" i="88"/>
  <c r="B27"/>
  <c r="B14"/>
  <c r="B30"/>
  <c r="B28" i="90"/>
  <c r="B35"/>
  <c r="B34"/>
  <c r="B26"/>
  <c r="B36"/>
  <c r="F20" i="102"/>
  <c r="Y20" i="110" s="1"/>
  <c r="Z20" s="1"/>
  <c r="AI20" s="1"/>
  <c r="G20" i="102"/>
  <c r="B20" s="1"/>
  <c r="B36" i="86"/>
  <c r="E23" i="80"/>
  <c r="R35" i="110"/>
  <c r="E27" i="70"/>
  <c r="E27" i="68"/>
  <c r="E30" i="90" s="1"/>
  <c r="E16" i="38"/>
  <c r="M15" s="1"/>
  <c r="F8" i="71"/>
  <c r="E20" i="69"/>
  <c r="E20" i="86"/>
  <c r="E11" i="68"/>
  <c r="E14" i="90" s="1"/>
  <c r="F19" i="119"/>
  <c r="E24" i="68"/>
  <c r="F36" i="76"/>
  <c r="E39" i="104" s="1"/>
  <c r="E32" i="69"/>
  <c r="F16" i="74"/>
  <c r="E19" i="106" s="1"/>
  <c r="M3" i="38"/>
  <c r="E9" i="80"/>
  <c r="F11" i="78"/>
  <c r="E14" i="96" s="1"/>
  <c r="C39" i="111"/>
  <c r="B13" i="80"/>
  <c r="B15"/>
  <c r="B18" i="86"/>
  <c r="E39" i="90"/>
  <c r="M39" i="68"/>
  <c r="E25" i="100"/>
  <c r="F22" i="117"/>
  <c r="E31" i="69"/>
  <c r="B34" i="110"/>
  <c r="E31" i="66"/>
  <c r="M34" s="1"/>
  <c r="F31" i="74"/>
  <c r="E34" i="106" s="1"/>
  <c r="F31" i="71"/>
  <c r="E31" i="64"/>
  <c r="E34" i="84" s="1"/>
  <c r="F31" i="119"/>
  <c r="E19" i="64"/>
  <c r="E19" i="66"/>
  <c r="M18" s="1"/>
  <c r="C22" i="111"/>
  <c r="F19" i="78"/>
  <c r="E22" i="96" s="1"/>
  <c r="E19" i="69"/>
  <c r="F19" i="71"/>
  <c r="F19" i="77"/>
  <c r="E22" i="94" s="1"/>
  <c r="F19" i="73"/>
  <c r="E22" i="102" s="1"/>
  <c r="F19" i="74"/>
  <c r="E22" i="106" s="1"/>
  <c r="E15" i="68"/>
  <c r="E18" i="90" s="1"/>
  <c r="F15" i="72"/>
  <c r="E18" i="98" s="1"/>
  <c r="F15" i="77"/>
  <c r="E18" i="94" s="1"/>
  <c r="F15" i="73"/>
  <c r="E18" i="102" s="1"/>
  <c r="E15" i="65"/>
  <c r="E15" i="63"/>
  <c r="M14" s="1"/>
  <c r="F15" i="78"/>
  <c r="E18" i="96" s="1"/>
  <c r="F15" i="119"/>
  <c r="F15" i="74"/>
  <c r="E18" i="106" s="1"/>
  <c r="B19" i="82"/>
  <c r="B23"/>
  <c r="B39"/>
  <c r="B40"/>
  <c r="B23" i="86"/>
  <c r="B20" i="94"/>
  <c r="B21"/>
  <c r="B38"/>
  <c r="B18"/>
  <c r="B10" i="88"/>
  <c r="B17" i="82"/>
  <c r="B18"/>
  <c r="B15" i="90"/>
  <c r="B16" i="88"/>
  <c r="B33" i="94"/>
  <c r="B23" i="84"/>
  <c r="B32" i="94"/>
  <c r="Q16" i="110"/>
  <c r="G11"/>
  <c r="F35" i="119"/>
  <c r="M36" i="38"/>
  <c r="E36" i="80"/>
  <c r="E36" i="100"/>
  <c r="F33" i="117"/>
  <c r="M37" i="64"/>
  <c r="E37" i="84"/>
  <c r="E16" i="65"/>
  <c r="E15" i="84"/>
  <c r="F16" i="78"/>
  <c r="E19" i="96" s="1"/>
  <c r="F36" i="119"/>
  <c r="E36" i="69"/>
  <c r="F15" i="76"/>
  <c r="E18" i="104" s="1"/>
  <c r="M13" i="38"/>
  <c r="E17" i="80"/>
  <c r="M33" i="68"/>
  <c r="E33" i="90"/>
  <c r="E15" i="70"/>
  <c r="E15" i="64"/>
  <c r="F31" i="73"/>
  <c r="E34" i="102" s="1"/>
  <c r="AI18" i="110"/>
  <c r="E29" i="90"/>
  <c r="M27" i="68"/>
  <c r="E25" i="98"/>
  <c r="E23" i="65"/>
  <c r="M24" s="1"/>
  <c r="F23" i="119"/>
  <c r="E11" i="70"/>
  <c r="E14" i="92" s="1"/>
  <c r="F11" i="76"/>
  <c r="E14" i="104" s="1"/>
  <c r="E11" i="63"/>
  <c r="F11" i="71"/>
  <c r="F11" i="117" s="1"/>
  <c r="E11" i="38"/>
  <c r="E14" i="80" s="1"/>
  <c r="F11" i="73"/>
  <c r="E14" i="102" s="1"/>
  <c r="F11" i="119"/>
  <c r="E11" i="66"/>
  <c r="E14" i="86" s="1"/>
  <c r="B14" i="84"/>
  <c r="B39" i="88"/>
  <c r="B34" i="82"/>
  <c r="B15" i="94"/>
  <c r="B34"/>
  <c r="F7" i="72"/>
  <c r="E20" i="88"/>
  <c r="M16" i="65"/>
  <c r="E11"/>
  <c r="M8" s="1"/>
  <c r="F19" i="76"/>
  <c r="E22" i="104" s="1"/>
  <c r="E33" i="82"/>
  <c r="M33" i="63"/>
  <c r="E15" i="66"/>
  <c r="E18" i="86" s="1"/>
  <c r="E25" i="92"/>
  <c r="AI35" i="110"/>
  <c r="R21"/>
  <c r="E31" i="70"/>
  <c r="M31" s="1"/>
  <c r="F31" i="78"/>
  <c r="E34" i="96" s="1"/>
  <c r="F36" i="78"/>
  <c r="E39" i="96" s="1"/>
  <c r="F36" i="77"/>
  <c r="E39" i="94" s="1"/>
  <c r="B39" i="110"/>
  <c r="E36" i="70"/>
  <c r="E32" i="66"/>
  <c r="E32" i="65"/>
  <c r="F32" i="73"/>
  <c r="E35" i="102" s="1"/>
  <c r="E32" i="68"/>
  <c r="E35" i="90" s="1"/>
  <c r="E32" i="64"/>
  <c r="F32" i="74"/>
  <c r="E35" i="106" s="1"/>
  <c r="E32" i="63"/>
  <c r="F32" i="119"/>
  <c r="F32" i="71"/>
  <c r="F32" i="72"/>
  <c r="F32" i="116" s="1"/>
  <c r="C35" i="111"/>
  <c r="F32" i="77"/>
  <c r="E35" i="94" s="1"/>
  <c r="F32" i="78"/>
  <c r="E35" i="96" s="1"/>
  <c r="F28" i="71"/>
  <c r="F28" i="73"/>
  <c r="E31" i="102" s="1"/>
  <c r="E28" i="65"/>
  <c r="E31" i="88" s="1"/>
  <c r="F24" i="71"/>
  <c r="C27" i="111"/>
  <c r="E24" i="69"/>
  <c r="C23" i="111"/>
  <c r="E20" i="66"/>
  <c r="E20" i="65"/>
  <c r="E23" i="88" s="1"/>
  <c r="E20" i="70"/>
  <c r="F20" i="72"/>
  <c r="E23" i="98" s="1"/>
  <c r="F20" i="71"/>
  <c r="E20" i="63"/>
  <c r="E23" i="82" s="1"/>
  <c r="F20" i="74"/>
  <c r="E23" i="106" s="1"/>
  <c r="E20" i="68"/>
  <c r="E23" i="90" s="1"/>
  <c r="F20" i="73"/>
  <c r="E23" i="102" s="1"/>
  <c r="E16" i="63"/>
  <c r="E19" i="82" s="1"/>
  <c r="E16" i="70"/>
  <c r="E19" i="92" s="1"/>
  <c r="F16" i="76"/>
  <c r="E19" i="104" s="1"/>
  <c r="B19" i="110"/>
  <c r="E16" i="68"/>
  <c r="E16" i="69"/>
  <c r="M15" s="1"/>
  <c r="E16" i="66"/>
  <c r="C19" i="111"/>
  <c r="F16" i="77"/>
  <c r="E19" i="94" s="1"/>
  <c r="F16" i="72"/>
  <c r="E12" i="69"/>
  <c r="E12" i="63"/>
  <c r="M9" s="1"/>
  <c r="F12" i="72"/>
  <c r="E15" i="98" s="1"/>
  <c r="E12" i="38"/>
  <c r="M9" s="1"/>
  <c r="F12" i="71"/>
  <c r="E15" i="100" s="1"/>
  <c r="F12" i="73"/>
  <c r="E15" i="102" s="1"/>
  <c r="C15" i="111"/>
  <c r="F12" i="74"/>
  <c r="E15" i="106" s="1"/>
  <c r="F12" i="78"/>
  <c r="E15" i="96" s="1"/>
  <c r="C11" i="111"/>
  <c r="F8" i="74"/>
  <c r="E11" i="106" s="1"/>
  <c r="F8" i="72"/>
  <c r="E8" i="66"/>
  <c r="M5" s="1"/>
  <c r="E8" i="68"/>
  <c r="E11" i="90" s="1"/>
  <c r="E8" i="65"/>
  <c r="E11" i="88" s="1"/>
  <c r="E8" i="64"/>
  <c r="F8" i="78"/>
  <c r="E11" i="96" s="1"/>
  <c r="E8" i="63"/>
  <c r="E8" i="69"/>
  <c r="I16" i="110"/>
  <c r="B21" i="88"/>
  <c r="B24"/>
  <c r="B32" i="90"/>
  <c r="B20" i="86"/>
  <c r="Q10" i="110"/>
  <c r="AI34"/>
  <c r="AI17"/>
  <c r="AB13"/>
  <c r="R30"/>
  <c r="R40"/>
  <c r="V9"/>
  <c r="E29" i="92"/>
  <c r="E24" i="90"/>
  <c r="R19" i="110"/>
  <c r="B21" i="82"/>
  <c r="B35" i="86"/>
  <c r="B33"/>
  <c r="B27" i="90"/>
  <c r="B21" i="96"/>
  <c r="AH9" i="110"/>
  <c r="E1" i="117"/>
  <c r="F4" i="110"/>
  <c r="D5" i="107"/>
  <c r="D5" i="106"/>
  <c r="D5" i="103"/>
  <c r="D5" i="102"/>
  <c r="E1" i="71"/>
  <c r="E1" i="119"/>
  <c r="C5" i="113"/>
  <c r="C5" i="112"/>
  <c r="C5" i="111"/>
  <c r="E1" i="74"/>
  <c r="E1" i="76"/>
  <c r="D5" i="101"/>
  <c r="D5" i="100"/>
  <c r="D5" i="99"/>
  <c r="D5" i="98"/>
  <c r="D5" i="95"/>
  <c r="D5" i="94"/>
  <c r="E1" i="116"/>
  <c r="D5" i="108"/>
  <c r="E1" i="73"/>
  <c r="E1" i="77"/>
  <c r="D1" i="70"/>
  <c r="D5" i="89"/>
  <c r="D1" i="65"/>
  <c r="D1" i="66"/>
  <c r="D5" i="109"/>
  <c r="D5" i="91"/>
  <c r="D1" i="69"/>
  <c r="E1" i="72"/>
  <c r="D5" i="88"/>
  <c r="D5" i="97"/>
  <c r="D5" i="96"/>
  <c r="D5" i="93"/>
  <c r="D5" i="92"/>
  <c r="D5" i="90"/>
  <c r="D1" i="68"/>
  <c r="D5" i="84"/>
  <c r="D1" i="64"/>
  <c r="D5" i="82"/>
  <c r="C5" i="115"/>
  <c r="D5" i="104"/>
  <c r="D5" i="80"/>
  <c r="D1" i="38"/>
  <c r="B29" i="82"/>
  <c r="E13" i="110"/>
  <c r="B31" i="84"/>
  <c r="Q14" i="110"/>
  <c r="R17"/>
  <c r="E37" i="92"/>
  <c r="E29" i="86"/>
  <c r="C36" i="111"/>
  <c r="E33" i="64"/>
  <c r="E36" i="84" s="1"/>
  <c r="F33" i="119"/>
  <c r="E29" i="65"/>
  <c r="F29" i="73"/>
  <c r="E32" i="102" s="1"/>
  <c r="F29" i="119"/>
  <c r="B32" i="110"/>
  <c r="F29" i="76"/>
  <c r="E32" i="104" s="1"/>
  <c r="F17" i="78"/>
  <c r="E20" i="96" s="1"/>
  <c r="E17" i="69"/>
  <c r="F13" i="71"/>
  <c r="E16" i="100" s="1"/>
  <c r="F13" i="76"/>
  <c r="E16" i="104" s="1"/>
  <c r="E9" i="38"/>
  <c r="E9" i="69"/>
  <c r="M6" s="1"/>
  <c r="F9" i="71"/>
  <c r="E12" i="100" s="1"/>
  <c r="F9" i="76"/>
  <c r="E12" i="104" s="1"/>
  <c r="C12" i="111"/>
  <c r="F9" i="73"/>
  <c r="E12" i="102" s="1"/>
  <c r="E9" i="66"/>
  <c r="M6" s="1"/>
  <c r="B32" i="82"/>
  <c r="R39" i="110"/>
  <c r="R38"/>
  <c r="R31"/>
  <c r="R27"/>
  <c r="R18"/>
  <c r="E15"/>
  <c r="B39" i="86"/>
  <c r="M12" i="110"/>
  <c r="B31" i="96"/>
  <c r="I15" i="110"/>
  <c r="B9" i="80"/>
  <c r="E12" i="110"/>
  <c r="B33" i="84"/>
  <c r="B26"/>
  <c r="B22"/>
  <c r="B26" i="86"/>
  <c r="B30"/>
  <c r="M13" i="110"/>
  <c r="B38" i="90"/>
  <c r="B24" i="92"/>
  <c r="T10" i="110"/>
  <c r="F23" i="102"/>
  <c r="Y23" i="110" s="1"/>
  <c r="Z23" s="1"/>
  <c r="G23" i="102"/>
  <c r="B23" s="1"/>
  <c r="T11" i="110"/>
  <c r="T15"/>
  <c r="V12"/>
  <c r="K9"/>
  <c r="B36" i="84"/>
  <c r="B23" i="88"/>
  <c r="M15" i="110"/>
  <c r="M9"/>
  <c r="B40" i="90"/>
  <c r="B14" i="92"/>
  <c r="B22" i="90"/>
  <c r="AI22" i="110"/>
  <c r="B22" i="92"/>
  <c r="R33" i="110"/>
  <c r="K13"/>
  <c r="X13"/>
  <c r="AB9"/>
  <c r="B31" i="88"/>
  <c r="M16" i="110"/>
  <c r="X9"/>
  <c r="O11"/>
  <c r="O15"/>
  <c r="O13"/>
  <c r="AI28"/>
  <c r="T9"/>
  <c r="A3" i="105"/>
  <c r="A3" i="109"/>
  <c r="A3" i="87"/>
  <c r="A3" i="113"/>
  <c r="A3" i="112"/>
  <c r="A3" i="110" s="1"/>
  <c r="A3" i="111"/>
  <c r="A3" i="100"/>
  <c r="A3" i="98"/>
  <c r="A3" i="95"/>
  <c r="A3" i="85"/>
  <c r="A3" i="108"/>
  <c r="A3" i="104"/>
  <c r="A3" i="103"/>
  <c r="K16" i="110"/>
  <c r="A1" i="107"/>
  <c r="A2" i="101"/>
  <c r="AJ40" i="110"/>
  <c r="E40" i="111" s="1"/>
  <c r="I40" s="1"/>
  <c r="AI21" i="110"/>
  <c r="AI24"/>
  <c r="AJ24"/>
  <c r="E24" i="111" s="1"/>
  <c r="I24" s="1"/>
  <c r="B24" s="1"/>
  <c r="AJ21" i="110"/>
  <c r="E21" i="111" s="1"/>
  <c r="I21" s="1"/>
  <c r="R28" i="110"/>
  <c r="AJ28"/>
  <c r="E28" i="111" s="1"/>
  <c r="I28" s="1"/>
  <c r="AI40" i="110"/>
  <c r="AI36"/>
  <c r="AJ32"/>
  <c r="E32" i="111" s="1"/>
  <c r="I32" s="1"/>
  <c r="J32" s="1"/>
  <c r="R32" i="110"/>
  <c r="AI25"/>
  <c r="AJ34"/>
  <c r="E34" i="111" s="1"/>
  <c r="I34" s="1"/>
  <c r="B34" s="1"/>
  <c r="AJ26" i="110"/>
  <c r="E26" i="111" s="1"/>
  <c r="I26" s="1"/>
  <c r="R26" i="110"/>
  <c r="AJ22"/>
  <c r="E22" i="111" s="1"/>
  <c r="I22" s="1"/>
  <c r="J22" s="1"/>
  <c r="AI31" i="110"/>
  <c r="B9" i="100"/>
  <c r="AJ25" i="110"/>
  <c r="E25" i="111" s="1"/>
  <c r="I25" s="1"/>
  <c r="R25" i="110"/>
  <c r="AI19"/>
  <c r="AI37"/>
  <c r="AI33"/>
  <c r="AJ33"/>
  <c r="E33" i="111" s="1"/>
  <c r="I33" s="1"/>
  <c r="AJ17" i="110"/>
  <c r="E17" i="111" s="1"/>
  <c r="I17" s="1"/>
  <c r="B17" s="1"/>
  <c r="Z11" i="110"/>
  <c r="M8" i="68"/>
  <c r="M35" i="63"/>
  <c r="E35" i="82"/>
  <c r="E18" i="88"/>
  <c r="M14" i="65"/>
  <c r="M19" i="70"/>
  <c r="E24" i="92"/>
  <c r="I14" i="110"/>
  <c r="B22" i="86"/>
  <c r="R34" i="110"/>
  <c r="AJ37"/>
  <c r="E37" i="111" s="1"/>
  <c r="I37" s="1"/>
  <c r="AJ35" i="110"/>
  <c r="E35" i="111" s="1"/>
  <c r="I35" s="1"/>
  <c r="J35" s="1"/>
  <c r="AJ31" i="110"/>
  <c r="E31" i="111" s="1"/>
  <c r="I31" s="1"/>
  <c r="B31" s="1"/>
  <c r="B21" i="92"/>
  <c r="B28"/>
  <c r="B11" i="86"/>
  <c r="B38" i="88"/>
  <c r="B29"/>
  <c r="B19" i="96"/>
  <c r="B12"/>
  <c r="B25" i="82"/>
  <c r="B13"/>
  <c r="B40" i="96"/>
  <c r="B11" i="80"/>
  <c r="B23" i="96"/>
  <c r="B21" i="90"/>
  <c r="B17"/>
  <c r="B39" i="84"/>
  <c r="B27"/>
  <c r="B15"/>
  <c r="B12" i="86"/>
  <c r="B25"/>
  <c r="B38"/>
  <c r="B30" i="96"/>
  <c r="B22" i="94"/>
  <c r="B10" i="90"/>
  <c r="B29" i="96"/>
  <c r="B12" i="94"/>
  <c r="B28"/>
  <c r="B11"/>
  <c r="B23"/>
  <c r="AF14" i="110"/>
  <c r="Q12"/>
  <c r="G12" i="102"/>
  <c r="G25" i="106"/>
  <c r="B25" s="1"/>
  <c r="K11" i="110"/>
  <c r="E35" i="98"/>
  <c r="M30" i="66"/>
  <c r="E20" i="90"/>
  <c r="M16" i="68"/>
  <c r="M6" i="70"/>
  <c r="F34" i="117"/>
  <c r="M14" i="66"/>
  <c r="E36" i="88"/>
  <c r="M17" i="64"/>
  <c r="E21" i="84"/>
  <c r="M14" i="70"/>
  <c r="E20" i="100"/>
  <c r="F17" i="117"/>
  <c r="F27" i="73"/>
  <c r="E30" i="102" s="1"/>
  <c r="F27" i="74"/>
  <c r="E30" i="106" s="1"/>
  <c r="B30" i="110"/>
  <c r="E27" i="63"/>
  <c r="E27" i="65"/>
  <c r="F27" i="119"/>
  <c r="F27" i="77"/>
  <c r="E30" i="94" s="1"/>
  <c r="F27" i="78"/>
  <c r="E30" i="96" s="1"/>
  <c r="F27" i="76"/>
  <c r="E30" i="104" s="1"/>
  <c r="B26" i="110"/>
  <c r="F23" i="77"/>
  <c r="E26" i="94" s="1"/>
  <c r="F23" i="76"/>
  <c r="E26" i="104" s="1"/>
  <c r="F23" i="78"/>
  <c r="E26" i="96" s="1"/>
  <c r="F23" i="71"/>
  <c r="E26" i="100" s="1"/>
  <c r="F23" i="74"/>
  <c r="E26" i="106" s="1"/>
  <c r="E23" i="66"/>
  <c r="E23" i="64"/>
  <c r="E26" i="84" s="1"/>
  <c r="F23" i="73"/>
  <c r="E26" i="102" s="1"/>
  <c r="E23" i="63"/>
  <c r="E26" i="82" s="1"/>
  <c r="E23" i="70"/>
  <c r="K3" i="117"/>
  <c r="O3" i="71"/>
  <c r="I11" i="110"/>
  <c r="B34" i="84"/>
  <c r="AD12" i="110"/>
  <c r="B37" i="88"/>
  <c r="M11" i="110"/>
  <c r="AH11"/>
  <c r="B37" i="108"/>
  <c r="G29" i="106"/>
  <c r="B29" s="1"/>
  <c r="F29"/>
  <c r="F29" i="110" s="1"/>
  <c r="G29" s="1"/>
  <c r="G14" i="106"/>
  <c r="F14"/>
  <c r="F14" i="110" s="1"/>
  <c r="G14" i="102"/>
  <c r="F14"/>
  <c r="Y14" i="110" s="1"/>
  <c r="M33" i="64"/>
  <c r="E33" i="84"/>
  <c r="F12" i="117"/>
  <c r="E23" i="92"/>
  <c r="M18" i="70"/>
  <c r="M37" i="65"/>
  <c r="E37" i="88"/>
  <c r="E34" i="108"/>
  <c r="M34" i="69"/>
  <c r="M15" i="63"/>
  <c r="B24" i="84"/>
  <c r="B20"/>
  <c r="AJ18" i="110"/>
  <c r="E18" i="111" s="1"/>
  <c r="I18" s="1"/>
  <c r="B17" i="92"/>
  <c r="B37"/>
  <c r="B12"/>
  <c r="B16" i="84"/>
  <c r="B40" i="88"/>
  <c r="B9"/>
  <c r="B20"/>
  <c r="B27" i="96"/>
  <c r="B33" i="82"/>
  <c r="B10"/>
  <c r="B11"/>
  <c r="B10" i="80"/>
  <c r="B35" i="96"/>
  <c r="B24" i="94"/>
  <c r="B23" i="90"/>
  <c r="B28" i="84"/>
  <c r="B35"/>
  <c r="B19" i="86"/>
  <c r="F16" i="98"/>
  <c r="AE16" i="110" s="1"/>
  <c r="AF16" s="1"/>
  <c r="Z16"/>
  <c r="AJ19"/>
  <c r="E19" i="111" s="1"/>
  <c r="I19" s="1"/>
  <c r="B19" s="1"/>
  <c r="B30" i="92"/>
  <c r="B9"/>
  <c r="B26"/>
  <c r="B34"/>
  <c r="B38"/>
  <c r="B40" i="86"/>
  <c r="B12" i="84"/>
  <c r="B15" i="86"/>
  <c r="B28" i="88"/>
  <c r="B18"/>
  <c r="B15"/>
  <c r="B11"/>
  <c r="B14" i="96"/>
  <c r="B11"/>
  <c r="B22"/>
  <c r="B9" i="82"/>
  <c r="B37"/>
  <c r="B24" i="96"/>
  <c r="B25"/>
  <c r="B10"/>
  <c r="B27" i="94"/>
  <c r="B14"/>
  <c r="B11" i="90"/>
  <c r="B38" i="84"/>
  <c r="B27" i="86"/>
  <c r="B18" i="90"/>
  <c r="B37"/>
  <c r="B14"/>
  <c r="B33" i="96"/>
  <c r="B36" i="94"/>
  <c r="B10"/>
  <c r="B29"/>
  <c r="B19"/>
  <c r="F13" i="100"/>
  <c r="P13" i="110" s="1"/>
  <c r="Q13" s="1"/>
  <c r="P35" i="76"/>
  <c r="G38" i="104" s="1"/>
  <c r="B38" s="1"/>
  <c r="AB12" i="110"/>
  <c r="G13"/>
  <c r="M7" i="63"/>
  <c r="E23" i="69"/>
  <c r="E36" i="82"/>
  <c r="M36" i="63"/>
  <c r="E34" i="92"/>
  <c r="B20" i="90"/>
  <c r="F12" i="116"/>
  <c r="M30" i="68"/>
  <c r="M19" i="63"/>
  <c r="E18" i="108"/>
  <c r="M37" i="66"/>
  <c r="E23" i="68"/>
  <c r="C26" i="111"/>
  <c r="M35" i="38"/>
  <c r="E35" i="80"/>
  <c r="F15" i="116"/>
  <c r="F19"/>
  <c r="E22" i="98"/>
  <c r="F21" i="116"/>
  <c r="E24" i="98"/>
  <c r="E10" i="69"/>
  <c r="F10" i="119"/>
  <c r="F10" i="76"/>
  <c r="E13" i="104" s="1"/>
  <c r="E10" i="68"/>
  <c r="E10" i="70"/>
  <c r="E10" i="66"/>
  <c r="E10" i="65"/>
  <c r="F10" i="73"/>
  <c r="E13" i="102" s="1"/>
  <c r="F10" i="71"/>
  <c r="B13" i="110"/>
  <c r="E10" i="64"/>
  <c r="F10" i="78"/>
  <c r="E13" i="96" s="1"/>
  <c r="F6" i="71"/>
  <c r="C9" i="111"/>
  <c r="E6" i="66"/>
  <c r="E6" i="69"/>
  <c r="F6" i="73"/>
  <c r="E9" i="102" s="1"/>
  <c r="F6" i="78"/>
  <c r="E9" i="96" s="1"/>
  <c r="E6" i="70"/>
  <c r="F6" i="77"/>
  <c r="E9" i="94" s="1"/>
  <c r="E6" i="65"/>
  <c r="E6" i="68"/>
  <c r="I12" i="110"/>
  <c r="E10"/>
  <c r="V14"/>
  <c r="AD9"/>
  <c r="B31" i="90"/>
  <c r="O14" i="110"/>
  <c r="O12"/>
  <c r="G13" i="98"/>
  <c r="F13"/>
  <c r="AE13" i="110" s="1"/>
  <c r="G20" i="106"/>
  <c r="B20" s="1"/>
  <c r="F20"/>
  <c r="F20" i="110" s="1"/>
  <c r="G20" s="1"/>
  <c r="G23" i="106"/>
  <c r="B23" s="1"/>
  <c r="F23"/>
  <c r="F23" i="110" s="1"/>
  <c r="G23" s="1"/>
  <c r="E32" i="108"/>
  <c r="M30" i="69"/>
  <c r="P26" i="76"/>
  <c r="G29" i="104" s="1"/>
  <c r="B29" s="1"/>
  <c r="F29"/>
  <c r="AA29" i="110" s="1"/>
  <c r="AB29" s="1"/>
  <c r="AI29" s="1"/>
  <c r="AJ38"/>
  <c r="E38" i="111" s="1"/>
  <c r="I38" s="1"/>
  <c r="B39" i="92"/>
  <c r="B31"/>
  <c r="B32" i="86"/>
  <c r="B11" i="84"/>
  <c r="B10" i="86"/>
  <c r="B22" i="88"/>
  <c r="B19"/>
  <c r="B20" i="82"/>
  <c r="B31"/>
  <c r="B22"/>
  <c r="B39" i="94"/>
  <c r="B13"/>
  <c r="P11" i="76"/>
  <c r="G14" i="104" s="1"/>
  <c r="R22" i="110"/>
  <c r="AJ27"/>
  <c r="E27" i="111" s="1"/>
  <c r="I27" s="1"/>
  <c r="B27" s="1"/>
  <c r="B40" i="92"/>
  <c r="B32"/>
  <c r="B36"/>
  <c r="B17" i="94"/>
  <c r="B30" i="84"/>
  <c r="B9"/>
  <c r="B9" i="86"/>
  <c r="B33" i="88"/>
  <c r="B17"/>
  <c r="B32"/>
  <c r="B26" i="82"/>
  <c r="B30"/>
  <c r="B15"/>
  <c r="B27"/>
  <c r="B28"/>
  <c r="B40" i="94"/>
  <c r="B30" i="90"/>
  <c r="B12"/>
  <c r="B9"/>
  <c r="B14" i="86"/>
  <c r="B21" i="84"/>
  <c r="B21" i="86"/>
  <c r="B16"/>
  <c r="B38" i="96"/>
  <c r="AF10" i="110"/>
  <c r="B18" i="92"/>
  <c r="B29"/>
  <c r="B23"/>
  <c r="B13"/>
  <c r="B20"/>
  <c r="B35"/>
  <c r="B25" i="94"/>
  <c r="B37" i="84"/>
  <c r="B13"/>
  <c r="B10"/>
  <c r="B25" i="88"/>
  <c r="B35"/>
  <c r="B26"/>
  <c r="B12"/>
  <c r="B36"/>
  <c r="B39" i="96"/>
  <c r="B34"/>
  <c r="B9"/>
  <c r="B12" i="80"/>
  <c r="B24" i="82"/>
  <c r="B36"/>
  <c r="B35"/>
  <c r="B38"/>
  <c r="B14"/>
  <c r="B16" i="80"/>
  <c r="B32" i="96"/>
  <c r="B16" i="82"/>
  <c r="B15" i="96"/>
  <c r="B9" i="94"/>
  <c r="B16"/>
  <c r="B16" i="90"/>
  <c r="B13"/>
  <c r="B24"/>
  <c r="B25"/>
  <c r="B33"/>
  <c r="B39"/>
  <c r="B32" i="84"/>
  <c r="B17"/>
  <c r="B29"/>
  <c r="B17" i="86"/>
  <c r="B29"/>
  <c r="B34"/>
  <c r="B26" i="94"/>
  <c r="B31"/>
  <c r="B30"/>
  <c r="B37"/>
  <c r="G24" i="102"/>
  <c r="B24" s="1"/>
  <c r="F30" i="104"/>
  <c r="AA30" i="110" s="1"/>
  <c r="AB30" s="1"/>
  <c r="AI30" s="1"/>
  <c r="F16" i="117"/>
  <c r="M28" i="38"/>
  <c r="E36" i="108"/>
  <c r="E13" i="80"/>
  <c r="E27" i="66"/>
  <c r="F10" i="74"/>
  <c r="E13" i="106" s="1"/>
  <c r="C13" i="111"/>
  <c r="E27" i="69"/>
  <c r="M28" s="1"/>
  <c r="M18" i="63"/>
  <c r="E20" i="82"/>
  <c r="F10" i="72"/>
  <c r="F11" i="116"/>
  <c r="E14" i="98"/>
  <c r="X16" i="110"/>
  <c r="F15" i="117"/>
  <c r="E33" i="98"/>
  <c r="F30" i="116"/>
  <c r="F23" i="72"/>
  <c r="E26" i="98" s="1"/>
  <c r="M32" i="70"/>
  <c r="E35" i="92"/>
  <c r="E18" i="82"/>
  <c r="M18" i="38"/>
  <c r="E22" i="80"/>
  <c r="E16" i="92"/>
  <c r="E6" i="63"/>
  <c r="M23" i="38"/>
  <c r="E25" i="80"/>
  <c r="E6" i="64"/>
  <c r="E27"/>
  <c r="M34"/>
  <c r="E35" i="66"/>
  <c r="F35" i="78"/>
  <c r="E38" i="96" s="1"/>
  <c r="F35" i="74"/>
  <c r="E38" i="106" s="1"/>
  <c r="E21" i="64"/>
  <c r="E21" i="38"/>
  <c r="F21" i="71"/>
  <c r="F21" i="77"/>
  <c r="E24" i="94" s="1"/>
  <c r="C24" i="111"/>
  <c r="F21" i="119"/>
  <c r="F21" i="76"/>
  <c r="E24" i="104" s="1"/>
  <c r="B24" i="110"/>
  <c r="E21" i="65"/>
  <c r="E21" i="66"/>
  <c r="E21" i="63"/>
  <c r="F21" i="78"/>
  <c r="E24" i="96" s="1"/>
  <c r="F17" i="77"/>
  <c r="E20" i="94" s="1"/>
  <c r="F17" i="73"/>
  <c r="E20" i="102" s="1"/>
  <c r="F17" i="72"/>
  <c r="B20" i="110"/>
  <c r="F17" i="119"/>
  <c r="F17" i="74"/>
  <c r="E20" i="106" s="1"/>
  <c r="E17" i="70"/>
  <c r="E17" i="38"/>
  <c r="F13" i="73"/>
  <c r="E16" i="102" s="1"/>
  <c r="B16" i="110"/>
  <c r="F13" i="78"/>
  <c r="E16" i="96" s="1"/>
  <c r="F13" i="74"/>
  <c r="E16" i="106" s="1"/>
  <c r="E13" i="63"/>
  <c r="F13" i="77"/>
  <c r="E16" i="94" s="1"/>
  <c r="E13" i="69"/>
  <c r="E13" i="68"/>
  <c r="F13" i="72"/>
  <c r="E16" i="98" s="1"/>
  <c r="F13" i="119"/>
  <c r="E13" i="66"/>
  <c r="E9" i="110"/>
  <c r="X15"/>
  <c r="O16"/>
  <c r="T13"/>
  <c r="Z9"/>
  <c r="G39" i="98"/>
  <c r="B39" s="1"/>
  <c r="F39"/>
  <c r="AE39" i="110" s="1"/>
  <c r="AF39" s="1"/>
  <c r="F36" i="106"/>
  <c r="F36" i="110" s="1"/>
  <c r="G36" s="1"/>
  <c r="G36" i="106"/>
  <c r="B36" s="1"/>
  <c r="C18" i="111"/>
  <c r="F25" i="73"/>
  <c r="E28" i="102" s="1"/>
  <c r="B18" i="110"/>
  <c r="F31" i="72"/>
  <c r="E37" i="69"/>
  <c r="M40" s="1"/>
  <c r="E31" i="63"/>
  <c r="E31" i="68"/>
  <c r="F31" i="76"/>
  <c r="E34" i="104" s="1"/>
  <c r="F29" i="78"/>
  <c r="E32" i="96" s="1"/>
  <c r="N3" i="119"/>
  <c r="X10" i="110"/>
  <c r="G9"/>
  <c r="F15" i="102"/>
  <c r="Y15" i="110" s="1"/>
  <c r="G15" i="102"/>
  <c r="A1" i="81"/>
  <c r="A2" i="91"/>
  <c r="A2" i="107"/>
  <c r="O9" i="110"/>
  <c r="AH15"/>
  <c r="A1" i="109"/>
  <c r="A1" i="101"/>
  <c r="A1" i="93"/>
  <c r="A1" i="85"/>
  <c r="A1" i="108"/>
  <c r="A1" i="106"/>
  <c r="A1" i="103"/>
  <c r="A1" i="95"/>
  <c r="A1" i="87"/>
  <c r="B8" i="4"/>
  <c r="A1" i="112"/>
  <c r="A1" i="110" s="1"/>
  <c r="A1" i="104"/>
  <c r="A1" i="96"/>
  <c r="A1" i="92"/>
  <c r="K2" i="117"/>
  <c r="K2" i="116"/>
  <c r="E6" i="113"/>
  <c r="E6" i="111"/>
  <c r="AG4" i="110"/>
  <c r="F6" i="108"/>
  <c r="F2" i="69"/>
  <c r="F6" i="106"/>
  <c r="F6" i="105"/>
  <c r="F6" i="97"/>
  <c r="AH2" i="77"/>
  <c r="F6" i="93"/>
  <c r="F2" i="68"/>
  <c r="F6" i="104"/>
  <c r="O2" i="73"/>
  <c r="F6" i="99"/>
  <c r="F6" i="96"/>
  <c r="F6" i="92"/>
  <c r="P7" i="76"/>
  <c r="G10" i="104" s="1"/>
  <c r="F10"/>
  <c r="AA10" i="110" s="1"/>
  <c r="A1" i="83"/>
  <c r="A2" i="93"/>
  <c r="A1" i="99"/>
  <c r="E33" i="68"/>
  <c r="B23" i="110"/>
  <c r="F20" i="77"/>
  <c r="E23" i="94" s="1"/>
  <c r="F8" i="77"/>
  <c r="E11" i="94" s="1"/>
  <c r="F8" i="73"/>
  <c r="E11" i="102" s="1"/>
  <c r="E8" i="38"/>
  <c r="E12" i="65"/>
  <c r="E12" i="70"/>
  <c r="E12" i="66"/>
  <c r="F22" i="74"/>
  <c r="E25" i="106" s="1"/>
  <c r="E16" i="64"/>
  <c r="E20"/>
  <c r="E29" i="70"/>
  <c r="C14" i="111"/>
  <c r="E26" i="38"/>
  <c r="E26" i="69"/>
  <c r="E11" i="64"/>
  <c r="F26" i="72"/>
  <c r="F26" i="73"/>
  <c r="E29" i="102" s="1"/>
  <c r="B14" i="110"/>
  <c r="E11" i="69"/>
  <c r="F11" i="77"/>
  <c r="E14" i="94" s="1"/>
  <c r="E19" i="70"/>
  <c r="E19" i="65"/>
  <c r="E19" i="68"/>
  <c r="M18" s="1"/>
  <c r="B22" i="110"/>
  <c r="E12" i="68"/>
  <c r="F9" i="77"/>
  <c r="E12" i="94" s="1"/>
  <c r="M39" i="65"/>
  <c r="B37" i="110"/>
  <c r="E37" i="68"/>
  <c r="E40" i="90" s="1"/>
  <c r="E34" i="68"/>
  <c r="F16" i="119"/>
  <c r="F9"/>
  <c r="F16" i="73"/>
  <c r="E19" i="102" s="1"/>
  <c r="C29" i="111"/>
  <c r="F29" i="74"/>
  <c r="E32" i="106" s="1"/>
  <c r="E9" i="70"/>
  <c r="F20" i="78"/>
  <c r="E23" i="96" s="1"/>
  <c r="F22" i="78"/>
  <c r="E25" i="96" s="1"/>
  <c r="E22" i="63"/>
  <c r="E25" i="82" s="1"/>
  <c r="E22" i="69"/>
  <c r="M23" s="1"/>
  <c r="F33" i="72"/>
  <c r="E33" i="66"/>
  <c r="F31" i="77"/>
  <c r="E34" i="94" s="1"/>
  <c r="E31" i="38"/>
  <c r="F25" i="74"/>
  <c r="E28" i="106" s="1"/>
  <c r="AH10" i="110"/>
  <c r="A2" i="103"/>
  <c r="A2" i="95"/>
  <c r="A2" i="87"/>
  <c r="A2" i="113"/>
  <c r="A2" i="111"/>
  <c r="A2" i="102"/>
  <c r="A2" i="100"/>
  <c r="A2" i="94"/>
  <c r="A2" i="90"/>
  <c r="A2" i="105"/>
  <c r="A2" i="97"/>
  <c r="A2" i="89"/>
  <c r="A2" i="81"/>
  <c r="A2" i="108"/>
  <c r="A2" i="106"/>
  <c r="N1" i="119"/>
  <c r="F5" i="108"/>
  <c r="F5" i="106"/>
  <c r="O1" i="73"/>
  <c r="F5" i="99"/>
  <c r="K1" i="117"/>
  <c r="K1" i="116"/>
  <c r="E5" i="112"/>
  <c r="F5" i="104"/>
  <c r="O1" i="76"/>
  <c r="F5" i="103"/>
  <c r="F5" i="101"/>
  <c r="F5" i="96"/>
  <c r="AW1" i="78"/>
  <c r="F5" i="95"/>
  <c r="F5" i="92"/>
  <c r="F1" i="70"/>
  <c r="F23" i="104"/>
  <c r="AA23" i="110" s="1"/>
  <c r="AB23" s="1"/>
  <c r="AI23" s="1"/>
  <c r="P20" i="76"/>
  <c r="G23" i="104" s="1"/>
  <c r="B23" s="1"/>
  <c r="A2" i="83"/>
  <c r="A1" i="89"/>
  <c r="A2" i="99"/>
  <c r="A1" i="105"/>
  <c r="A3" i="83"/>
  <c r="A3" i="91"/>
  <c r="A3" i="99"/>
  <c r="A3" i="107"/>
  <c r="A3" i="81"/>
  <c r="A3" i="89"/>
  <c r="A3" i="97"/>
  <c r="E17" i="90"/>
  <c r="M13" i="68"/>
  <c r="E31" i="108"/>
  <c r="M29" i="69"/>
  <c r="E31" i="80"/>
  <c r="M29" i="38"/>
  <c r="F29" i="116"/>
  <c r="M27" i="63"/>
  <c r="E37" i="64"/>
  <c r="E19" i="108"/>
  <c r="E21" i="90"/>
  <c r="E37" i="38"/>
  <c r="E37" i="63"/>
  <c r="F25" i="72"/>
  <c r="F28" i="119"/>
  <c r="B31" i="110"/>
  <c r="F28" i="74"/>
  <c r="E31" i="106" s="1"/>
  <c r="E28" i="70"/>
  <c r="E28" i="64"/>
  <c r="F28" i="76"/>
  <c r="E31" i="104" s="1"/>
  <c r="F28" i="78"/>
  <c r="E31" i="96" s="1"/>
  <c r="F28" i="72"/>
  <c r="E24" i="70"/>
  <c r="E24" i="64"/>
  <c r="F24" i="76"/>
  <c r="E27" i="104" s="1"/>
  <c r="F24" i="72"/>
  <c r="F18" i="77"/>
  <c r="E21" i="94" s="1"/>
  <c r="E18" i="38"/>
  <c r="F18" i="72"/>
  <c r="E18" i="66"/>
  <c r="F18" i="78"/>
  <c r="E21" i="96" s="1"/>
  <c r="E18" i="65"/>
  <c r="B21" i="110"/>
  <c r="F18" i="71"/>
  <c r="E7" i="68"/>
  <c r="E7" i="65"/>
  <c r="F7" i="71"/>
  <c r="E7" i="38"/>
  <c r="M6" i="68"/>
  <c r="E22" i="86"/>
  <c r="C10" i="111"/>
  <c r="C31"/>
  <c r="F28" i="77"/>
  <c r="E31" i="94" s="1"/>
  <c r="F14" i="76"/>
  <c r="E17" i="104" s="1"/>
  <c r="M16" i="64"/>
  <c r="E24" i="65"/>
  <c r="E24" i="66"/>
  <c r="M14" i="68"/>
  <c r="M17" i="69"/>
  <c r="F37" i="78"/>
  <c r="E40" i="96" s="1"/>
  <c r="B40" i="110"/>
  <c r="E36" i="92"/>
  <c r="F18" i="119"/>
  <c r="F14" i="71"/>
  <c r="E14" i="69"/>
  <c r="F25" i="76"/>
  <c r="E28" i="104" s="1"/>
  <c r="E25" i="69"/>
  <c r="E18" i="70"/>
  <c r="M23" i="64"/>
  <c r="E28" i="63"/>
  <c r="E28" i="66"/>
  <c r="E28" i="68"/>
  <c r="B38" i="110"/>
  <c r="E35" i="70"/>
  <c r="E35" i="64"/>
  <c r="E35" i="65"/>
  <c r="F35" i="76"/>
  <c r="E38" i="104" s="1"/>
  <c r="C38" i="111"/>
  <c r="E35" i="63"/>
  <c r="F35" i="71"/>
  <c r="E35" i="69"/>
  <c r="E35" i="38"/>
  <c r="E35" i="68"/>
  <c r="F27" i="71"/>
  <c r="F27" i="72"/>
  <c r="C30" i="111"/>
  <c r="M40" i="68"/>
  <c r="E37" i="66"/>
  <c r="F37" i="76"/>
  <c r="E40" i="104" s="1"/>
  <c r="E37" i="65"/>
  <c r="F37" i="74"/>
  <c r="E40" i="106" s="1"/>
  <c r="E37" i="70"/>
  <c r="E25" i="63"/>
  <c r="F25" i="119"/>
  <c r="F25" i="78"/>
  <c r="E28" i="96" s="1"/>
  <c r="F25" i="71"/>
  <c r="E25" i="65"/>
  <c r="E25" i="38"/>
  <c r="E25" i="66"/>
  <c r="E25" i="70"/>
  <c r="E25" i="64"/>
  <c r="E12" i="82"/>
  <c r="F14" i="72"/>
  <c r="F14" i="73"/>
  <c r="E17" i="102" s="1"/>
  <c r="E14" i="64"/>
  <c r="C17" i="111"/>
  <c r="E14" i="70"/>
  <c r="F14" i="74"/>
  <c r="E17" i="106" s="1"/>
  <c r="E14" i="65"/>
  <c r="E7" i="70"/>
  <c r="F7" i="119"/>
  <c r="F7" i="73"/>
  <c r="E10" i="102" s="1"/>
  <c r="F7" i="77"/>
  <c r="E10" i="94" s="1"/>
  <c r="F37" i="116"/>
  <c r="E17" i="82"/>
  <c r="F23" i="116"/>
  <c r="B10" i="110"/>
  <c r="E7" i="63"/>
  <c r="E7" i="64"/>
  <c r="E14" i="100"/>
  <c r="M24" i="64"/>
  <c r="F24" i="74"/>
  <c r="E27" i="106" s="1"/>
  <c r="F24" i="73"/>
  <c r="E27" i="102" s="1"/>
  <c r="E24" i="38"/>
  <c r="E24" i="63"/>
  <c r="F24" i="119"/>
  <c r="F37" i="71"/>
  <c r="F37" i="119"/>
  <c r="F24" i="77"/>
  <c r="E27" i="94" s="1"/>
  <c r="E14" i="66"/>
  <c r="F14" i="77"/>
  <c r="E17" i="94" s="1"/>
  <c r="F14" i="119"/>
  <c r="M17" i="63"/>
  <c r="F18" i="73"/>
  <c r="E21" i="102" s="1"/>
  <c r="F18" i="74"/>
  <c r="E21" i="106" s="1"/>
  <c r="C28" i="111"/>
  <c r="B28" i="110"/>
  <c r="F35" i="72"/>
  <c r="C40" i="111"/>
  <c r="E34" i="63"/>
  <c r="E34" i="69"/>
  <c r="F34" i="73"/>
  <c r="E37" i="102" s="1"/>
  <c r="E34" i="38"/>
  <c r="F34" i="72"/>
  <c r="F36"/>
  <c r="E36" i="63"/>
  <c r="F36" i="71"/>
  <c r="E36" i="66"/>
  <c r="E23" i="38"/>
  <c r="E36"/>
  <c r="M33" l="1"/>
  <c r="E33" i="80"/>
  <c r="E33" i="86"/>
  <c r="M33" i="66"/>
  <c r="E16" i="84"/>
  <c r="E40" i="108"/>
  <c r="M5" i="65"/>
  <c r="E30" i="108"/>
  <c r="E10" i="86"/>
  <c r="M36" i="64"/>
  <c r="M19" i="68"/>
  <c r="M35"/>
  <c r="E14" i="88"/>
  <c r="E11" i="86"/>
  <c r="B14" i="81"/>
  <c r="M8" i="38"/>
  <c r="M19" i="65"/>
  <c r="E9" i="98"/>
  <c r="E25" i="90"/>
  <c r="M23" i="68"/>
  <c r="E24" i="108"/>
  <c r="M20" i="69"/>
  <c r="M27" i="64"/>
  <c r="E26" i="88"/>
  <c r="M23" i="63"/>
  <c r="F23" i="117"/>
  <c r="M27" i="65"/>
  <c r="F20" i="116"/>
  <c r="M29" i="65"/>
  <c r="M26" i="68"/>
  <c r="E22" i="90"/>
  <c r="M28" i="68"/>
  <c r="E12" i="88"/>
  <c r="M8" i="66"/>
  <c r="M5" i="68"/>
  <c r="E25" i="88"/>
  <c r="M23" i="65"/>
  <c r="D13" i="109"/>
  <c r="G15" i="110"/>
  <c r="B11" i="100"/>
  <c r="B14"/>
  <c r="B16"/>
  <c r="B12"/>
  <c r="Q11" i="110"/>
  <c r="R11" s="1"/>
  <c r="B10" i="100"/>
  <c r="E12" i="98"/>
  <c r="F9" i="116"/>
  <c r="F13" i="117"/>
  <c r="M9" i="70"/>
  <c r="E12" i="108"/>
  <c r="M10" i="38"/>
  <c r="M10" i="65"/>
  <c r="E16" i="88"/>
  <c r="F9" i="117"/>
  <c r="E15" i="80"/>
  <c r="E12" i="86"/>
  <c r="E15" i="82"/>
  <c r="E12" i="84"/>
  <c r="M6" i="64"/>
  <c r="B11" i="97"/>
  <c r="B39" i="113" s="1"/>
  <c r="B11" i="91"/>
  <c r="B67" i="113" s="1"/>
  <c r="B14" i="83"/>
  <c r="C15" i="81"/>
  <c r="G29" i="109"/>
  <c r="B10"/>
  <c r="B108" i="113" s="1"/>
  <c r="F9" i="109"/>
  <c r="E107" i="113" s="1"/>
  <c r="B15" i="83"/>
  <c r="B35" i="111"/>
  <c r="J31"/>
  <c r="E20" i="109"/>
  <c r="B9"/>
  <c r="B107" i="113" s="1"/>
  <c r="C10" i="109"/>
  <c r="F10"/>
  <c r="E108" i="113" s="1"/>
  <c r="G11" i="109"/>
  <c r="F109" i="113" s="1"/>
  <c r="J34" i="111"/>
  <c r="C11" i="109"/>
  <c r="B11" i="95"/>
  <c r="B88" i="113" s="1"/>
  <c r="G15" i="109"/>
  <c r="E9" i="95"/>
  <c r="D86" i="113" s="1"/>
  <c r="E14" i="95"/>
  <c r="B12" i="104"/>
  <c r="E17" i="109"/>
  <c r="R15" i="110"/>
  <c r="B22" i="111"/>
  <c r="C12" i="109"/>
  <c r="F40"/>
  <c r="B9" i="87"/>
  <c r="B72" i="113" s="1"/>
  <c r="J17" i="111"/>
  <c r="B13" i="109"/>
  <c r="B15"/>
  <c r="C13"/>
  <c r="C9"/>
  <c r="G10"/>
  <c r="F108" i="113" s="1"/>
  <c r="D36" i="109"/>
  <c r="F17"/>
  <c r="G13"/>
  <c r="D35"/>
  <c r="F12"/>
  <c r="B25"/>
  <c r="D34"/>
  <c r="F15"/>
  <c r="F22"/>
  <c r="D12"/>
  <c r="C31"/>
  <c r="G16"/>
  <c r="F11"/>
  <c r="E109" i="113" s="1"/>
  <c r="E21" i="109"/>
  <c r="F14"/>
  <c r="B12"/>
  <c r="B14"/>
  <c r="D9"/>
  <c r="C107" i="113" s="1"/>
  <c r="G14" i="109"/>
  <c r="B27"/>
  <c r="F13"/>
  <c r="D15"/>
  <c r="C18"/>
  <c r="D14"/>
  <c r="B11"/>
  <c r="B109" i="113" s="1"/>
  <c r="F38" i="109"/>
  <c r="B40"/>
  <c r="B22"/>
  <c r="C20"/>
  <c r="E19"/>
  <c r="G9"/>
  <c r="F107" i="113" s="1"/>
  <c r="C15" i="109"/>
  <c r="D11"/>
  <c r="C109" i="113" s="1"/>
  <c r="G12" i="109"/>
  <c r="C14"/>
  <c r="D10"/>
  <c r="C108" i="113" s="1"/>
  <c r="E9" i="109"/>
  <c r="D107" i="113" s="1"/>
  <c r="F15" i="81"/>
  <c r="C38" i="109"/>
  <c r="D22"/>
  <c r="E37"/>
  <c r="F31"/>
  <c r="G31"/>
  <c r="B28"/>
  <c r="D25"/>
  <c r="C21"/>
  <c r="G30"/>
  <c r="D17"/>
  <c r="C36"/>
  <c r="D20"/>
  <c r="E35"/>
  <c r="F33"/>
  <c r="D19"/>
  <c r="E30"/>
  <c r="F24"/>
  <c r="G28"/>
  <c r="C34"/>
  <c r="D18"/>
  <c r="E33"/>
  <c r="F27"/>
  <c r="G27"/>
  <c r="B16"/>
  <c r="E14" i="97"/>
  <c r="E16" i="81"/>
  <c r="AI16" i="110"/>
  <c r="E12" i="89"/>
  <c r="B34" i="109"/>
  <c r="G34"/>
  <c r="C25"/>
  <c r="C37"/>
  <c r="C33"/>
  <c r="G26"/>
  <c r="C40"/>
  <c r="C16"/>
  <c r="D24"/>
  <c r="E39"/>
  <c r="G17"/>
  <c r="C19"/>
  <c r="D31"/>
  <c r="E34"/>
  <c r="F28"/>
  <c r="G40"/>
  <c r="J19" i="111"/>
  <c r="G38" i="109"/>
  <c r="E28"/>
  <c r="G18"/>
  <c r="E36"/>
  <c r="E32"/>
  <c r="B31"/>
  <c r="C24"/>
  <c r="D40"/>
  <c r="D16"/>
  <c r="E23"/>
  <c r="F29"/>
  <c r="G33"/>
  <c r="C35"/>
  <c r="E18"/>
  <c r="F16"/>
  <c r="G24"/>
  <c r="B29"/>
  <c r="C22"/>
  <c r="D38"/>
  <c r="B9" i="81"/>
  <c r="B9" i="113" s="1"/>
  <c r="B14" i="85"/>
  <c r="G19" i="109"/>
  <c r="D15" i="81"/>
  <c r="E10" i="95"/>
  <c r="D87" i="113" s="1"/>
  <c r="F34" i="109"/>
  <c r="C29"/>
  <c r="E24"/>
  <c r="D37"/>
  <c r="B38"/>
  <c r="F26"/>
  <c r="B23"/>
  <c r="C32"/>
  <c r="D32"/>
  <c r="F25"/>
  <c r="G25"/>
  <c r="B18"/>
  <c r="C27"/>
  <c r="D27"/>
  <c r="E26"/>
  <c r="F36"/>
  <c r="F20"/>
  <c r="G36"/>
  <c r="G20"/>
  <c r="B37"/>
  <c r="B21"/>
  <c r="C30"/>
  <c r="D30"/>
  <c r="E29"/>
  <c r="F39"/>
  <c r="F23"/>
  <c r="G39"/>
  <c r="G23"/>
  <c r="B15" i="81"/>
  <c r="G15"/>
  <c r="B32" i="111"/>
  <c r="B13" i="95"/>
  <c r="G22" i="109"/>
  <c r="B32"/>
  <c r="F30"/>
  <c r="C17"/>
  <c r="B39"/>
  <c r="E31"/>
  <c r="B9" i="95"/>
  <c r="B86" i="113" s="1"/>
  <c r="B10" i="81"/>
  <c r="B10" i="113" s="1"/>
  <c r="B36" i="109"/>
  <c r="B20"/>
  <c r="E40"/>
  <c r="D29"/>
  <c r="B26"/>
  <c r="F18"/>
  <c r="B24"/>
  <c r="D21"/>
  <c r="B30"/>
  <c r="D33"/>
  <c r="B35"/>
  <c r="B19"/>
  <c r="C28"/>
  <c r="D28"/>
  <c r="E27"/>
  <c r="F37"/>
  <c r="F21"/>
  <c r="G37"/>
  <c r="G21"/>
  <c r="C39"/>
  <c r="C23"/>
  <c r="D39"/>
  <c r="D23"/>
  <c r="E38"/>
  <c r="E22"/>
  <c r="F32"/>
  <c r="G32"/>
  <c r="B33"/>
  <c r="B17"/>
  <c r="C26"/>
  <c r="D26"/>
  <c r="E25"/>
  <c r="F35"/>
  <c r="F19"/>
  <c r="G35"/>
  <c r="B15" i="91"/>
  <c r="B14" i="97"/>
  <c r="E11" i="83"/>
  <c r="D32" i="113" s="1"/>
  <c r="G14" i="110"/>
  <c r="R14" s="1"/>
  <c r="B16" i="89"/>
  <c r="E15" i="81"/>
  <c r="G22"/>
  <c r="B30"/>
  <c r="D34"/>
  <c r="G12"/>
  <c r="M5" i="63"/>
  <c r="E11" i="82"/>
  <c r="E23" i="100"/>
  <c r="F20" i="117"/>
  <c r="E23" i="86"/>
  <c r="M19" i="66"/>
  <c r="F24" i="117"/>
  <c r="E27" i="100"/>
  <c r="E35"/>
  <c r="F32" i="117"/>
  <c r="M35" i="64"/>
  <c r="E35" i="84"/>
  <c r="E35" i="86"/>
  <c r="M35" i="66"/>
  <c r="M14" i="64"/>
  <c r="E18" i="84"/>
  <c r="E25" i="108"/>
  <c r="B13" i="81"/>
  <c r="AB10" i="110"/>
  <c r="AI10" s="1"/>
  <c r="B11" i="81"/>
  <c r="B11" i="113" s="1"/>
  <c r="E11" i="89"/>
  <c r="D18" i="113" s="1"/>
  <c r="E10" i="81"/>
  <c r="D10" i="113" s="1"/>
  <c r="E11" i="85"/>
  <c r="D60" i="113" s="1"/>
  <c r="AF13" i="110"/>
  <c r="AJ13" s="1"/>
  <c r="E13" i="111" s="1"/>
  <c r="I13" s="1"/>
  <c r="B12" i="95"/>
  <c r="C31" i="81"/>
  <c r="C30"/>
  <c r="D35"/>
  <c r="G33"/>
  <c r="B28"/>
  <c r="D21"/>
  <c r="B27"/>
  <c r="D20"/>
  <c r="E25"/>
  <c r="G18"/>
  <c r="M30" i="65"/>
  <c r="E32" i="88"/>
  <c r="E15" i="108"/>
  <c r="E15" i="109" s="1"/>
  <c r="M9" i="69"/>
  <c r="E19" i="86"/>
  <c r="M15" i="66"/>
  <c r="E39" i="92"/>
  <c r="M36" i="70"/>
  <c r="E14" i="82"/>
  <c r="M8" i="63"/>
  <c r="E18" i="92"/>
  <c r="M13" i="70"/>
  <c r="E27" i="90"/>
  <c r="M25" i="68"/>
  <c r="E13" i="93"/>
  <c r="C35" i="81"/>
  <c r="D37"/>
  <c r="D36"/>
  <c r="D10"/>
  <c r="C10" i="113" s="1"/>
  <c r="E12" i="80"/>
  <c r="M6" i="38"/>
  <c r="F13" i="116"/>
  <c r="E10" i="83"/>
  <c r="D31" i="113" s="1"/>
  <c r="B16" i="81"/>
  <c r="E14"/>
  <c r="E34" i="86"/>
  <c r="B11" i="83"/>
  <c r="B32" i="113" s="1"/>
  <c r="D30" i="81"/>
  <c r="G9"/>
  <c r="F9" i="113" s="1"/>
  <c r="E23" i="81"/>
  <c r="C37"/>
  <c r="E20"/>
  <c r="C36"/>
  <c r="E19"/>
  <c r="E38"/>
  <c r="G31"/>
  <c r="F34"/>
  <c r="M5" i="64"/>
  <c r="E11" i="84"/>
  <c r="F8" i="116"/>
  <c r="E11" i="98"/>
  <c r="F16" i="116"/>
  <c r="E19" i="98"/>
  <c r="E27" i="108"/>
  <c r="M25" i="69"/>
  <c r="E10" i="98"/>
  <c r="F7" i="116"/>
  <c r="E22" i="100"/>
  <c r="F19" i="117"/>
  <c r="E34" i="100"/>
  <c r="F31" i="117"/>
  <c r="E23" i="108"/>
  <c r="M19" i="69"/>
  <c r="M27" i="70"/>
  <c r="E30" i="92"/>
  <c r="M4" i="69"/>
  <c r="E10" i="108"/>
  <c r="E14" i="109" s="1"/>
  <c r="B37" i="81"/>
  <c r="G16"/>
  <c r="G13"/>
  <c r="F31"/>
  <c r="G34"/>
  <c r="J27" i="111"/>
  <c r="M24" i="63"/>
  <c r="E12" i="85"/>
  <c r="E9" i="81"/>
  <c r="D9" i="113" s="1"/>
  <c r="B12" i="81"/>
  <c r="AI9" i="110"/>
  <c r="E19" i="80"/>
  <c r="B13" i="102"/>
  <c r="AI11" i="110"/>
  <c r="D31" i="81"/>
  <c r="G17"/>
  <c r="C34"/>
  <c r="F16"/>
  <c r="C21"/>
  <c r="F13"/>
  <c r="C20"/>
  <c r="F12"/>
  <c r="E22"/>
  <c r="F18"/>
  <c r="B9" i="102"/>
  <c r="E20" i="108"/>
  <c r="M16" i="69"/>
  <c r="M5"/>
  <c r="E11" i="108"/>
  <c r="E10" i="109" s="1"/>
  <c r="D108" i="113" s="1"/>
  <c r="M15" i="68"/>
  <c r="E19" i="90"/>
  <c r="E31" i="100"/>
  <c r="F28" i="117"/>
  <c r="E35" i="88"/>
  <c r="M35" i="65"/>
  <c r="E39" i="108"/>
  <c r="M39" i="69"/>
  <c r="E19" i="88"/>
  <c r="M15" i="65"/>
  <c r="E22" i="108"/>
  <c r="M18" i="69"/>
  <c r="M18" i="64"/>
  <c r="E22" i="84"/>
  <c r="E35" i="108"/>
  <c r="M35" i="69"/>
  <c r="F8" i="117"/>
  <c r="E11" i="100"/>
  <c r="M34" i="63"/>
  <c r="E34" i="82"/>
  <c r="M10" i="68"/>
  <c r="E16" i="90"/>
  <c r="E16" i="91" s="1"/>
  <c r="G12" i="97"/>
  <c r="G16"/>
  <c r="G20"/>
  <c r="G24"/>
  <c r="G28"/>
  <c r="G32"/>
  <c r="G36"/>
  <c r="G40"/>
  <c r="F12"/>
  <c r="F16"/>
  <c r="F20"/>
  <c r="F24"/>
  <c r="F28"/>
  <c r="F32"/>
  <c r="F36"/>
  <c r="F40"/>
  <c r="E18"/>
  <c r="E22"/>
  <c r="E26"/>
  <c r="E30"/>
  <c r="E34"/>
  <c r="E38"/>
  <c r="D11"/>
  <c r="C39" i="113" s="1"/>
  <c r="D15" i="97"/>
  <c r="D19"/>
  <c r="D23"/>
  <c r="D27"/>
  <c r="D31"/>
  <c r="D35"/>
  <c r="D39"/>
  <c r="C11"/>
  <c r="C15"/>
  <c r="C19"/>
  <c r="C23"/>
  <c r="C27"/>
  <c r="C31"/>
  <c r="C35"/>
  <c r="C39"/>
  <c r="B18"/>
  <c r="B22"/>
  <c r="B26"/>
  <c r="B30"/>
  <c r="B34"/>
  <c r="B38"/>
  <c r="G13"/>
  <c r="G17"/>
  <c r="G21"/>
  <c r="G25"/>
  <c r="G29"/>
  <c r="G33"/>
  <c r="G37"/>
  <c r="G9"/>
  <c r="F37" i="113" s="1"/>
  <c r="F13" i="97"/>
  <c r="F17"/>
  <c r="F21"/>
  <c r="F25"/>
  <c r="F29"/>
  <c r="F33"/>
  <c r="F37"/>
  <c r="F9"/>
  <c r="E37" i="113" s="1"/>
  <c r="E19" i="97"/>
  <c r="E23"/>
  <c r="E27"/>
  <c r="E31"/>
  <c r="E35"/>
  <c r="E39"/>
  <c r="D12"/>
  <c r="D16"/>
  <c r="D20"/>
  <c r="D24"/>
  <c r="D28"/>
  <c r="D32"/>
  <c r="D36"/>
  <c r="D40"/>
  <c r="C12"/>
  <c r="C16"/>
  <c r="C20"/>
  <c r="C24"/>
  <c r="C28"/>
  <c r="C32"/>
  <c r="C36"/>
  <c r="C40"/>
  <c r="B19"/>
  <c r="B23"/>
  <c r="B27"/>
  <c r="B31"/>
  <c r="B35"/>
  <c r="B39"/>
  <c r="G10"/>
  <c r="F38" i="113" s="1"/>
  <c r="G18" i="97"/>
  <c r="G26"/>
  <c r="G34"/>
  <c r="F10"/>
  <c r="E38" i="113" s="1"/>
  <c r="F18" i="97"/>
  <c r="F26"/>
  <c r="F34"/>
  <c r="E13"/>
  <c r="E24"/>
  <c r="E32"/>
  <c r="E40"/>
  <c r="D17"/>
  <c r="D25"/>
  <c r="D33"/>
  <c r="D9"/>
  <c r="C37" i="113" s="1"/>
  <c r="C17" i="97"/>
  <c r="C25"/>
  <c r="C33"/>
  <c r="C9"/>
  <c r="B24"/>
  <c r="B32"/>
  <c r="B40"/>
  <c r="G11"/>
  <c r="F39" i="113" s="1"/>
  <c r="G19" i="97"/>
  <c r="G27"/>
  <c r="G35"/>
  <c r="F11"/>
  <c r="E39" i="113" s="1"/>
  <c r="F19" i="97"/>
  <c r="F27"/>
  <c r="F35"/>
  <c r="E17"/>
  <c r="E25"/>
  <c r="E33"/>
  <c r="D10"/>
  <c r="C38" i="113" s="1"/>
  <c r="D18" i="97"/>
  <c r="D26"/>
  <c r="D34"/>
  <c r="C10"/>
  <c r="C18"/>
  <c r="C26"/>
  <c r="C34"/>
  <c r="B17"/>
  <c r="B25"/>
  <c r="B33"/>
  <c r="B9"/>
  <c r="B37" i="113" s="1"/>
  <c r="G22" i="97"/>
  <c r="G38"/>
  <c r="F22"/>
  <c r="F38"/>
  <c r="E28"/>
  <c r="D13"/>
  <c r="D29"/>
  <c r="C13"/>
  <c r="C29"/>
  <c r="B20"/>
  <c r="B36"/>
  <c r="G23"/>
  <c r="G39"/>
  <c r="F23"/>
  <c r="F39"/>
  <c r="E29"/>
  <c r="D14"/>
  <c r="D30"/>
  <c r="C14"/>
  <c r="C30"/>
  <c r="B21"/>
  <c r="B37"/>
  <c r="G14"/>
  <c r="G30"/>
  <c r="F14"/>
  <c r="F30"/>
  <c r="E20"/>
  <c r="E36"/>
  <c r="D21"/>
  <c r="D37"/>
  <c r="C21"/>
  <c r="C37"/>
  <c r="B28"/>
  <c r="F15"/>
  <c r="D22"/>
  <c r="B29"/>
  <c r="F31"/>
  <c r="D38"/>
  <c r="G15"/>
  <c r="E21"/>
  <c r="C22"/>
  <c r="G31"/>
  <c r="E37"/>
  <c r="C38"/>
  <c r="F13" i="87"/>
  <c r="F17"/>
  <c r="F21"/>
  <c r="F25"/>
  <c r="F29"/>
  <c r="F33"/>
  <c r="F37"/>
  <c r="G10"/>
  <c r="F73" i="113" s="1"/>
  <c r="G14" i="87"/>
  <c r="G18"/>
  <c r="G22"/>
  <c r="G26"/>
  <c r="G30"/>
  <c r="G34"/>
  <c r="G38"/>
  <c r="F9"/>
  <c r="E72" i="113" s="1"/>
  <c r="E20" i="87"/>
  <c r="E24"/>
  <c r="E28"/>
  <c r="E32"/>
  <c r="E36"/>
  <c r="E40"/>
  <c r="D13"/>
  <c r="D17"/>
  <c r="D21"/>
  <c r="D25"/>
  <c r="D29"/>
  <c r="D33"/>
  <c r="D37"/>
  <c r="D9"/>
  <c r="C72" i="113" s="1"/>
  <c r="C13" i="87"/>
  <c r="C17"/>
  <c r="C21"/>
  <c r="C25"/>
  <c r="C29"/>
  <c r="C33"/>
  <c r="C37"/>
  <c r="C9"/>
  <c r="B20"/>
  <c r="B24"/>
  <c r="B28"/>
  <c r="B32"/>
  <c r="B36"/>
  <c r="B40"/>
  <c r="F10"/>
  <c r="E73" i="113" s="1"/>
  <c r="F14" i="87"/>
  <c r="F18"/>
  <c r="F22"/>
  <c r="F26"/>
  <c r="F30"/>
  <c r="F34"/>
  <c r="F38"/>
  <c r="G11"/>
  <c r="F74" i="113" s="1"/>
  <c r="G15" i="87"/>
  <c r="G19"/>
  <c r="G23"/>
  <c r="G27"/>
  <c r="G31"/>
  <c r="G35"/>
  <c r="G39"/>
  <c r="E17"/>
  <c r="E21"/>
  <c r="E25"/>
  <c r="E29"/>
  <c r="E33"/>
  <c r="E37"/>
  <c r="D10"/>
  <c r="C73" i="113" s="1"/>
  <c r="D14" i="87"/>
  <c r="D18"/>
  <c r="D22"/>
  <c r="D26"/>
  <c r="D30"/>
  <c r="D34"/>
  <c r="D38"/>
  <c r="C10"/>
  <c r="C14"/>
  <c r="C18"/>
  <c r="C22"/>
  <c r="C26"/>
  <c r="C30"/>
  <c r="C34"/>
  <c r="C38"/>
  <c r="B17"/>
  <c r="B21"/>
  <c r="B25"/>
  <c r="B29"/>
  <c r="B33"/>
  <c r="B37"/>
  <c r="F15"/>
  <c r="F23"/>
  <c r="F31"/>
  <c r="F39"/>
  <c r="G16"/>
  <c r="G24"/>
  <c r="G32"/>
  <c r="G40"/>
  <c r="E22"/>
  <c r="E30"/>
  <c r="E38"/>
  <c r="D15"/>
  <c r="D23"/>
  <c r="D31"/>
  <c r="D39"/>
  <c r="C15"/>
  <c r="C23"/>
  <c r="C31"/>
  <c r="C39"/>
  <c r="B22"/>
  <c r="B30"/>
  <c r="B38"/>
  <c r="F16"/>
  <c r="F24"/>
  <c r="F32"/>
  <c r="F40"/>
  <c r="G17"/>
  <c r="G25"/>
  <c r="G33"/>
  <c r="G9"/>
  <c r="F72" i="113" s="1"/>
  <c r="E23" i="87"/>
  <c r="E31"/>
  <c r="E39"/>
  <c r="D16"/>
  <c r="D24"/>
  <c r="D32"/>
  <c r="D40"/>
  <c r="C16"/>
  <c r="C24"/>
  <c r="C32"/>
  <c r="C40"/>
  <c r="B23"/>
  <c r="B31"/>
  <c r="B39"/>
  <c r="F11"/>
  <c r="E74" i="113" s="1"/>
  <c r="F19" i="87"/>
  <c r="F27"/>
  <c r="F35"/>
  <c r="G12"/>
  <c r="G20"/>
  <c r="G28"/>
  <c r="G36"/>
  <c r="E18"/>
  <c r="E26"/>
  <c r="E34"/>
  <c r="D11"/>
  <c r="C74" i="113" s="1"/>
  <c r="D19" i="87"/>
  <c r="D27"/>
  <c r="D35"/>
  <c r="C11"/>
  <c r="C19"/>
  <c r="C27"/>
  <c r="C35"/>
  <c r="B18"/>
  <c r="B26"/>
  <c r="B34"/>
  <c r="F20"/>
  <c r="G21"/>
  <c r="E27"/>
  <c r="D28"/>
  <c r="C28"/>
  <c r="B35"/>
  <c r="F28"/>
  <c r="G29"/>
  <c r="E35"/>
  <c r="D36"/>
  <c r="C36"/>
  <c r="F36"/>
  <c r="G37"/>
  <c r="D12"/>
  <c r="C12"/>
  <c r="B19"/>
  <c r="E19"/>
  <c r="B27"/>
  <c r="D20"/>
  <c r="F12"/>
  <c r="C20"/>
  <c r="G13"/>
  <c r="B10"/>
  <c r="B73" i="113" s="1"/>
  <c r="G10" i="89"/>
  <c r="F17" i="113" s="1"/>
  <c r="G14" i="89"/>
  <c r="G18"/>
  <c r="G22"/>
  <c r="G26"/>
  <c r="G30"/>
  <c r="G34"/>
  <c r="G38"/>
  <c r="F10"/>
  <c r="E17" i="113" s="1"/>
  <c r="F14" i="89"/>
  <c r="F18"/>
  <c r="F22"/>
  <c r="F26"/>
  <c r="F30"/>
  <c r="F34"/>
  <c r="F38"/>
  <c r="E17"/>
  <c r="E21"/>
  <c r="E25"/>
  <c r="E29"/>
  <c r="E33"/>
  <c r="E37"/>
  <c r="D10"/>
  <c r="C17" i="113" s="1"/>
  <c r="D14" i="89"/>
  <c r="D18"/>
  <c r="D22"/>
  <c r="D26"/>
  <c r="D30"/>
  <c r="D34"/>
  <c r="D38"/>
  <c r="C10"/>
  <c r="C14"/>
  <c r="C18"/>
  <c r="C22"/>
  <c r="C26"/>
  <c r="C30"/>
  <c r="C34"/>
  <c r="C38"/>
  <c r="B10"/>
  <c r="B17" i="113" s="1"/>
  <c r="B20" i="89"/>
  <c r="B24"/>
  <c r="B28"/>
  <c r="B32"/>
  <c r="B36"/>
  <c r="B40"/>
  <c r="G11"/>
  <c r="F18" i="113" s="1"/>
  <c r="G15" i="89"/>
  <c r="G19"/>
  <c r="G23"/>
  <c r="G27"/>
  <c r="G31"/>
  <c r="G35"/>
  <c r="G39"/>
  <c r="F11"/>
  <c r="E18" i="113" s="1"/>
  <c r="F15" i="89"/>
  <c r="F19"/>
  <c r="F23"/>
  <c r="F27"/>
  <c r="F31"/>
  <c r="F35"/>
  <c r="F39"/>
  <c r="E18"/>
  <c r="E22"/>
  <c r="E26"/>
  <c r="E30"/>
  <c r="E34"/>
  <c r="E38"/>
  <c r="D11"/>
  <c r="C18" i="113" s="1"/>
  <c r="D15" i="89"/>
  <c r="D19"/>
  <c r="D23"/>
  <c r="D27"/>
  <c r="D31"/>
  <c r="D35"/>
  <c r="D39"/>
  <c r="C11"/>
  <c r="C15"/>
  <c r="C19"/>
  <c r="C23"/>
  <c r="C27"/>
  <c r="C31"/>
  <c r="C35"/>
  <c r="C39"/>
  <c r="B17"/>
  <c r="B21"/>
  <c r="B25"/>
  <c r="B29"/>
  <c r="B33"/>
  <c r="B37"/>
  <c r="G16"/>
  <c r="G24"/>
  <c r="G32"/>
  <c r="G40"/>
  <c r="F16"/>
  <c r="F24"/>
  <c r="F32"/>
  <c r="F40"/>
  <c r="E23"/>
  <c r="E31"/>
  <c r="E39"/>
  <c r="D16"/>
  <c r="D24"/>
  <c r="D32"/>
  <c r="D40"/>
  <c r="C16"/>
  <c r="C24"/>
  <c r="C32"/>
  <c r="C40"/>
  <c r="B22"/>
  <c r="B30"/>
  <c r="B38"/>
  <c r="G17"/>
  <c r="G25"/>
  <c r="G33"/>
  <c r="G9"/>
  <c r="F16" i="113" s="1"/>
  <c r="F17" i="89"/>
  <c r="F25"/>
  <c r="F33"/>
  <c r="F9"/>
  <c r="E16" i="113" s="1"/>
  <c r="E24" i="89"/>
  <c r="E32"/>
  <c r="E40"/>
  <c r="D17"/>
  <c r="D25"/>
  <c r="D33"/>
  <c r="D9"/>
  <c r="C16" i="113" s="1"/>
  <c r="C17" i="89"/>
  <c r="C25"/>
  <c r="C33"/>
  <c r="C9"/>
  <c r="B23"/>
  <c r="B31"/>
  <c r="B39"/>
  <c r="G12"/>
  <c r="G20"/>
  <c r="G28"/>
  <c r="G36"/>
  <c r="F12"/>
  <c r="F20"/>
  <c r="F28"/>
  <c r="F36"/>
  <c r="E19"/>
  <c r="E27"/>
  <c r="E35"/>
  <c r="D12"/>
  <c r="D20"/>
  <c r="D28"/>
  <c r="D36"/>
  <c r="C12"/>
  <c r="C20"/>
  <c r="C28"/>
  <c r="C36"/>
  <c r="B18"/>
  <c r="B26"/>
  <c r="B34"/>
  <c r="G37"/>
  <c r="F37"/>
  <c r="D13"/>
  <c r="C13"/>
  <c r="B19"/>
  <c r="G13"/>
  <c r="F13"/>
  <c r="E20"/>
  <c r="D21"/>
  <c r="C21"/>
  <c r="B27"/>
  <c r="G21"/>
  <c r="F21"/>
  <c r="E28"/>
  <c r="D29"/>
  <c r="C29"/>
  <c r="B35"/>
  <c r="D37"/>
  <c r="G29"/>
  <c r="C37"/>
  <c r="E36"/>
  <c r="F29"/>
  <c r="E26" i="92"/>
  <c r="M23" i="70"/>
  <c r="B10" i="83"/>
  <c r="B31" i="113" s="1"/>
  <c r="E36" i="98"/>
  <c r="F33" i="116"/>
  <c r="E22" i="92"/>
  <c r="M17" i="70"/>
  <c r="E16" i="97"/>
  <c r="F17" i="116"/>
  <c r="E20" i="98"/>
  <c r="E24" i="82"/>
  <c r="M20" i="63"/>
  <c r="F21" i="117"/>
  <c r="E24" i="100"/>
  <c r="G13" i="85"/>
  <c r="G17"/>
  <c r="G21"/>
  <c r="G25"/>
  <c r="G29"/>
  <c r="G33"/>
  <c r="G37"/>
  <c r="G9"/>
  <c r="F58" i="113" s="1"/>
  <c r="F13" i="85"/>
  <c r="F17"/>
  <c r="F21"/>
  <c r="F25"/>
  <c r="F29"/>
  <c r="F33"/>
  <c r="F37"/>
  <c r="F9"/>
  <c r="E58" i="113" s="1"/>
  <c r="E19" i="85"/>
  <c r="E23"/>
  <c r="E27"/>
  <c r="E31"/>
  <c r="E35"/>
  <c r="E39"/>
  <c r="D12"/>
  <c r="D16"/>
  <c r="D20"/>
  <c r="D24"/>
  <c r="D28"/>
  <c r="D32"/>
  <c r="D36"/>
  <c r="D40"/>
  <c r="C11"/>
  <c r="C15"/>
  <c r="C19"/>
  <c r="C23"/>
  <c r="C27"/>
  <c r="C31"/>
  <c r="C35"/>
  <c r="C39"/>
  <c r="B18"/>
  <c r="B22"/>
  <c r="B26"/>
  <c r="B30"/>
  <c r="B34"/>
  <c r="B38"/>
  <c r="G10"/>
  <c r="F59" i="113" s="1"/>
  <c r="G14" i="85"/>
  <c r="G18"/>
  <c r="G22"/>
  <c r="G26"/>
  <c r="G30"/>
  <c r="G34"/>
  <c r="G38"/>
  <c r="F10"/>
  <c r="E59" i="113" s="1"/>
  <c r="F14" i="85"/>
  <c r="F18"/>
  <c r="F22"/>
  <c r="F26"/>
  <c r="F30"/>
  <c r="F34"/>
  <c r="F38"/>
  <c r="E20"/>
  <c r="E24"/>
  <c r="E28"/>
  <c r="E32"/>
  <c r="E36"/>
  <c r="E40"/>
  <c r="D13"/>
  <c r="D17"/>
  <c r="D21"/>
  <c r="D25"/>
  <c r="D29"/>
  <c r="D33"/>
  <c r="D37"/>
  <c r="D9"/>
  <c r="C58" i="113" s="1"/>
  <c r="C12" i="85"/>
  <c r="C16"/>
  <c r="C20"/>
  <c r="C24"/>
  <c r="C28"/>
  <c r="C32"/>
  <c r="C36"/>
  <c r="C40"/>
  <c r="B19"/>
  <c r="B23"/>
  <c r="B27"/>
  <c r="B31"/>
  <c r="B35"/>
  <c r="B39"/>
  <c r="G15"/>
  <c r="G23"/>
  <c r="G31"/>
  <c r="G39"/>
  <c r="F15"/>
  <c r="F23"/>
  <c r="F31"/>
  <c r="F39"/>
  <c r="E21"/>
  <c r="E29"/>
  <c r="E37"/>
  <c r="D14"/>
  <c r="D22"/>
  <c r="D30"/>
  <c r="D38"/>
  <c r="C13"/>
  <c r="C21"/>
  <c r="C29"/>
  <c r="C37"/>
  <c r="B20"/>
  <c r="B28"/>
  <c r="B36"/>
  <c r="G16"/>
  <c r="G24"/>
  <c r="G32"/>
  <c r="G40"/>
  <c r="F16"/>
  <c r="F24"/>
  <c r="F32"/>
  <c r="F40"/>
  <c r="E22"/>
  <c r="E30"/>
  <c r="E38"/>
  <c r="D15"/>
  <c r="D23"/>
  <c r="D31"/>
  <c r="D39"/>
  <c r="C14"/>
  <c r="C22"/>
  <c r="C30"/>
  <c r="C38"/>
  <c r="B21"/>
  <c r="B29"/>
  <c r="B37"/>
  <c r="G11"/>
  <c r="F60" i="113" s="1"/>
  <c r="G19" i="85"/>
  <c r="G27"/>
  <c r="G35"/>
  <c r="F11"/>
  <c r="E60" i="113" s="1"/>
  <c r="F19" i="85"/>
  <c r="F27"/>
  <c r="F35"/>
  <c r="E17"/>
  <c r="E25"/>
  <c r="E33"/>
  <c r="D10"/>
  <c r="C59" i="113" s="1"/>
  <c r="D18" i="85"/>
  <c r="D26"/>
  <c r="D34"/>
  <c r="C17"/>
  <c r="C25"/>
  <c r="C33"/>
  <c r="C9"/>
  <c r="B24"/>
  <c r="B32"/>
  <c r="B40"/>
  <c r="G36"/>
  <c r="F36"/>
  <c r="D11"/>
  <c r="C60" i="113" s="1"/>
  <c r="C10" i="85"/>
  <c r="B17"/>
  <c r="G12"/>
  <c r="F12"/>
  <c r="E18"/>
  <c r="D19"/>
  <c r="C18"/>
  <c r="B25"/>
  <c r="G20"/>
  <c r="F20"/>
  <c r="E26"/>
  <c r="D27"/>
  <c r="C26"/>
  <c r="B33"/>
  <c r="G28"/>
  <c r="C34"/>
  <c r="F28"/>
  <c r="D35"/>
  <c r="E34"/>
  <c r="B14" i="104"/>
  <c r="B10" i="98"/>
  <c r="B13"/>
  <c r="B12"/>
  <c r="B14" i="87"/>
  <c r="R10" i="110"/>
  <c r="E9" i="88"/>
  <c r="E13" i="89" s="1"/>
  <c r="M3" i="65"/>
  <c r="E9" i="100"/>
  <c r="F6" i="117"/>
  <c r="F10"/>
  <c r="E13" i="100"/>
  <c r="E13" i="92"/>
  <c r="E11" i="93" s="1"/>
  <c r="D25" i="113" s="1"/>
  <c r="M8" i="70"/>
  <c r="M7" i="69"/>
  <c r="E13" i="108"/>
  <c r="E12" i="109" s="1"/>
  <c r="E9" i="83"/>
  <c r="D30" i="113" s="1"/>
  <c r="M24" i="69"/>
  <c r="E26" i="108"/>
  <c r="R16" i="110"/>
  <c r="AJ16"/>
  <c r="E16" i="111" s="1"/>
  <c r="I16" s="1"/>
  <c r="B9" i="98"/>
  <c r="G16" i="93"/>
  <c r="G32"/>
  <c r="F16"/>
  <c r="F32"/>
  <c r="E20"/>
  <c r="E36"/>
  <c r="D20"/>
  <c r="D36"/>
  <c r="C20"/>
  <c r="C36"/>
  <c r="B20"/>
  <c r="B36"/>
  <c r="G21"/>
  <c r="G37"/>
  <c r="F17"/>
  <c r="F33"/>
  <c r="E17"/>
  <c r="E33"/>
  <c r="D21"/>
  <c r="D37"/>
  <c r="C21"/>
  <c r="C37"/>
  <c r="B21"/>
  <c r="B37"/>
  <c r="G26"/>
  <c r="F10"/>
  <c r="E24" i="113" s="1"/>
  <c r="F26" i="93"/>
  <c r="E26"/>
  <c r="D10"/>
  <c r="C24" i="113" s="1"/>
  <c r="D22" i="93"/>
  <c r="D38"/>
  <c r="C22"/>
  <c r="C38"/>
  <c r="B18"/>
  <c r="B34"/>
  <c r="F23"/>
  <c r="D23"/>
  <c r="B23"/>
  <c r="F15"/>
  <c r="D15"/>
  <c r="B15"/>
  <c r="F19"/>
  <c r="D19"/>
  <c r="B19"/>
  <c r="F11"/>
  <c r="E25" i="113" s="1"/>
  <c r="D11" i="93"/>
  <c r="C25" i="113" s="1"/>
  <c r="C27" i="93"/>
  <c r="G20"/>
  <c r="G36"/>
  <c r="F20"/>
  <c r="E24"/>
  <c r="E40"/>
  <c r="D40"/>
  <c r="C40"/>
  <c r="B40"/>
  <c r="G9"/>
  <c r="F23" i="113" s="1"/>
  <c r="F37" i="93"/>
  <c r="E37"/>
  <c r="D9"/>
  <c r="C23" i="113" s="1"/>
  <c r="C9" i="93"/>
  <c r="B9"/>
  <c r="B23" i="113" s="1"/>
  <c r="G30" i="93"/>
  <c r="F30"/>
  <c r="D26"/>
  <c r="C26"/>
  <c r="B22"/>
  <c r="F39"/>
  <c r="B39"/>
  <c r="D31"/>
  <c r="F35"/>
  <c r="B35"/>
  <c r="G40"/>
  <c r="F40"/>
  <c r="D28"/>
  <c r="C28"/>
  <c r="G13"/>
  <c r="F25"/>
  <c r="D13"/>
  <c r="B13"/>
  <c r="G34"/>
  <c r="F34"/>
  <c r="D14"/>
  <c r="C30"/>
  <c r="G23"/>
  <c r="G15"/>
  <c r="G19"/>
  <c r="G11"/>
  <c r="F25" i="113" s="1"/>
  <c r="D27" i="93"/>
  <c r="G12"/>
  <c r="G28"/>
  <c r="F28"/>
  <c r="E32"/>
  <c r="D32"/>
  <c r="C32"/>
  <c r="B32"/>
  <c r="G33"/>
  <c r="F29"/>
  <c r="D17"/>
  <c r="D33"/>
  <c r="B17"/>
  <c r="G10"/>
  <c r="F24" i="113" s="1"/>
  <c r="G38" i="93"/>
  <c r="E22"/>
  <c r="D34"/>
  <c r="C18"/>
  <c r="G39"/>
  <c r="G31"/>
  <c r="G35"/>
  <c r="G27"/>
  <c r="B27"/>
  <c r="F36"/>
  <c r="D24"/>
  <c r="C24"/>
  <c r="B24"/>
  <c r="G25"/>
  <c r="F21"/>
  <c r="E21"/>
  <c r="D25"/>
  <c r="C25"/>
  <c r="B25"/>
  <c r="G14"/>
  <c r="F14"/>
  <c r="E30"/>
  <c r="C10"/>
  <c r="B10"/>
  <c r="B24" i="113" s="1"/>
  <c r="B38" i="93"/>
  <c r="D39"/>
  <c r="F31"/>
  <c r="B31"/>
  <c r="D35"/>
  <c r="B11"/>
  <c r="B25" i="113" s="1"/>
  <c r="F24" i="93"/>
  <c r="E28"/>
  <c r="C12"/>
  <c r="B12"/>
  <c r="G29"/>
  <c r="F9"/>
  <c r="E23" i="113" s="1"/>
  <c r="D29" i="93"/>
  <c r="C29"/>
  <c r="B29"/>
  <c r="F18"/>
  <c r="E18"/>
  <c r="D30"/>
  <c r="B26"/>
  <c r="C23"/>
  <c r="C15"/>
  <c r="C19"/>
  <c r="F27"/>
  <c r="F12"/>
  <c r="E16"/>
  <c r="D16"/>
  <c r="C16"/>
  <c r="B16"/>
  <c r="G17"/>
  <c r="F13"/>
  <c r="E29"/>
  <c r="C17"/>
  <c r="B33"/>
  <c r="G22"/>
  <c r="F22"/>
  <c r="F38"/>
  <c r="D18"/>
  <c r="C34"/>
  <c r="B30"/>
  <c r="C39"/>
  <c r="C31"/>
  <c r="C35"/>
  <c r="C11"/>
  <c r="G24"/>
  <c r="D12"/>
  <c r="B28"/>
  <c r="E25"/>
  <c r="C13"/>
  <c r="G18"/>
  <c r="E34"/>
  <c r="C14"/>
  <c r="E23"/>
  <c r="E19"/>
  <c r="C33"/>
  <c r="E38"/>
  <c r="B14"/>
  <c r="E39"/>
  <c r="E31"/>
  <c r="E35"/>
  <c r="E27"/>
  <c r="AJ30" i="110"/>
  <c r="E30" i="111" s="1"/>
  <c r="I30" s="1"/>
  <c r="E12" i="87"/>
  <c r="B14" i="106"/>
  <c r="B13"/>
  <c r="B10"/>
  <c r="B9"/>
  <c r="B16"/>
  <c r="E12" i="83"/>
  <c r="R12" i="110"/>
  <c r="C23" i="81"/>
  <c r="B22"/>
  <c r="C39"/>
  <c r="B29"/>
  <c r="C22"/>
  <c r="D22"/>
  <c r="B34"/>
  <c r="C27"/>
  <c r="D27"/>
  <c r="B33"/>
  <c r="C26"/>
  <c r="D26"/>
  <c r="D16"/>
  <c r="F40"/>
  <c r="G40"/>
  <c r="B40"/>
  <c r="B24"/>
  <c r="C33"/>
  <c r="C17"/>
  <c r="D33"/>
  <c r="D13"/>
  <c r="F37"/>
  <c r="G37"/>
  <c r="B39"/>
  <c r="B23"/>
  <c r="C32"/>
  <c r="C16"/>
  <c r="D32"/>
  <c r="D12"/>
  <c r="F36"/>
  <c r="G36"/>
  <c r="D19"/>
  <c r="E34"/>
  <c r="E18"/>
  <c r="F27"/>
  <c r="F11"/>
  <c r="E11" i="113" s="1"/>
  <c r="G27" i="81"/>
  <c r="G11"/>
  <c r="F11" i="113" s="1"/>
  <c r="E37" i="81"/>
  <c r="E21"/>
  <c r="F30"/>
  <c r="F14"/>
  <c r="G30"/>
  <c r="G14"/>
  <c r="B25" i="111"/>
  <c r="J25"/>
  <c r="J38"/>
  <c r="B38"/>
  <c r="E9" i="90"/>
  <c r="E11" i="91" s="1"/>
  <c r="D67" i="113" s="1"/>
  <c r="M3" i="68"/>
  <c r="M7" i="66"/>
  <c r="E13" i="86"/>
  <c r="E11" i="87" s="1"/>
  <c r="D74" i="113" s="1"/>
  <c r="E10" i="97"/>
  <c r="D38" i="113" s="1"/>
  <c r="E13" i="91"/>
  <c r="E12" i="97"/>
  <c r="E26" i="86"/>
  <c r="M24" i="66"/>
  <c r="E16" i="83"/>
  <c r="B11" i="104"/>
  <c r="J28" i="111"/>
  <c r="B28"/>
  <c r="E14" i="85"/>
  <c r="J24" i="111"/>
  <c r="B13" i="97"/>
  <c r="B15" i="104"/>
  <c r="B16"/>
  <c r="B10"/>
  <c r="B13"/>
  <c r="B9"/>
  <c r="B16" i="95"/>
  <c r="B16" i="87"/>
  <c r="B9" i="91"/>
  <c r="B65" i="113" s="1"/>
  <c r="B15" i="85"/>
  <c r="B9" i="83"/>
  <c r="B30" i="113" s="1"/>
  <c r="E9" i="91"/>
  <c r="D65" i="113" s="1"/>
  <c r="AJ9" i="110"/>
  <c r="E9" i="111" s="1"/>
  <c r="I9" s="1"/>
  <c r="R9" i="110"/>
  <c r="M10" i="66"/>
  <c r="E16" i="86"/>
  <c r="E16" i="87" s="1"/>
  <c r="M10" i="69"/>
  <c r="E16" i="108"/>
  <c r="E16" i="109" s="1"/>
  <c r="M15" i="70"/>
  <c r="E20" i="92"/>
  <c r="E30" i="84"/>
  <c r="M28" i="64"/>
  <c r="M3" i="63"/>
  <c r="E9" i="82"/>
  <c r="E14" i="83" s="1"/>
  <c r="E13" i="98"/>
  <c r="F10" i="116"/>
  <c r="E15" i="95"/>
  <c r="B15" i="97"/>
  <c r="B16"/>
  <c r="B11" i="87"/>
  <c r="B74" i="113" s="1"/>
  <c r="B13" i="83"/>
  <c r="M34" i="38"/>
  <c r="E34" i="80"/>
  <c r="M7" i="70"/>
  <c r="E12" i="92"/>
  <c r="E10" i="93" s="1"/>
  <c r="D24" i="113" s="1"/>
  <c r="E11" i="95"/>
  <c r="D88" i="113" s="1"/>
  <c r="E29" i="98"/>
  <c r="F26" i="116"/>
  <c r="M5" i="38"/>
  <c r="E11" i="80"/>
  <c r="E12" i="81" s="1"/>
  <c r="B10" i="85"/>
  <c r="B59" i="113" s="1"/>
  <c r="B15" i="102"/>
  <c r="B14" i="89"/>
  <c r="B11" i="85"/>
  <c r="B60" i="113" s="1"/>
  <c r="F31" i="116"/>
  <c r="E34" i="98"/>
  <c r="AJ36" i="110"/>
  <c r="E36" i="111" s="1"/>
  <c r="I36" s="1"/>
  <c r="R36" i="110"/>
  <c r="B16" i="83"/>
  <c r="E16" i="95"/>
  <c r="E24" i="86"/>
  <c r="M20" i="66"/>
  <c r="M20" i="38"/>
  <c r="E24" i="80"/>
  <c r="M38" i="66"/>
  <c r="E38" i="86"/>
  <c r="M3" i="64"/>
  <c r="E9" i="84"/>
  <c r="E16" i="85" s="1"/>
  <c r="E9"/>
  <c r="D58" i="113" s="1"/>
  <c r="E9" i="87"/>
  <c r="D72" i="113" s="1"/>
  <c r="E30" i="86"/>
  <c r="M28" i="66"/>
  <c r="AJ20" i="110"/>
  <c r="E20" i="111" s="1"/>
  <c r="I20" s="1"/>
  <c r="R20" i="110"/>
  <c r="B13" i="89"/>
  <c r="B12" i="85"/>
  <c r="B12" i="83"/>
  <c r="E13" i="95"/>
  <c r="E9" i="108"/>
  <c r="E13" i="109" s="1"/>
  <c r="M3" i="69"/>
  <c r="E9" i="97"/>
  <c r="D37" i="113" s="1"/>
  <c r="M7" i="68"/>
  <c r="E13" i="90"/>
  <c r="E12" i="91" s="1"/>
  <c r="E26" i="90"/>
  <c r="M24" i="68"/>
  <c r="E11" i="81"/>
  <c r="D11" i="113" s="1"/>
  <c r="R13" i="110"/>
  <c r="B11" i="98"/>
  <c r="E10" i="89"/>
  <c r="D17" i="113" s="1"/>
  <c r="Z14" i="110"/>
  <c r="AJ29"/>
  <c r="E29" i="111" s="1"/>
  <c r="I29" s="1"/>
  <c r="B12" i="102"/>
  <c r="B12" i="87"/>
  <c r="E10" i="91"/>
  <c r="D66" i="113" s="1"/>
  <c r="B33" i="111"/>
  <c r="J33"/>
  <c r="D23" i="81"/>
  <c r="D39"/>
  <c r="B21"/>
  <c r="C14"/>
  <c r="E24"/>
  <c r="B26"/>
  <c r="C19"/>
  <c r="D17"/>
  <c r="B25"/>
  <c r="C18"/>
  <c r="E40"/>
  <c r="E39"/>
  <c r="F32"/>
  <c r="G32"/>
  <c r="B36"/>
  <c r="B20"/>
  <c r="C29"/>
  <c r="C13"/>
  <c r="D29"/>
  <c r="E36"/>
  <c r="F29"/>
  <c r="G29"/>
  <c r="B35"/>
  <c r="B19"/>
  <c r="C28"/>
  <c r="C12"/>
  <c r="D28"/>
  <c r="E35"/>
  <c r="F28"/>
  <c r="G28"/>
  <c r="E30"/>
  <c r="F39"/>
  <c r="F23"/>
  <c r="G39"/>
  <c r="G23"/>
  <c r="D18"/>
  <c r="E33"/>
  <c r="E17"/>
  <c r="F26"/>
  <c r="F10"/>
  <c r="E10" i="113" s="1"/>
  <c r="G26" i="81"/>
  <c r="G10"/>
  <c r="F10" i="113" s="1"/>
  <c r="B15" i="98"/>
  <c r="B10" i="102"/>
  <c r="B16" i="98"/>
  <c r="AB14" i="110"/>
  <c r="J26" i="111"/>
  <c r="B26"/>
  <c r="J21"/>
  <c r="B21"/>
  <c r="E36" i="86"/>
  <c r="M36" i="66"/>
  <c r="E37" i="90"/>
  <c r="M37" i="68"/>
  <c r="E22" i="88"/>
  <c r="M18" i="65"/>
  <c r="E29" i="108"/>
  <c r="M27" i="69"/>
  <c r="E23" i="84"/>
  <c r="M19" i="64"/>
  <c r="E15" i="92"/>
  <c r="E15" i="93" s="1"/>
  <c r="M10" i="70"/>
  <c r="B4" i="119"/>
  <c r="A4" i="69"/>
  <c r="B4" i="73"/>
  <c r="A4" i="66"/>
  <c r="B4" i="74"/>
  <c r="B4" i="78"/>
  <c r="A4" i="64"/>
  <c r="A4" i="70"/>
  <c r="B4" i="72"/>
  <c r="A4" i="63"/>
  <c r="A4" i="68"/>
  <c r="B4" i="117"/>
  <c r="B4" i="116"/>
  <c r="A4" i="65"/>
  <c r="B4" i="77"/>
  <c r="B4" i="71"/>
  <c r="B4" i="76"/>
  <c r="A4" i="38"/>
  <c r="M16"/>
  <c r="E20" i="80"/>
  <c r="G12" i="91"/>
  <c r="G16"/>
  <c r="G20"/>
  <c r="G24"/>
  <c r="G28"/>
  <c r="G32"/>
  <c r="G36"/>
  <c r="G40"/>
  <c r="F12"/>
  <c r="F16"/>
  <c r="F20"/>
  <c r="F24"/>
  <c r="F28"/>
  <c r="F32"/>
  <c r="F36"/>
  <c r="F40"/>
  <c r="E19"/>
  <c r="E23"/>
  <c r="E27"/>
  <c r="E31"/>
  <c r="E35"/>
  <c r="E39"/>
  <c r="D12"/>
  <c r="D16"/>
  <c r="D20"/>
  <c r="D24"/>
  <c r="D28"/>
  <c r="D32"/>
  <c r="D36"/>
  <c r="D40"/>
  <c r="C12"/>
  <c r="C16"/>
  <c r="C20"/>
  <c r="C24"/>
  <c r="C28"/>
  <c r="C32"/>
  <c r="C36"/>
  <c r="C40"/>
  <c r="B17"/>
  <c r="B21"/>
  <c r="B25"/>
  <c r="B29"/>
  <c r="B33"/>
  <c r="B37"/>
  <c r="G13"/>
  <c r="G17"/>
  <c r="G21"/>
  <c r="G25"/>
  <c r="G29"/>
  <c r="G33"/>
  <c r="G37"/>
  <c r="G9"/>
  <c r="F65" i="113" s="1"/>
  <c r="F13" i="91"/>
  <c r="F17"/>
  <c r="F21"/>
  <c r="F25"/>
  <c r="F29"/>
  <c r="F33"/>
  <c r="F37"/>
  <c r="F9"/>
  <c r="E65" i="113" s="1"/>
  <c r="E20" i="91"/>
  <c r="E24"/>
  <c r="E28"/>
  <c r="E32"/>
  <c r="E36"/>
  <c r="E40"/>
  <c r="D13"/>
  <c r="D17"/>
  <c r="D21"/>
  <c r="D25"/>
  <c r="D29"/>
  <c r="D33"/>
  <c r="D37"/>
  <c r="D9"/>
  <c r="C65" i="113" s="1"/>
  <c r="C13" i="91"/>
  <c r="C17"/>
  <c r="C21"/>
  <c r="C25"/>
  <c r="C29"/>
  <c r="C33"/>
  <c r="C37"/>
  <c r="C9"/>
  <c r="B18"/>
  <c r="B22"/>
  <c r="B26"/>
  <c r="B30"/>
  <c r="B34"/>
  <c r="B38"/>
  <c r="G10"/>
  <c r="F66" i="113" s="1"/>
  <c r="G18" i="91"/>
  <c r="G26"/>
  <c r="G34"/>
  <c r="F10"/>
  <c r="E66" i="113" s="1"/>
  <c r="F18" i="91"/>
  <c r="F26"/>
  <c r="F34"/>
  <c r="E17"/>
  <c r="E25"/>
  <c r="E33"/>
  <c r="D10"/>
  <c r="C66" i="113" s="1"/>
  <c r="D18" i="91"/>
  <c r="D26"/>
  <c r="D34"/>
  <c r="C10"/>
  <c r="C18"/>
  <c r="C26"/>
  <c r="C34"/>
  <c r="B12"/>
  <c r="B23"/>
  <c r="B31"/>
  <c r="B39"/>
  <c r="G11"/>
  <c r="F67" i="113" s="1"/>
  <c r="G19" i="91"/>
  <c r="G27"/>
  <c r="G35"/>
  <c r="F11"/>
  <c r="E67" i="113" s="1"/>
  <c r="F19" i="91"/>
  <c r="F27"/>
  <c r="F35"/>
  <c r="E18"/>
  <c r="E26"/>
  <c r="E34"/>
  <c r="D11"/>
  <c r="C67" i="113" s="1"/>
  <c r="D19" i="91"/>
  <c r="D27"/>
  <c r="D35"/>
  <c r="C11"/>
  <c r="C19"/>
  <c r="C27"/>
  <c r="C35"/>
  <c r="B16"/>
  <c r="B24"/>
  <c r="B32"/>
  <c r="B40"/>
  <c r="G14"/>
  <c r="G22"/>
  <c r="G30"/>
  <c r="G38"/>
  <c r="F14"/>
  <c r="F22"/>
  <c r="F30"/>
  <c r="F38"/>
  <c r="E21"/>
  <c r="E29"/>
  <c r="E37"/>
  <c r="D14"/>
  <c r="D22"/>
  <c r="D30"/>
  <c r="D38"/>
  <c r="C14"/>
  <c r="C22"/>
  <c r="C30"/>
  <c r="C38"/>
  <c r="B19"/>
  <c r="B27"/>
  <c r="B35"/>
  <c r="G23"/>
  <c r="F23"/>
  <c r="E30"/>
  <c r="D31"/>
  <c r="C31"/>
  <c r="B36"/>
  <c r="G31"/>
  <c r="F31"/>
  <c r="E38"/>
  <c r="D39"/>
  <c r="C39"/>
  <c r="G39"/>
  <c r="F39"/>
  <c r="D15"/>
  <c r="C15"/>
  <c r="B20"/>
  <c r="F15"/>
  <c r="B28"/>
  <c r="C23"/>
  <c r="E22"/>
  <c r="G15"/>
  <c r="D23"/>
  <c r="R23" i="110"/>
  <c r="AJ23"/>
  <c r="E23" i="111" s="1"/>
  <c r="I23" s="1"/>
  <c r="E11" i="97"/>
  <c r="D39" i="113" s="1"/>
  <c r="B9" i="85"/>
  <c r="B58" i="113" s="1"/>
  <c r="M28" i="63"/>
  <c r="E30" i="82"/>
  <c r="B40" i="111"/>
  <c r="J40"/>
  <c r="E14" i="87"/>
  <c r="B15" i="95"/>
  <c r="B10" i="97"/>
  <c r="B38" i="113" s="1"/>
  <c r="B13" i="87"/>
  <c r="E15" i="90"/>
  <c r="E15" i="91" s="1"/>
  <c r="M9" i="68"/>
  <c r="E29" i="80"/>
  <c r="M27" i="38"/>
  <c r="E19" i="84"/>
  <c r="M15" i="64"/>
  <c r="E15" i="88"/>
  <c r="E15" i="89" s="1"/>
  <c r="M9" i="65"/>
  <c r="E12" i="95"/>
  <c r="B13" i="91"/>
  <c r="B12" i="97"/>
  <c r="B11" i="89"/>
  <c r="B18" i="113" s="1"/>
  <c r="B15" i="87"/>
  <c r="E14" i="108"/>
  <c r="E11" i="109" s="1"/>
  <c r="D109" i="113" s="1"/>
  <c r="M8" i="69"/>
  <c r="E14" i="84"/>
  <c r="E13" i="85" s="1"/>
  <c r="M8" i="64"/>
  <c r="M29" i="70"/>
  <c r="E32" i="92"/>
  <c r="M9" i="66"/>
  <c r="E15" i="86"/>
  <c r="E15" i="87" s="1"/>
  <c r="E36" i="90"/>
  <c r="M36" i="68"/>
  <c r="B10" i="91"/>
  <c r="B66" i="113" s="1"/>
  <c r="Z15" i="110"/>
  <c r="AI15" s="1"/>
  <c r="B12" i="89"/>
  <c r="B13" i="85"/>
  <c r="E34" i="90"/>
  <c r="M34" i="68"/>
  <c r="AI39" i="110"/>
  <c r="AJ39"/>
  <c r="E39" i="111" s="1"/>
  <c r="I39" s="1"/>
  <c r="M10" i="63"/>
  <c r="E16" i="82"/>
  <c r="E13" i="83" s="1"/>
  <c r="M20" i="65"/>
  <c r="E24" i="88"/>
  <c r="M20" i="64"/>
  <c r="E24" i="84"/>
  <c r="E10" i="87"/>
  <c r="D73" i="113" s="1"/>
  <c r="E16" i="89"/>
  <c r="G10" i="95"/>
  <c r="F87" i="113" s="1"/>
  <c r="G14" i="95"/>
  <c r="G18"/>
  <c r="G22"/>
  <c r="G26"/>
  <c r="G30"/>
  <c r="G34"/>
  <c r="G38"/>
  <c r="F13"/>
  <c r="F17"/>
  <c r="F21"/>
  <c r="F25"/>
  <c r="F29"/>
  <c r="F33"/>
  <c r="F37"/>
  <c r="F9"/>
  <c r="E86" i="113" s="1"/>
  <c r="E20" i="95"/>
  <c r="E24"/>
  <c r="E28"/>
  <c r="E32"/>
  <c r="E36"/>
  <c r="E40"/>
  <c r="D13"/>
  <c r="D17"/>
  <c r="D21"/>
  <c r="D25"/>
  <c r="D29"/>
  <c r="D33"/>
  <c r="D37"/>
  <c r="D9"/>
  <c r="C86" i="113" s="1"/>
  <c r="C13" i="95"/>
  <c r="C17"/>
  <c r="C21"/>
  <c r="C25"/>
  <c r="G11"/>
  <c r="F88" i="113" s="1"/>
  <c r="G15" i="95"/>
  <c r="G19"/>
  <c r="G23"/>
  <c r="G27"/>
  <c r="G31"/>
  <c r="G35"/>
  <c r="G39"/>
  <c r="F10"/>
  <c r="E87" i="113" s="1"/>
  <c r="F14" i="95"/>
  <c r="F18"/>
  <c r="F22"/>
  <c r="F26"/>
  <c r="F30"/>
  <c r="F34"/>
  <c r="F38"/>
  <c r="E17"/>
  <c r="E21"/>
  <c r="E25"/>
  <c r="E29"/>
  <c r="E33"/>
  <c r="E37"/>
  <c r="D10"/>
  <c r="C87" i="113" s="1"/>
  <c r="D14" i="95"/>
  <c r="D18"/>
  <c r="D22"/>
  <c r="D26"/>
  <c r="D30"/>
  <c r="D34"/>
  <c r="D38"/>
  <c r="C10"/>
  <c r="C14"/>
  <c r="C18"/>
  <c r="C22"/>
  <c r="C26"/>
  <c r="C30"/>
  <c r="G16"/>
  <c r="G24"/>
  <c r="G32"/>
  <c r="G40"/>
  <c r="F15"/>
  <c r="F23"/>
  <c r="F31"/>
  <c r="F39"/>
  <c r="E22"/>
  <c r="E30"/>
  <c r="E38"/>
  <c r="D15"/>
  <c r="D23"/>
  <c r="D31"/>
  <c r="D39"/>
  <c r="C15"/>
  <c r="C23"/>
  <c r="C29"/>
  <c r="C34"/>
  <c r="C38"/>
  <c r="B10"/>
  <c r="B87" i="113" s="1"/>
  <c r="B19" i="95"/>
  <c r="B23"/>
  <c r="B27"/>
  <c r="B31"/>
  <c r="B35"/>
  <c r="B39"/>
  <c r="G17"/>
  <c r="G25"/>
  <c r="G33"/>
  <c r="G9"/>
  <c r="F86" i="113" s="1"/>
  <c r="F16" i="95"/>
  <c r="F24"/>
  <c r="F32"/>
  <c r="F40"/>
  <c r="E23"/>
  <c r="E31"/>
  <c r="E39"/>
  <c r="D16"/>
  <c r="D24"/>
  <c r="D32"/>
  <c r="D40"/>
  <c r="C16"/>
  <c r="C24"/>
  <c r="C31"/>
  <c r="C35"/>
  <c r="C39"/>
  <c r="B14"/>
  <c r="B20"/>
  <c r="B24"/>
  <c r="B28"/>
  <c r="B32"/>
  <c r="B36"/>
  <c r="B40"/>
  <c r="G20"/>
  <c r="G36"/>
  <c r="F19"/>
  <c r="F35"/>
  <c r="E26"/>
  <c r="D11"/>
  <c r="C88" i="113" s="1"/>
  <c r="D27" i="95"/>
  <c r="C11"/>
  <c r="C27"/>
  <c r="C36"/>
  <c r="B17"/>
  <c r="B25"/>
  <c r="B33"/>
  <c r="G21"/>
  <c r="G37"/>
  <c r="F20"/>
  <c r="F36"/>
  <c r="E27"/>
  <c r="D12"/>
  <c r="D28"/>
  <c r="C12"/>
  <c r="C28"/>
  <c r="C37"/>
  <c r="B18"/>
  <c r="B26"/>
  <c r="B34"/>
  <c r="G12"/>
  <c r="G28"/>
  <c r="F11"/>
  <c r="E88" i="113" s="1"/>
  <c r="F27" i="95"/>
  <c r="E18"/>
  <c r="E34"/>
  <c r="D19"/>
  <c r="D35"/>
  <c r="C19"/>
  <c r="C32"/>
  <c r="C40"/>
  <c r="B21"/>
  <c r="B29"/>
  <c r="B37"/>
  <c r="F28"/>
  <c r="D36"/>
  <c r="B22"/>
  <c r="G13"/>
  <c r="E19"/>
  <c r="C20"/>
  <c r="B30"/>
  <c r="G29"/>
  <c r="E35"/>
  <c r="C33"/>
  <c r="B38"/>
  <c r="F12"/>
  <c r="D20"/>
  <c r="C9"/>
  <c r="B9" i="89"/>
  <c r="B16" i="113" s="1"/>
  <c r="B15" i="89"/>
  <c r="E9" i="92"/>
  <c r="E12" i="93" s="1"/>
  <c r="M4" i="70"/>
  <c r="M3" i="66"/>
  <c r="E9" i="86"/>
  <c r="E13" i="87" s="1"/>
  <c r="M7" i="64"/>
  <c r="E13" i="84"/>
  <c r="E10" i="85" s="1"/>
  <c r="D59" i="113" s="1"/>
  <c r="M7" i="65"/>
  <c r="E13" i="88"/>
  <c r="E9" i="89" s="1"/>
  <c r="D16" i="113" s="1"/>
  <c r="E15" i="97"/>
  <c r="G11" i="83"/>
  <c r="F32" i="113" s="1"/>
  <c r="G15" i="83"/>
  <c r="G19"/>
  <c r="G23"/>
  <c r="G27"/>
  <c r="G31"/>
  <c r="G35"/>
  <c r="G39"/>
  <c r="F11"/>
  <c r="E32" i="113" s="1"/>
  <c r="F15" i="83"/>
  <c r="F19"/>
  <c r="F23"/>
  <c r="F27"/>
  <c r="F31"/>
  <c r="F35"/>
  <c r="F39"/>
  <c r="E17"/>
  <c r="E21"/>
  <c r="E25"/>
  <c r="E29"/>
  <c r="E33"/>
  <c r="E37"/>
  <c r="D10"/>
  <c r="C31" i="113" s="1"/>
  <c r="D14" i="83"/>
  <c r="D18"/>
  <c r="D22"/>
  <c r="D26"/>
  <c r="D30"/>
  <c r="D34"/>
  <c r="D38"/>
  <c r="C10"/>
  <c r="C14"/>
  <c r="C18"/>
  <c r="C22"/>
  <c r="C26"/>
  <c r="C30"/>
  <c r="C34"/>
  <c r="C38"/>
  <c r="B17"/>
  <c r="B21"/>
  <c r="B25"/>
  <c r="B29"/>
  <c r="B33"/>
  <c r="B37"/>
  <c r="G12"/>
  <c r="G16"/>
  <c r="G20"/>
  <c r="G24"/>
  <c r="G28"/>
  <c r="G32"/>
  <c r="G36"/>
  <c r="G40"/>
  <c r="F12"/>
  <c r="F16"/>
  <c r="F20"/>
  <c r="F24"/>
  <c r="F28"/>
  <c r="F32"/>
  <c r="F36"/>
  <c r="F40"/>
  <c r="E18"/>
  <c r="E22"/>
  <c r="E26"/>
  <c r="E30"/>
  <c r="E34"/>
  <c r="E38"/>
  <c r="D11"/>
  <c r="C32" i="113" s="1"/>
  <c r="D15" i="83"/>
  <c r="D19"/>
  <c r="D23"/>
  <c r="D27"/>
  <c r="D31"/>
  <c r="D35"/>
  <c r="D39"/>
  <c r="C11"/>
  <c r="C15"/>
  <c r="C19"/>
  <c r="C23"/>
  <c r="C27"/>
  <c r="C31"/>
  <c r="C35"/>
  <c r="C39"/>
  <c r="B18"/>
  <c r="B22"/>
  <c r="B26"/>
  <c r="B30"/>
  <c r="B34"/>
  <c r="B38"/>
  <c r="G13"/>
  <c r="G21"/>
  <c r="G29"/>
  <c r="G37"/>
  <c r="F13"/>
  <c r="F21"/>
  <c r="F29"/>
  <c r="F37"/>
  <c r="E19"/>
  <c r="E27"/>
  <c r="E35"/>
  <c r="D12"/>
  <c r="D20"/>
  <c r="D28"/>
  <c r="D36"/>
  <c r="C12"/>
  <c r="C20"/>
  <c r="C28"/>
  <c r="C36"/>
  <c r="B19"/>
  <c r="B27"/>
  <c r="B35"/>
  <c r="G14"/>
  <c r="G22"/>
  <c r="G30"/>
  <c r="G38"/>
  <c r="F14"/>
  <c r="F22"/>
  <c r="F30"/>
  <c r="F38"/>
  <c r="E20"/>
  <c r="E28"/>
  <c r="E36"/>
  <c r="D13"/>
  <c r="D21"/>
  <c r="D29"/>
  <c r="D37"/>
  <c r="C13"/>
  <c r="C21"/>
  <c r="C29"/>
  <c r="C37"/>
  <c r="B20"/>
  <c r="B28"/>
  <c r="B36"/>
  <c r="G17"/>
  <c r="G25"/>
  <c r="G33"/>
  <c r="G9"/>
  <c r="F30" i="113" s="1"/>
  <c r="F17" i="83"/>
  <c r="F25"/>
  <c r="F33"/>
  <c r="F9"/>
  <c r="E30" i="113" s="1"/>
  <c r="E23" i="83"/>
  <c r="E31"/>
  <c r="E39"/>
  <c r="D16"/>
  <c r="D24"/>
  <c r="D32"/>
  <c r="D40"/>
  <c r="C16"/>
  <c r="C24"/>
  <c r="C32"/>
  <c r="C40"/>
  <c r="B23"/>
  <c r="B31"/>
  <c r="B39"/>
  <c r="G18"/>
  <c r="F18"/>
  <c r="E24"/>
  <c r="D25"/>
  <c r="C25"/>
  <c r="B32"/>
  <c r="G26"/>
  <c r="F26"/>
  <c r="E32"/>
  <c r="D33"/>
  <c r="C33"/>
  <c r="B40"/>
  <c r="G34"/>
  <c r="F34"/>
  <c r="E40"/>
  <c r="D9"/>
  <c r="C30" i="113" s="1"/>
  <c r="C9" i="83"/>
  <c r="D17"/>
  <c r="G10"/>
  <c r="F31" i="113" s="1"/>
  <c r="C17" i="83"/>
  <c r="F10"/>
  <c r="E31" i="113" s="1"/>
  <c r="B24" i="83"/>
  <c r="B11" i="106"/>
  <c r="J18" i="111"/>
  <c r="B18"/>
  <c r="B14" i="102"/>
  <c r="B14" i="91"/>
  <c r="B16" i="85"/>
  <c r="AJ11" i="110"/>
  <c r="E11" i="111" s="1"/>
  <c r="I11" s="1"/>
  <c r="E9" i="93"/>
  <c r="D23" i="113" s="1"/>
  <c r="M28" i="65"/>
  <c r="E30" i="88"/>
  <c r="J37" i="111"/>
  <c r="B37"/>
  <c r="B11" i="102"/>
  <c r="G25" i="81"/>
  <c r="B38"/>
  <c r="E32"/>
  <c r="F25"/>
  <c r="C38"/>
  <c r="D38"/>
  <c r="F17"/>
  <c r="B18"/>
  <c r="C11"/>
  <c r="F9"/>
  <c r="E9" i="113" s="1"/>
  <c r="B17" i="81"/>
  <c r="C10"/>
  <c r="F33"/>
  <c r="E31"/>
  <c r="F24"/>
  <c r="G24"/>
  <c r="B32"/>
  <c r="C9"/>
  <c r="C25"/>
  <c r="D9"/>
  <c r="C9" i="113" s="1"/>
  <c r="D25" i="81"/>
  <c r="E28"/>
  <c r="F21"/>
  <c r="G21"/>
  <c r="B31"/>
  <c r="C40"/>
  <c r="C24"/>
  <c r="D40"/>
  <c r="D24"/>
  <c r="E27"/>
  <c r="F20"/>
  <c r="G20"/>
  <c r="D11"/>
  <c r="C11" i="113" s="1"/>
  <c r="E26" i="81"/>
  <c r="F35"/>
  <c r="F19"/>
  <c r="G35"/>
  <c r="G19"/>
  <c r="D14"/>
  <c r="E29"/>
  <c r="F38"/>
  <c r="F22"/>
  <c r="G38"/>
  <c r="R29" i="110"/>
  <c r="B16" i="102"/>
  <c r="B14" i="98"/>
  <c r="Z12" i="110"/>
  <c r="AI12" s="1"/>
  <c r="B15" i="106"/>
  <c r="B12"/>
  <c r="E39" i="100"/>
  <c r="F36" i="117"/>
  <c r="E37" i="80"/>
  <c r="M37" i="38"/>
  <c r="M25" i="63"/>
  <c r="E27" i="82"/>
  <c r="M4" i="64"/>
  <c r="E10" i="84"/>
  <c r="E15" i="85" s="1"/>
  <c r="M5" i="70"/>
  <c r="E10" i="92"/>
  <c r="E14" i="93" s="1"/>
  <c r="E28" i="80"/>
  <c r="M26" i="38"/>
  <c r="M40" i="65"/>
  <c r="E40" i="88"/>
  <c r="M38" i="68"/>
  <c r="E38" i="90"/>
  <c r="E38" i="82"/>
  <c r="M38" i="63"/>
  <c r="E38" i="84"/>
  <c r="M38" i="64"/>
  <c r="E31" i="86"/>
  <c r="M29" i="66"/>
  <c r="E21" i="92"/>
  <c r="M16" i="70"/>
  <c r="E17" i="100"/>
  <c r="F14" i="117"/>
  <c r="M4" i="65"/>
  <c r="E10" i="88"/>
  <c r="E14" i="89" s="1"/>
  <c r="F18" i="116"/>
  <c r="E21" i="98"/>
  <c r="E40" i="82"/>
  <c r="M40" i="63"/>
  <c r="M39" i="38"/>
  <c r="E39" i="80"/>
  <c r="E39" i="82"/>
  <c r="M39" i="63"/>
  <c r="F35" i="116"/>
  <c r="E38" i="98"/>
  <c r="E27" i="80"/>
  <c r="M25" i="38"/>
  <c r="E10" i="82"/>
  <c r="E15" i="83" s="1"/>
  <c r="M4" i="63"/>
  <c r="E17" i="88"/>
  <c r="M13" i="65"/>
  <c r="E17" i="84"/>
  <c r="M13" i="64"/>
  <c r="M26"/>
  <c r="E28" i="84"/>
  <c r="M26" i="65"/>
  <c r="E28" i="88"/>
  <c r="M26" i="63"/>
  <c r="E28" i="82"/>
  <c r="E38" i="80"/>
  <c r="M38" i="38"/>
  <c r="E38" i="92"/>
  <c r="M35" i="70"/>
  <c r="E31" i="82"/>
  <c r="M29" i="63"/>
  <c r="E28" i="108"/>
  <c r="M26" i="69"/>
  <c r="M4" i="68"/>
  <c r="E10" i="90"/>
  <c r="E14" i="91" s="1"/>
  <c r="E21" i="88"/>
  <c r="M17" i="65"/>
  <c r="M17" i="38"/>
  <c r="E21" i="80"/>
  <c r="M25" i="64"/>
  <c r="E27" i="84"/>
  <c r="M40" i="38"/>
  <c r="E40" i="80"/>
  <c r="M24" i="38"/>
  <c r="E26" i="80"/>
  <c r="F36" i="116"/>
  <c r="E39" i="98"/>
  <c r="M37" i="69"/>
  <c r="E37" i="108"/>
  <c r="E40" i="100"/>
  <c r="F37" i="117"/>
  <c r="E28" i="92"/>
  <c r="M25" i="70"/>
  <c r="F25" i="117"/>
  <c r="E28" i="100"/>
  <c r="E40" i="92"/>
  <c r="M37" i="70"/>
  <c r="E40" i="86"/>
  <c r="M40" i="66"/>
  <c r="F27" i="116"/>
  <c r="E30" i="98"/>
  <c r="M38" i="69"/>
  <c r="E38" i="108"/>
  <c r="M25" i="66"/>
  <c r="E27" i="86"/>
  <c r="E10" i="80"/>
  <c r="E13" i="81" s="1"/>
  <c r="M4" i="38"/>
  <c r="E27" i="92"/>
  <c r="M24" i="70"/>
  <c r="M29" i="64"/>
  <c r="E31" i="84"/>
  <c r="E40"/>
  <c r="M40" i="64"/>
  <c r="M39" i="66"/>
  <c r="E39" i="86"/>
  <c r="F34" i="116"/>
  <c r="E37" i="98"/>
  <c r="E37" i="82"/>
  <c r="M37" i="63"/>
  <c r="M13" i="66"/>
  <c r="E17" i="86"/>
  <c r="M12" i="70"/>
  <c r="E17" i="92"/>
  <c r="E17" i="98"/>
  <c r="F14" i="116"/>
  <c r="E28" i="86"/>
  <c r="M26" i="66"/>
  <c r="E30" i="100"/>
  <c r="F27" i="117"/>
  <c r="E38" i="100"/>
  <c r="F35" i="117"/>
  <c r="E38" i="88"/>
  <c r="M38" i="65"/>
  <c r="E31" i="90"/>
  <c r="M29" i="68"/>
  <c r="E17" i="108"/>
  <c r="M13" i="69"/>
  <c r="E27" i="88"/>
  <c r="M25" i="65"/>
  <c r="E10" i="100"/>
  <c r="F7" i="117"/>
  <c r="E21" i="100"/>
  <c r="F18" i="117"/>
  <c r="E21" i="86"/>
  <c r="M17" i="66"/>
  <c r="E27" i="98"/>
  <c r="F24" i="116"/>
  <c r="E31" i="98"/>
  <c r="F28" i="116"/>
  <c r="E31" i="92"/>
  <c r="M28" i="70"/>
  <c r="E28" i="98"/>
  <c r="F25" i="116"/>
  <c r="F20" i="101" l="1"/>
  <c r="B35"/>
  <c r="D40"/>
  <c r="C10"/>
  <c r="D28"/>
  <c r="B21"/>
  <c r="B32"/>
  <c r="G10"/>
  <c r="F45" i="113" s="1"/>
  <c r="D27" i="101"/>
  <c r="E25"/>
  <c r="F17"/>
  <c r="F38"/>
  <c r="E10" i="103"/>
  <c r="D52" i="113" s="1"/>
  <c r="G28" i="101"/>
  <c r="B18"/>
  <c r="E27"/>
  <c r="D11"/>
  <c r="C46" i="113" s="1"/>
  <c r="G9" i="101"/>
  <c r="F44" i="113" s="1"/>
  <c r="B19" i="101"/>
  <c r="D30"/>
  <c r="F19"/>
  <c r="E10"/>
  <c r="D45" i="113" s="1"/>
  <c r="B10" i="101"/>
  <c r="B45" i="113" s="1"/>
  <c r="E15" i="101"/>
  <c r="C9"/>
  <c r="D16"/>
  <c r="B16"/>
  <c r="E9"/>
  <c r="D44" i="113" s="1"/>
  <c r="C25" i="101"/>
  <c r="D9"/>
  <c r="C44" i="113" s="1"/>
  <c r="D33" i="101"/>
  <c r="F9"/>
  <c r="E44" i="113" s="1"/>
  <c r="C13" i="101"/>
  <c r="B33"/>
  <c r="F21"/>
  <c r="C27"/>
  <c r="E26"/>
  <c r="G37"/>
  <c r="C30"/>
  <c r="D14"/>
  <c r="G20"/>
  <c r="B9"/>
  <c r="B44" i="113" s="1"/>
  <c r="B38" i="101"/>
  <c r="G39"/>
  <c r="E14"/>
  <c r="B29"/>
  <c r="E40"/>
  <c r="F10"/>
  <c r="E45" i="113" s="1"/>
  <c r="G26" i="101"/>
  <c r="D13"/>
  <c r="C28"/>
  <c r="G22"/>
  <c r="C11"/>
  <c r="F36"/>
  <c r="G21"/>
  <c r="C14"/>
  <c r="D10"/>
  <c r="C45" i="113" s="1"/>
  <c r="B11" i="101"/>
  <c r="B46" i="113" s="1"/>
  <c r="E11" i="101"/>
  <c r="D46" i="113" s="1"/>
  <c r="B13" i="101"/>
  <c r="G19"/>
  <c r="C24"/>
  <c r="G18"/>
  <c r="F34"/>
  <c r="E39"/>
  <c r="B22"/>
  <c r="D17"/>
  <c r="G27"/>
  <c r="C32"/>
  <c r="E31"/>
  <c r="C37"/>
  <c r="D37"/>
  <c r="E36"/>
  <c r="F30"/>
  <c r="G31"/>
  <c r="B25"/>
  <c r="C20"/>
  <c r="D20"/>
  <c r="E19"/>
  <c r="F13"/>
  <c r="G14"/>
  <c r="B28"/>
  <c r="C39"/>
  <c r="C23"/>
  <c r="D39"/>
  <c r="D23"/>
  <c r="E38"/>
  <c r="E22"/>
  <c r="F32"/>
  <c r="F16"/>
  <c r="G33"/>
  <c r="G17"/>
  <c r="B31"/>
  <c r="B12"/>
  <c r="C26"/>
  <c r="D26"/>
  <c r="E17"/>
  <c r="F11"/>
  <c r="E46" i="113" s="1"/>
  <c r="G12" i="101"/>
  <c r="B14"/>
  <c r="E13"/>
  <c r="F18"/>
  <c r="D25"/>
  <c r="D24"/>
  <c r="G35"/>
  <c r="F33"/>
  <c r="C33"/>
  <c r="E32"/>
  <c r="G11"/>
  <c r="F46" i="113" s="1"/>
  <c r="C16" i="101"/>
  <c r="B34"/>
  <c r="C29"/>
  <c r="D29"/>
  <c r="E28"/>
  <c r="F22"/>
  <c r="G23"/>
  <c r="B17"/>
  <c r="C12"/>
  <c r="D12"/>
  <c r="F37"/>
  <c r="G38"/>
  <c r="B40"/>
  <c r="B24"/>
  <c r="C35"/>
  <c r="C19"/>
  <c r="D35"/>
  <c r="D19"/>
  <c r="E34"/>
  <c r="E18"/>
  <c r="F28"/>
  <c r="F12"/>
  <c r="G29"/>
  <c r="G13"/>
  <c r="B27"/>
  <c r="C38"/>
  <c r="C22"/>
  <c r="D38"/>
  <c r="D22"/>
  <c r="E37"/>
  <c r="F35"/>
  <c r="G36"/>
  <c r="E12"/>
  <c r="B15"/>
  <c r="B30"/>
  <c r="E24"/>
  <c r="E23"/>
  <c r="C40"/>
  <c r="G34"/>
  <c r="C17"/>
  <c r="F26"/>
  <c r="B37"/>
  <c r="D32"/>
  <c r="F25"/>
  <c r="B26"/>
  <c r="C21"/>
  <c r="D21"/>
  <c r="E20"/>
  <c r="F14"/>
  <c r="G15"/>
  <c r="C36"/>
  <c r="D36"/>
  <c r="E35"/>
  <c r="F29"/>
  <c r="G30"/>
  <c r="B36"/>
  <c r="B20"/>
  <c r="C31"/>
  <c r="C15"/>
  <c r="D31"/>
  <c r="D15"/>
  <c r="E30"/>
  <c r="F40"/>
  <c r="F24"/>
  <c r="G25"/>
  <c r="B39"/>
  <c r="B23"/>
  <c r="C34"/>
  <c r="C18"/>
  <c r="D34"/>
  <c r="D18"/>
  <c r="E33"/>
  <c r="F27"/>
  <c r="E21"/>
  <c r="F31"/>
  <c r="F15"/>
  <c r="G32"/>
  <c r="G16"/>
  <c r="E16"/>
  <c r="E29"/>
  <c r="F39"/>
  <c r="F23"/>
  <c r="G40"/>
  <c r="G24"/>
  <c r="AI13" i="110"/>
  <c r="C10" i="103"/>
  <c r="D10"/>
  <c r="C52" i="113" s="1"/>
  <c r="B10" i="103"/>
  <c r="B52" i="113" s="1"/>
  <c r="AJ10" i="110"/>
  <c r="E10" i="111" s="1"/>
  <c r="I10" s="1"/>
  <c r="F10" i="103"/>
  <c r="E52" i="113" s="1"/>
  <c r="G10" i="103"/>
  <c r="F52" i="113" s="1"/>
  <c r="AI14" i="110"/>
  <c r="E13" i="99"/>
  <c r="E14" i="105"/>
  <c r="E14" i="99"/>
  <c r="B16" i="103"/>
  <c r="G29"/>
  <c r="E14"/>
  <c r="B13"/>
  <c r="E16" i="99"/>
  <c r="E11" i="103"/>
  <c r="D53" i="113" s="1"/>
  <c r="E13" i="103"/>
  <c r="C11"/>
  <c r="F9"/>
  <c r="E51" i="113" s="1"/>
  <c r="B14" i="103"/>
  <c r="C33"/>
  <c r="AJ14" i="110"/>
  <c r="E14" i="111" s="1"/>
  <c r="I14" s="1"/>
  <c r="J14" s="1"/>
  <c r="G9" i="103"/>
  <c r="F51" i="113" s="1"/>
  <c r="B29" i="111"/>
  <c r="J29"/>
  <c r="B34" i="103"/>
  <c r="D20"/>
  <c r="B38"/>
  <c r="F24"/>
  <c r="F39"/>
  <c r="C18"/>
  <c r="E33"/>
  <c r="G26"/>
  <c r="C17"/>
  <c r="D17"/>
  <c r="F25"/>
  <c r="G20"/>
  <c r="B18"/>
  <c r="D27"/>
  <c r="C19"/>
  <c r="D32"/>
  <c r="B21"/>
  <c r="G39"/>
  <c r="C34"/>
  <c r="D18"/>
  <c r="F26"/>
  <c r="B23"/>
  <c r="D33"/>
  <c r="E32"/>
  <c r="G13" i="107"/>
  <c r="G17"/>
  <c r="G21"/>
  <c r="G25"/>
  <c r="G29"/>
  <c r="G33"/>
  <c r="G37"/>
  <c r="G9"/>
  <c r="F100" i="113" s="1"/>
  <c r="F13" i="107"/>
  <c r="F17"/>
  <c r="F21"/>
  <c r="F25"/>
  <c r="F29"/>
  <c r="F33"/>
  <c r="F37"/>
  <c r="F9"/>
  <c r="E100" i="113" s="1"/>
  <c r="E20" i="107"/>
  <c r="E24"/>
  <c r="E28"/>
  <c r="E32"/>
  <c r="E36"/>
  <c r="E40"/>
  <c r="D13"/>
  <c r="D17"/>
  <c r="D21"/>
  <c r="D25"/>
  <c r="D29"/>
  <c r="D33"/>
  <c r="D37"/>
  <c r="D9"/>
  <c r="C100" i="113" s="1"/>
  <c r="C13" i="107"/>
  <c r="C17"/>
  <c r="C21"/>
  <c r="C25"/>
  <c r="C29"/>
  <c r="C33"/>
  <c r="C37"/>
  <c r="C9"/>
  <c r="B19"/>
  <c r="G11"/>
  <c r="F102" i="113" s="1"/>
  <c r="G15" i="107"/>
  <c r="G19"/>
  <c r="G23"/>
  <c r="G27"/>
  <c r="G31"/>
  <c r="G35"/>
  <c r="G39"/>
  <c r="F11"/>
  <c r="E102" i="113" s="1"/>
  <c r="F15" i="107"/>
  <c r="F19"/>
  <c r="F23"/>
  <c r="F27"/>
  <c r="F31"/>
  <c r="F35"/>
  <c r="F39"/>
  <c r="E18"/>
  <c r="E22"/>
  <c r="E26"/>
  <c r="E30"/>
  <c r="E34"/>
  <c r="E38"/>
  <c r="D11"/>
  <c r="C102" i="113" s="1"/>
  <c r="D15" i="107"/>
  <c r="D19"/>
  <c r="D23"/>
  <c r="D27"/>
  <c r="D31"/>
  <c r="D35"/>
  <c r="D39"/>
  <c r="C11"/>
  <c r="C15"/>
  <c r="C19"/>
  <c r="C23"/>
  <c r="C27"/>
  <c r="C31"/>
  <c r="C35"/>
  <c r="C39"/>
  <c r="B17"/>
  <c r="B21"/>
  <c r="G14"/>
  <c r="G22"/>
  <c r="G30"/>
  <c r="G38"/>
  <c r="F14"/>
  <c r="F22"/>
  <c r="F30"/>
  <c r="F38"/>
  <c r="E21"/>
  <c r="E29"/>
  <c r="E37"/>
  <c r="D14"/>
  <c r="D22"/>
  <c r="D30"/>
  <c r="D38"/>
  <c r="C14"/>
  <c r="C22"/>
  <c r="C30"/>
  <c r="C38"/>
  <c r="B20"/>
  <c r="B25"/>
  <c r="B29"/>
  <c r="B33"/>
  <c r="B37"/>
  <c r="B9"/>
  <c r="B100" i="113" s="1"/>
  <c r="G16" i="107"/>
  <c r="G24"/>
  <c r="G32"/>
  <c r="G40"/>
  <c r="F16"/>
  <c r="F24"/>
  <c r="F32"/>
  <c r="F40"/>
  <c r="E23"/>
  <c r="E31"/>
  <c r="E39"/>
  <c r="D16"/>
  <c r="D24"/>
  <c r="D32"/>
  <c r="D40"/>
  <c r="C16"/>
  <c r="C24"/>
  <c r="C32"/>
  <c r="C40"/>
  <c r="B22"/>
  <c r="B26"/>
  <c r="B30"/>
  <c r="B34"/>
  <c r="B38"/>
  <c r="G10"/>
  <c r="F101" i="113" s="1"/>
  <c r="G26" i="107"/>
  <c r="F10"/>
  <c r="E101" i="113" s="1"/>
  <c r="F26" i="107"/>
  <c r="E17"/>
  <c r="E33"/>
  <c r="D18"/>
  <c r="D34"/>
  <c r="C18"/>
  <c r="C34"/>
  <c r="B23"/>
  <c r="B31"/>
  <c r="B39"/>
  <c r="G12"/>
  <c r="G28"/>
  <c r="F12"/>
  <c r="F28"/>
  <c r="E19"/>
  <c r="E35"/>
  <c r="D20"/>
  <c r="D36"/>
  <c r="C20"/>
  <c r="C36"/>
  <c r="B24"/>
  <c r="B32"/>
  <c r="B40"/>
  <c r="G18"/>
  <c r="F18"/>
  <c r="E25"/>
  <c r="D26"/>
  <c r="C26"/>
  <c r="B27"/>
  <c r="G20"/>
  <c r="F20"/>
  <c r="E27"/>
  <c r="D28"/>
  <c r="C28"/>
  <c r="B28"/>
  <c r="F34"/>
  <c r="C10"/>
  <c r="B35"/>
  <c r="F36"/>
  <c r="C12"/>
  <c r="B36"/>
  <c r="D10"/>
  <c r="C101" i="113" s="1"/>
  <c r="D12" i="107"/>
  <c r="G34"/>
  <c r="B13"/>
  <c r="G36"/>
  <c r="B18"/>
  <c r="E16"/>
  <c r="B12"/>
  <c r="B10"/>
  <c r="B101" i="113" s="1"/>
  <c r="E9" i="107"/>
  <c r="D100" i="113" s="1"/>
  <c r="E12" i="107"/>
  <c r="B16"/>
  <c r="E13"/>
  <c r="B11"/>
  <c r="B102" i="113" s="1"/>
  <c r="E15" i="107"/>
  <c r="E10"/>
  <c r="D101" i="113" s="1"/>
  <c r="B14" i="107"/>
  <c r="B15"/>
  <c r="J11" i="111"/>
  <c r="E12" i="103"/>
  <c r="J39" i="111"/>
  <c r="B39"/>
  <c r="B11" i="103"/>
  <c r="B53" i="113" s="1"/>
  <c r="B20" i="111"/>
  <c r="J20"/>
  <c r="B9" i="103"/>
  <c r="B51" i="113" s="1"/>
  <c r="G36" i="103"/>
  <c r="D11"/>
  <c r="C53" i="113" s="1"/>
  <c r="C28" i="103"/>
  <c r="G19"/>
  <c r="E26"/>
  <c r="C36"/>
  <c r="E35"/>
  <c r="G28"/>
  <c r="D35"/>
  <c r="F27"/>
  <c r="B30"/>
  <c r="C24"/>
  <c r="D24"/>
  <c r="E23"/>
  <c r="F16"/>
  <c r="G14"/>
  <c r="C39"/>
  <c r="D39"/>
  <c r="E38"/>
  <c r="F31"/>
  <c r="G31"/>
  <c r="B36"/>
  <c r="B20"/>
  <c r="C30"/>
  <c r="C14"/>
  <c r="D30"/>
  <c r="D14"/>
  <c r="E29"/>
  <c r="F38"/>
  <c r="F22"/>
  <c r="G38"/>
  <c r="G22"/>
  <c r="B35"/>
  <c r="B19"/>
  <c r="C29"/>
  <c r="C13"/>
  <c r="D29"/>
  <c r="D13"/>
  <c r="E28"/>
  <c r="F37"/>
  <c r="F21"/>
  <c r="G37"/>
  <c r="G21"/>
  <c r="G16"/>
  <c r="E14" i="107"/>
  <c r="J30" i="111"/>
  <c r="B30"/>
  <c r="G12" i="99"/>
  <c r="G16"/>
  <c r="G20"/>
  <c r="G24"/>
  <c r="G28"/>
  <c r="G32"/>
  <c r="G36"/>
  <c r="G40"/>
  <c r="F12"/>
  <c r="F16"/>
  <c r="F20"/>
  <c r="F24"/>
  <c r="F28"/>
  <c r="F32"/>
  <c r="F36"/>
  <c r="F40"/>
  <c r="E18"/>
  <c r="E22"/>
  <c r="E26"/>
  <c r="E30"/>
  <c r="E34"/>
  <c r="E38"/>
  <c r="D11"/>
  <c r="C81" i="113" s="1"/>
  <c r="D15" i="99"/>
  <c r="D19"/>
  <c r="D23"/>
  <c r="D27"/>
  <c r="D31"/>
  <c r="D35"/>
  <c r="D39"/>
  <c r="C11"/>
  <c r="C15"/>
  <c r="C19"/>
  <c r="C23"/>
  <c r="C27"/>
  <c r="C31"/>
  <c r="C35"/>
  <c r="C39"/>
  <c r="G13"/>
  <c r="G17"/>
  <c r="G21"/>
  <c r="G25"/>
  <c r="G29"/>
  <c r="G33"/>
  <c r="G37"/>
  <c r="G9"/>
  <c r="F79" i="113" s="1"/>
  <c r="F13" i="99"/>
  <c r="F17"/>
  <c r="F21"/>
  <c r="F25"/>
  <c r="F29"/>
  <c r="F33"/>
  <c r="F37"/>
  <c r="F9"/>
  <c r="E79" i="113" s="1"/>
  <c r="E19" i="99"/>
  <c r="E23"/>
  <c r="E27"/>
  <c r="E31"/>
  <c r="E35"/>
  <c r="E39"/>
  <c r="D12"/>
  <c r="D16"/>
  <c r="D20"/>
  <c r="D24"/>
  <c r="D28"/>
  <c r="D32"/>
  <c r="D36"/>
  <c r="D40"/>
  <c r="C12"/>
  <c r="C16"/>
  <c r="C20"/>
  <c r="C24"/>
  <c r="C28"/>
  <c r="C32"/>
  <c r="C36"/>
  <c r="C40"/>
  <c r="B17"/>
  <c r="G10"/>
  <c r="F80" i="113" s="1"/>
  <c r="G18" i="99"/>
  <c r="G26"/>
  <c r="G34"/>
  <c r="F10"/>
  <c r="E80" i="113" s="1"/>
  <c r="F18" i="99"/>
  <c r="F26"/>
  <c r="F34"/>
  <c r="E15"/>
  <c r="E24"/>
  <c r="E32"/>
  <c r="E40"/>
  <c r="D17"/>
  <c r="D25"/>
  <c r="D33"/>
  <c r="D9"/>
  <c r="C79" i="113" s="1"/>
  <c r="C17" i="99"/>
  <c r="C25"/>
  <c r="C33"/>
  <c r="C9"/>
  <c r="B19"/>
  <c r="B23"/>
  <c r="B27"/>
  <c r="B31"/>
  <c r="B35"/>
  <c r="B39"/>
  <c r="G11"/>
  <c r="F81" i="113" s="1"/>
  <c r="G19" i="99"/>
  <c r="G27"/>
  <c r="G35"/>
  <c r="F11"/>
  <c r="E81" i="113" s="1"/>
  <c r="F19" i="99"/>
  <c r="F27"/>
  <c r="F35"/>
  <c r="E17"/>
  <c r="E25"/>
  <c r="E33"/>
  <c r="D10"/>
  <c r="C80" i="113" s="1"/>
  <c r="D18" i="99"/>
  <c r="D26"/>
  <c r="D34"/>
  <c r="C10"/>
  <c r="C18"/>
  <c r="C26"/>
  <c r="C34"/>
  <c r="B10"/>
  <c r="B80" i="113" s="1"/>
  <c r="B20" i="99"/>
  <c r="B24"/>
  <c r="B28"/>
  <c r="B32"/>
  <c r="B36"/>
  <c r="B40"/>
  <c r="G22"/>
  <c r="G38"/>
  <c r="F22"/>
  <c r="F38"/>
  <c r="E28"/>
  <c r="D13"/>
  <c r="D29"/>
  <c r="C13"/>
  <c r="C29"/>
  <c r="B14"/>
  <c r="B25"/>
  <c r="B33"/>
  <c r="G23"/>
  <c r="G39"/>
  <c r="F23"/>
  <c r="F39"/>
  <c r="E29"/>
  <c r="D14"/>
  <c r="D30"/>
  <c r="C14"/>
  <c r="C30"/>
  <c r="B18"/>
  <c r="B26"/>
  <c r="B34"/>
  <c r="G14"/>
  <c r="F14"/>
  <c r="E20"/>
  <c r="D21"/>
  <c r="C21"/>
  <c r="B21"/>
  <c r="B37"/>
  <c r="G15"/>
  <c r="F15"/>
  <c r="E21"/>
  <c r="D22"/>
  <c r="C22"/>
  <c r="B22"/>
  <c r="B38"/>
  <c r="G30"/>
  <c r="F30"/>
  <c r="E36"/>
  <c r="D37"/>
  <c r="C37"/>
  <c r="B29"/>
  <c r="G31"/>
  <c r="C38"/>
  <c r="F31"/>
  <c r="B30"/>
  <c r="E37"/>
  <c r="D38"/>
  <c r="E9"/>
  <c r="D79" i="113" s="1"/>
  <c r="B12" i="99"/>
  <c r="B11"/>
  <c r="B81" i="113" s="1"/>
  <c r="B15" i="99"/>
  <c r="E12"/>
  <c r="E10"/>
  <c r="D80" i="113" s="1"/>
  <c r="B13" i="99"/>
  <c r="B9"/>
  <c r="B79" i="113" s="1"/>
  <c r="B16" i="99"/>
  <c r="E11" i="107"/>
  <c r="D102" i="113" s="1"/>
  <c r="J9" i="111"/>
  <c r="B26" i="103"/>
  <c r="E18"/>
  <c r="E31"/>
  <c r="C15"/>
  <c r="B40"/>
  <c r="D34"/>
  <c r="E17"/>
  <c r="B39"/>
  <c r="G25"/>
  <c r="B36" i="111"/>
  <c r="J36"/>
  <c r="D12" i="103"/>
  <c r="C12"/>
  <c r="F35"/>
  <c r="D28"/>
  <c r="B33"/>
  <c r="F19"/>
  <c r="C20"/>
  <c r="E19"/>
  <c r="B25"/>
  <c r="D19"/>
  <c r="F11"/>
  <c r="E53" i="113" s="1"/>
  <c r="B22" i="103"/>
  <c r="C16"/>
  <c r="D16"/>
  <c r="F40"/>
  <c r="G40"/>
  <c r="B37"/>
  <c r="C31"/>
  <c r="D31"/>
  <c r="E30"/>
  <c r="F23"/>
  <c r="G23"/>
  <c r="B32"/>
  <c r="B12"/>
  <c r="C26"/>
  <c r="D26"/>
  <c r="E25"/>
  <c r="F34"/>
  <c r="F18"/>
  <c r="G34"/>
  <c r="G17"/>
  <c r="B31"/>
  <c r="C9"/>
  <c r="C25"/>
  <c r="D9"/>
  <c r="C51" i="113" s="1"/>
  <c r="D25" i="103"/>
  <c r="E40"/>
  <c r="E24"/>
  <c r="F33"/>
  <c r="F17"/>
  <c r="G33"/>
  <c r="G15"/>
  <c r="G12"/>
  <c r="E15"/>
  <c r="J16" i="111"/>
  <c r="E11" i="99"/>
  <c r="D81" i="113" s="1"/>
  <c r="E9" i="103"/>
  <c r="D51" i="113" s="1"/>
  <c r="J13" i="111"/>
  <c r="F20" i="103"/>
  <c r="F12"/>
  <c r="C32"/>
  <c r="G24"/>
  <c r="D15"/>
  <c r="B24"/>
  <c r="AJ15" i="110"/>
  <c r="E15" i="111" s="1"/>
  <c r="I15" s="1"/>
  <c r="E16" i="103"/>
  <c r="B15"/>
  <c r="J23" i="111"/>
  <c r="B23"/>
  <c r="G13" i="105"/>
  <c r="G17"/>
  <c r="G21"/>
  <c r="G25"/>
  <c r="G29"/>
  <c r="G33"/>
  <c r="G37"/>
  <c r="G9"/>
  <c r="F93" i="113" s="1"/>
  <c r="F13" i="105"/>
  <c r="F17"/>
  <c r="F21"/>
  <c r="F25"/>
  <c r="F29"/>
  <c r="F33"/>
  <c r="F37"/>
  <c r="F9"/>
  <c r="E93" i="113" s="1"/>
  <c r="E20" i="105"/>
  <c r="E24"/>
  <c r="E28"/>
  <c r="E32"/>
  <c r="E36"/>
  <c r="E40"/>
  <c r="D13"/>
  <c r="D17"/>
  <c r="D21"/>
  <c r="D25"/>
  <c r="D29"/>
  <c r="D33"/>
  <c r="D37"/>
  <c r="D9"/>
  <c r="C93" i="113" s="1"/>
  <c r="C13" i="105"/>
  <c r="C17"/>
  <c r="C21"/>
  <c r="C25"/>
  <c r="C29"/>
  <c r="C33"/>
  <c r="C37"/>
  <c r="C9"/>
  <c r="B18"/>
  <c r="G10"/>
  <c r="F94" i="113" s="1"/>
  <c r="G14" i="105"/>
  <c r="G18"/>
  <c r="G22"/>
  <c r="G26"/>
  <c r="G30"/>
  <c r="G34"/>
  <c r="G38"/>
  <c r="F10"/>
  <c r="E94" i="113" s="1"/>
  <c r="F14" i="105"/>
  <c r="F18"/>
  <c r="F22"/>
  <c r="F26"/>
  <c r="F30"/>
  <c r="F34"/>
  <c r="F38"/>
  <c r="E17"/>
  <c r="E21"/>
  <c r="E25"/>
  <c r="E29"/>
  <c r="E33"/>
  <c r="E37"/>
  <c r="D10"/>
  <c r="C94" i="113" s="1"/>
  <c r="D14" i="105"/>
  <c r="D18"/>
  <c r="D22"/>
  <c r="D26"/>
  <c r="D30"/>
  <c r="D34"/>
  <c r="D38"/>
  <c r="C10"/>
  <c r="C14"/>
  <c r="C18"/>
  <c r="C22"/>
  <c r="C26"/>
  <c r="C30"/>
  <c r="C34"/>
  <c r="C38"/>
  <c r="B10"/>
  <c r="B94" i="113" s="1"/>
  <c r="B19" i="105"/>
  <c r="B23"/>
  <c r="B27"/>
  <c r="B31"/>
  <c r="B35"/>
  <c r="B39"/>
  <c r="G15"/>
  <c r="G23"/>
  <c r="G31"/>
  <c r="G39"/>
  <c r="F15"/>
  <c r="F23"/>
  <c r="F31"/>
  <c r="F39"/>
  <c r="E22"/>
  <c r="E30"/>
  <c r="E38"/>
  <c r="D15"/>
  <c r="D23"/>
  <c r="D31"/>
  <c r="D39"/>
  <c r="C15"/>
  <c r="C23"/>
  <c r="C31"/>
  <c r="C39"/>
  <c r="B20"/>
  <c r="B25"/>
  <c r="B30"/>
  <c r="B36"/>
  <c r="G16"/>
  <c r="G24"/>
  <c r="G32"/>
  <c r="G40"/>
  <c r="F16"/>
  <c r="F24"/>
  <c r="F32"/>
  <c r="F40"/>
  <c r="E23"/>
  <c r="E31"/>
  <c r="E39"/>
  <c r="D16"/>
  <c r="D24"/>
  <c r="D32"/>
  <c r="D40"/>
  <c r="C16"/>
  <c r="C24"/>
  <c r="C32"/>
  <c r="C40"/>
  <c r="B21"/>
  <c r="B26"/>
  <c r="B32"/>
  <c r="B37"/>
  <c r="G11"/>
  <c r="F95" i="113" s="1"/>
  <c r="G27" i="105"/>
  <c r="F11"/>
  <c r="E95" i="113" s="1"/>
  <c r="F27" i="105"/>
  <c r="E18"/>
  <c r="E34"/>
  <c r="D19"/>
  <c r="D35"/>
  <c r="C19"/>
  <c r="C35"/>
  <c r="B22"/>
  <c r="B33"/>
  <c r="G12"/>
  <c r="G28"/>
  <c r="F12"/>
  <c r="F28"/>
  <c r="E19"/>
  <c r="E35"/>
  <c r="D20"/>
  <c r="D36"/>
  <c r="C20"/>
  <c r="C36"/>
  <c r="B24"/>
  <c r="B34"/>
  <c r="G35"/>
  <c r="F35"/>
  <c r="D11"/>
  <c r="C95" i="113" s="1"/>
  <c r="C11" i="105"/>
  <c r="B14"/>
  <c r="B38"/>
  <c r="G36"/>
  <c r="F36"/>
  <c r="D12"/>
  <c r="C12"/>
  <c r="B17"/>
  <c r="B40"/>
  <c r="G19"/>
  <c r="E26"/>
  <c r="C27"/>
  <c r="G20"/>
  <c r="E27"/>
  <c r="C28"/>
  <c r="F19"/>
  <c r="D27"/>
  <c r="B28"/>
  <c r="B29"/>
  <c r="F20"/>
  <c r="D28"/>
  <c r="E15"/>
  <c r="B11"/>
  <c r="B95" i="113" s="1"/>
  <c r="E16" i="105"/>
  <c r="B16"/>
  <c r="E12"/>
  <c r="E9"/>
  <c r="D93" i="113" s="1"/>
  <c r="B12" i="105"/>
  <c r="E10"/>
  <c r="D94" i="113" s="1"/>
  <c r="B13" i="105"/>
  <c r="E11"/>
  <c r="D95" i="113" s="1"/>
  <c r="B15" i="105"/>
  <c r="E13"/>
  <c r="B9"/>
  <c r="B93" i="113" s="1"/>
  <c r="F36" i="103"/>
  <c r="B17"/>
  <c r="G35"/>
  <c r="E27"/>
  <c r="C27"/>
  <c r="G18"/>
  <c r="D36"/>
  <c r="F28"/>
  <c r="C35"/>
  <c r="E34"/>
  <c r="G27"/>
  <c r="C40"/>
  <c r="D40"/>
  <c r="E39"/>
  <c r="F32"/>
  <c r="G32"/>
  <c r="B29"/>
  <c r="C23"/>
  <c r="D23"/>
  <c r="E22"/>
  <c r="F15"/>
  <c r="G13"/>
  <c r="B28"/>
  <c r="C38"/>
  <c r="C22"/>
  <c r="D38"/>
  <c r="D22"/>
  <c r="E37"/>
  <c r="E21"/>
  <c r="F30"/>
  <c r="F14"/>
  <c r="G30"/>
  <c r="G11"/>
  <c r="F53" i="113" s="1"/>
  <c r="B27" i="103"/>
  <c r="C37"/>
  <c r="C21"/>
  <c r="D37"/>
  <c r="D21"/>
  <c r="E36"/>
  <c r="E20"/>
  <c r="F29"/>
  <c r="F13"/>
  <c r="J10" i="111"/>
  <c r="AJ12" i="110"/>
  <c r="E12" i="111" s="1"/>
  <c r="I12" s="1"/>
  <c r="B14" l="1"/>
  <c r="B10"/>
  <c r="B9"/>
  <c r="B11"/>
  <c r="B13"/>
  <c r="B16"/>
  <c r="J12"/>
  <c r="B12"/>
  <c r="J15"/>
  <c r="B15"/>
  <c r="C26" i="112" l="1"/>
  <c r="B19"/>
  <c r="C11"/>
  <c r="E37"/>
  <c r="C28"/>
  <c r="E38"/>
  <c r="C15"/>
  <c r="C34"/>
  <c r="B30"/>
  <c r="C27"/>
  <c r="B34"/>
  <c r="B26"/>
  <c r="B9"/>
  <c r="B40"/>
  <c r="C14"/>
  <c r="E19"/>
  <c r="C20"/>
  <c r="C23"/>
  <c r="B37"/>
  <c r="E35"/>
  <c r="E17"/>
  <c r="B31"/>
  <c r="C9"/>
  <c r="B22"/>
  <c r="B14"/>
  <c r="E26"/>
  <c r="B10"/>
  <c r="C22"/>
  <c r="C30"/>
  <c r="C18"/>
  <c r="E24"/>
  <c r="E40"/>
  <c r="E27"/>
  <c r="B13"/>
  <c r="B17"/>
  <c r="E13"/>
  <c r="E33"/>
  <c r="E29"/>
  <c r="C19"/>
  <c r="C12"/>
  <c r="B23"/>
  <c r="B32"/>
  <c r="E11"/>
  <c r="C10"/>
  <c r="E39"/>
  <c r="B38"/>
  <c r="E36"/>
  <c r="C25"/>
  <c r="E32"/>
  <c r="E25"/>
  <c r="B20"/>
  <c r="B35"/>
  <c r="E28"/>
  <c r="E23"/>
  <c r="E20"/>
  <c r="C32"/>
  <c r="E14"/>
  <c r="C17"/>
  <c r="B12"/>
  <c r="C36"/>
  <c r="B24"/>
  <c r="C35"/>
  <c r="B11"/>
  <c r="E30"/>
  <c r="C29"/>
  <c r="E12"/>
  <c r="E22"/>
  <c r="C31"/>
  <c r="B21"/>
  <c r="E16"/>
  <c r="B16"/>
  <c r="B33"/>
  <c r="C21"/>
  <c r="E31"/>
  <c r="C24"/>
  <c r="B28"/>
  <c r="E9"/>
  <c r="E18"/>
  <c r="B29"/>
  <c r="C38"/>
  <c r="B18"/>
  <c r="E34"/>
  <c r="E15"/>
  <c r="C39"/>
  <c r="C37"/>
  <c r="B15"/>
  <c r="E21"/>
  <c r="B39"/>
  <c r="C13"/>
  <c r="B27"/>
  <c r="C33"/>
  <c r="B25"/>
  <c r="E10"/>
  <c r="B36"/>
  <c r="C40"/>
  <c r="C16"/>
</calcChain>
</file>

<file path=xl/sharedStrings.xml><?xml version="1.0" encoding="utf-8"?>
<sst xmlns="http://schemas.openxmlformats.org/spreadsheetml/2006/main" count="2247" uniqueCount="470">
  <si>
    <t>Bakanlığın Adı:</t>
  </si>
  <si>
    <t>Yarışmanın Adı:</t>
  </si>
  <si>
    <t>Müsabaka Cinsi:</t>
  </si>
  <si>
    <t>Kategori:</t>
  </si>
  <si>
    <t>Yer:</t>
  </si>
  <si>
    <t>Gün:</t>
  </si>
  <si>
    <t>Branş:</t>
  </si>
  <si>
    <t>Göğüs No</t>
  </si>
  <si>
    <t>Okulun Adı</t>
  </si>
  <si>
    <t>Derece</t>
  </si>
  <si>
    <t>Puan</t>
  </si>
  <si>
    <t>Direktör</t>
  </si>
  <si>
    <t>Hakem</t>
  </si>
  <si>
    <t>Sıra No</t>
  </si>
  <si>
    <t>200 m</t>
  </si>
  <si>
    <t>800 m</t>
  </si>
  <si>
    <t>400 m</t>
  </si>
  <si>
    <t>İSVEÇ BAYRAK</t>
  </si>
  <si>
    <t>1500 m</t>
  </si>
  <si>
    <t>100 m ENGELLİ</t>
  </si>
  <si>
    <t>100m</t>
  </si>
  <si>
    <t>200m</t>
  </si>
  <si>
    <t>400m</t>
  </si>
  <si>
    <t>Sonuç</t>
  </si>
  <si>
    <t>Sıralama</t>
  </si>
  <si>
    <t>ÜÇ ADIM ATLAMA</t>
  </si>
  <si>
    <t>ATLAMA</t>
  </si>
  <si>
    <t>UZUN ATLAMA</t>
  </si>
  <si>
    <t>ATMA</t>
  </si>
  <si>
    <t>GÜLLE ATMA</t>
  </si>
  <si>
    <t>DİSK ATMA</t>
  </si>
  <si>
    <t>CİRİT ATMA</t>
  </si>
  <si>
    <t>YÜKSEK ATLAMA</t>
  </si>
  <si>
    <t>YÜKSEKLİK</t>
  </si>
  <si>
    <t>Doğum Tarihi</t>
  </si>
  <si>
    <t>Adı Soyadı</t>
  </si>
  <si>
    <t>4.SERİ</t>
  </si>
  <si>
    <t>3.SERİ</t>
  </si>
  <si>
    <t>2.SERİ</t>
  </si>
  <si>
    <t>1.SERİ</t>
  </si>
  <si>
    <t xml:space="preserve">Rekor: </t>
  </si>
  <si>
    <t>Saat:</t>
  </si>
  <si>
    <t>GENÇ KIZ</t>
  </si>
  <si>
    <t>800m</t>
  </si>
  <si>
    <t>1500m</t>
  </si>
  <si>
    <t xml:space="preserve">Sıra </t>
  </si>
  <si>
    <t>Başhakem</t>
  </si>
  <si>
    <t>Lider</t>
  </si>
  <si>
    <t>100 m</t>
  </si>
  <si>
    <t>TÜM OKULLARIN GÖĞÜS NUMARALARI</t>
  </si>
  <si>
    <t>YARIŞMAYA KATILAN OKULLAR</t>
  </si>
  <si>
    <t>Rüzgar:</t>
  </si>
  <si>
    <t>(-)  : PAS</t>
  </si>
  <si>
    <t>(O) : BAŞARILI ATLAYIŞ</t>
  </si>
  <si>
    <t>(X) : BAŞARISIZ ATLAYIŞ</t>
  </si>
  <si>
    <t>(R) : RÜZGAR (m/s)</t>
  </si>
  <si>
    <t>Sekreter</t>
  </si>
  <si>
    <t>19 MAYIS TMK</t>
  </si>
  <si>
    <t>20 TEMMUZ FEN LİSESİ</t>
  </si>
  <si>
    <t>ATATÜRK MESLEK LİSESİ</t>
  </si>
  <si>
    <t>DOĞU AKDENİZ DOĞA KOLEJİ</t>
  </si>
  <si>
    <t>GÜZELYURT TMK</t>
  </si>
  <si>
    <t>HASPOLAT MESLEK LİSESİ</t>
  </si>
  <si>
    <t>HAYDARPAŞA TİCARET LİSESİ</t>
  </si>
  <si>
    <t>İSKELE TİCARET LİSESİ</t>
  </si>
  <si>
    <t>KARPAZ MESLEK LİSESİ</t>
  </si>
  <si>
    <t>KURTULUŞ LİSESİ</t>
  </si>
  <si>
    <t>LEFKOŞA TÜRK LİSESİ</t>
  </si>
  <si>
    <t>LEVENT KOLEJ</t>
  </si>
  <si>
    <t>NAMIK KEMAL LİSESİ</t>
  </si>
  <si>
    <t>TÜRK MAARİF KOLEJİ</t>
  </si>
  <si>
    <t>GÜZELYURT  TİCARET LİSESİ</t>
  </si>
  <si>
    <t>HALA SULTAN İLAHİYAT KOLEJİ</t>
  </si>
  <si>
    <t>SIRIKLA ATLAMA</t>
  </si>
  <si>
    <t>300 m ENGELLİ</t>
  </si>
  <si>
    <t>ATATÜRK STADYUMU</t>
  </si>
  <si>
    <t>GAZİMAĞUSA MESLEK LİSESİ</t>
  </si>
  <si>
    <t>Yüksek</t>
  </si>
  <si>
    <t>Uzun</t>
  </si>
  <si>
    <t>Üçadım</t>
  </si>
  <si>
    <t>Sırık</t>
  </si>
  <si>
    <t>Gülle</t>
  </si>
  <si>
    <t>Disk</t>
  </si>
  <si>
    <t>Cirit</t>
  </si>
  <si>
    <t>DERECE</t>
  </si>
  <si>
    <t>Tarih:</t>
  </si>
  <si>
    <t>SIRA NO</t>
  </si>
  <si>
    <t>OKUL</t>
  </si>
  <si>
    <t>GÖĞÜS NO</t>
  </si>
  <si>
    <t>GENEL TOPLAM PUANLAR</t>
  </si>
  <si>
    <t>PUAN</t>
  </si>
  <si>
    <t>TOPLAM PUANLAR</t>
  </si>
  <si>
    <t>ANAFARTALAR LİSESİ</t>
  </si>
  <si>
    <t>BEKİRPAŞA LİSESİ</t>
  </si>
  <si>
    <t>BÜLENT ECEVİT ANADOLU LİSESİ</t>
  </si>
  <si>
    <t>CENGİZ TOPEL E. M .LİSESİ</t>
  </si>
  <si>
    <t>CUMHURİYET LİSESİ</t>
  </si>
  <si>
    <t>DEĞİRMENLİK LİSESİ</t>
  </si>
  <si>
    <t>Dr. FAZIL KÜÇÜK E.M.L</t>
  </si>
  <si>
    <t>ERENKÖY LİSESİ</t>
  </si>
  <si>
    <t>GAZİMAĞUSA TİCARET LİSESİ</t>
  </si>
  <si>
    <t>GAZİMAĞUSA TMK</t>
  </si>
  <si>
    <t>GÜZELYURT MESLEK LİSESİ</t>
  </si>
  <si>
    <t>LAPTA YAVUZLAR LİSESİ</t>
  </si>
  <si>
    <t>LEFKE GAZİ LİSESİ</t>
  </si>
  <si>
    <t>NECAT BRITISH SCHOOL</t>
  </si>
  <si>
    <t>POLATPAŞA LİSESİ</t>
  </si>
  <si>
    <t>SEDAT SİMAVİ E.M.LİSESİ</t>
  </si>
  <si>
    <t>TED KOLEJİ</t>
  </si>
  <si>
    <t>THE ENGLISH SCHOOL OF KYRENIA</t>
  </si>
  <si>
    <t>YAKIN DOĞU KOLEJİ</t>
  </si>
  <si>
    <t>Branş</t>
  </si>
  <si>
    <t>Okulu-Yılı - Yeri</t>
  </si>
  <si>
    <t>Doğum Yılı</t>
  </si>
  <si>
    <t>100M</t>
  </si>
  <si>
    <t>200M</t>
  </si>
  <si>
    <t>400M</t>
  </si>
  <si>
    <t>800M</t>
  </si>
  <si>
    <t>1500M</t>
  </si>
  <si>
    <t>4x100M</t>
  </si>
  <si>
    <t>1984-İZMİR</t>
  </si>
  <si>
    <t>100M ENG(84Cm)</t>
  </si>
  <si>
    <t>100M ENG (76.2 CM)</t>
  </si>
  <si>
    <t>400M ENG 76.2CM</t>
  </si>
  <si>
    <t>300M ENG 76.2CM</t>
  </si>
  <si>
    <t>GÜLLE ATMA 4kg</t>
  </si>
  <si>
    <t>GÜLLE ATMA 3kg</t>
  </si>
  <si>
    <t>CİRİT ATMA 600GR</t>
  </si>
  <si>
    <t>CİRİT ATMA 500GR</t>
  </si>
  <si>
    <t>ÇEKİÇ ATMA</t>
  </si>
  <si>
    <t>4x400M</t>
  </si>
  <si>
    <t>AYTEN ZABİT</t>
  </si>
  <si>
    <t>MELİZ REDİF</t>
  </si>
  <si>
    <t>SABRİYE ATİKOĞLU</t>
  </si>
  <si>
    <t>NAİLE GÜNBAY</t>
  </si>
  <si>
    <t>DİLEK TÜRKER</t>
  </si>
  <si>
    <t>SUZAN YÖNLÜER</t>
  </si>
  <si>
    <t>HATUN DOĞAN</t>
  </si>
  <si>
    <t>İMGE KEMALOĞLU</t>
  </si>
  <si>
    <t>TUĞBA AYDIN</t>
  </si>
  <si>
    <t>SAHİL BEYAZ</t>
  </si>
  <si>
    <t>FİLİZ KADI</t>
  </si>
  <si>
    <t>ÖZEN DOĞACAN</t>
  </si>
  <si>
    <t>ELİF İLGÜN</t>
  </si>
  <si>
    <t>K.L  - 1988 - GİRNE</t>
  </si>
  <si>
    <t>BEAL – 2006 – LEFKOŞA</t>
  </si>
  <si>
    <t>K.L 25/5/2014 DENİZLİ TC FİNALLERİ</t>
  </si>
  <si>
    <t>NKL-2001-İZMİR</t>
  </si>
  <si>
    <t>LTL-1989-GİRNE</t>
  </si>
  <si>
    <t>TMK-2009-LEFKOŞA</t>
  </si>
  <si>
    <t>K.L-30/04/2013- LEFKOŞA ELEMELERİ</t>
  </si>
  <si>
    <t>KL- 2011- LEFKOŞA</t>
  </si>
  <si>
    <t>NKL-29/05/2012- Eskişehir</t>
  </si>
  <si>
    <t>LTL-1986- LEFKOŞA</t>
  </si>
  <si>
    <t>NKL-2007-İZMİR</t>
  </si>
  <si>
    <t>1986-İZMİR</t>
  </si>
  <si>
    <t>100 m ENGELLİ(76.2cm)</t>
  </si>
  <si>
    <t>300 m ENGELLİ(76.2cm)</t>
  </si>
  <si>
    <t>1.25m</t>
  </si>
  <si>
    <t>1.30m</t>
  </si>
  <si>
    <t>1.35m</t>
  </si>
  <si>
    <t>1.40m</t>
  </si>
  <si>
    <t>1.45m</t>
  </si>
  <si>
    <t>1.50m</t>
  </si>
  <si>
    <t>1.60m</t>
  </si>
  <si>
    <t>1.80m</t>
  </si>
  <si>
    <t>2.00m</t>
  </si>
  <si>
    <t>2.10m</t>
  </si>
  <si>
    <t>GÜLLE ATMA(3kg)</t>
  </si>
  <si>
    <t>CİRİT ATMA(500gr)</t>
  </si>
  <si>
    <t>DİSK ATMA(1kg)</t>
  </si>
  <si>
    <t>5.58 m</t>
  </si>
  <si>
    <t>12.45 m</t>
  </si>
  <si>
    <t>34.78 m</t>
  </si>
  <si>
    <t>2:23.60 sn</t>
  </si>
  <si>
    <t>4:59.67 sn</t>
  </si>
  <si>
    <t>2:23.25 sn</t>
  </si>
  <si>
    <t>56.50 sn</t>
  </si>
  <si>
    <t>47.69 sn</t>
  </si>
  <si>
    <t>25.10 sn</t>
  </si>
  <si>
    <t>DNS</t>
  </si>
  <si>
    <t>DNF</t>
  </si>
  <si>
    <t>NM</t>
  </si>
  <si>
    <t>DQ</t>
  </si>
  <si>
    <t>Yarışma Günü</t>
  </si>
  <si>
    <t>Yarışma Saati</t>
  </si>
  <si>
    <t>Gün ve Saat</t>
  </si>
  <si>
    <t>1. Gün</t>
  </si>
  <si>
    <t>2. Gün</t>
  </si>
  <si>
    <t>300M ENGEL</t>
  </si>
  <si>
    <t>100M ENG</t>
  </si>
  <si>
    <t>Atlama Sırası</t>
  </si>
  <si>
    <t>-</t>
  </si>
  <si>
    <t>Atma Sırası</t>
  </si>
  <si>
    <t>F</t>
  </si>
  <si>
    <t>FERDİ</t>
  </si>
  <si>
    <t>ÜÇ ADIM ATLAMA(7-9m)</t>
  </si>
  <si>
    <t>ATLAMA (RÜZGAR)</t>
  </si>
  <si>
    <t>MİLLİ EĞİTİM ve KÜLTÜR BAKANLIĞI</t>
  </si>
  <si>
    <t>SUDE KADIOĞLU</t>
  </si>
  <si>
    <t>GİZEM ARMUTLU</t>
  </si>
  <si>
    <t>GAK- 13-14 NİSAN 2016 KKTC FİNALLERİ</t>
  </si>
  <si>
    <t>NARİN SEVİM</t>
  </si>
  <si>
    <t>BUSE SAVAŞKAN</t>
  </si>
  <si>
    <t>KURTULUŞ LİSESİ-06/05/2015-ANKARA</t>
  </si>
  <si>
    <t>KURTULUŞ LİSESİ-12/05/2016-İZMİR</t>
  </si>
  <si>
    <t>NKL-2003-MAGOSA</t>
  </si>
  <si>
    <t>MELEK YEĞENSOY</t>
  </si>
  <si>
    <t>KURTULUŞ LİSESİ-1987-GÜZELYURT</t>
  </si>
  <si>
    <t>1.74 m</t>
  </si>
  <si>
    <t>2.70 m</t>
  </si>
  <si>
    <t>NKL-12/04/2017-/LEFKOŞA</t>
  </si>
  <si>
    <t>2.30m</t>
  </si>
  <si>
    <t>2.40m</t>
  </si>
  <si>
    <t>2.50m</t>
  </si>
  <si>
    <t>2.55m</t>
  </si>
  <si>
    <t>2.60m</t>
  </si>
  <si>
    <t>2.65m</t>
  </si>
  <si>
    <t>2.70m</t>
  </si>
  <si>
    <t>2.75m</t>
  </si>
  <si>
    <t>2.80m</t>
  </si>
  <si>
    <t>12.40 sn</t>
  </si>
  <si>
    <t>16.30 sn</t>
  </si>
  <si>
    <t>16.24 sn</t>
  </si>
  <si>
    <t>1:18.98 sn</t>
  </si>
  <si>
    <t>10.82 m</t>
  </si>
  <si>
    <t>36.59 m</t>
  </si>
  <si>
    <t>34.45 m</t>
  </si>
  <si>
    <t>27.92 m</t>
  </si>
  <si>
    <t>51.40 sn</t>
  </si>
  <si>
    <t>4:10.20 sn</t>
  </si>
  <si>
    <t>DİSK ATMA 1kg</t>
  </si>
  <si>
    <t>THE AMERİCAN COLLEGE</t>
  </si>
  <si>
    <t>GLLE ATMA</t>
  </si>
  <si>
    <t>ÇEKİÇ ATMA (3kg)</t>
  </si>
  <si>
    <t>1.53m</t>
  </si>
  <si>
    <t>1.56m</t>
  </si>
  <si>
    <t>1.59m</t>
  </si>
  <si>
    <t>12-13 MART 2018</t>
  </si>
  <si>
    <t>11.90 m</t>
  </si>
  <si>
    <t>YDK-5-6 MART 2018 KKTC GENÇ ELEMELERİ</t>
  </si>
  <si>
    <t>12:40</t>
  </si>
  <si>
    <t>11:40</t>
  </si>
  <si>
    <t>2.15m</t>
  </si>
  <si>
    <t>1. GÜN TOPLAM PUANLAR</t>
  </si>
  <si>
    <t>2. GÜN TOPLAM PUANLAR</t>
  </si>
  <si>
    <t>1. GÜN YARIŞMA SONUÇLARI</t>
  </si>
  <si>
    <t>2. GÜN YARIŞMA SONUÇLARI</t>
  </si>
  <si>
    <t>YARIŞMA BİLGİLERİ</t>
  </si>
  <si>
    <t>Yarışma Adı :</t>
  </si>
  <si>
    <t>Yarışmanın Yapıldığı Yer:</t>
  </si>
  <si>
    <t>Kategori :</t>
  </si>
  <si>
    <t>Tarih :</t>
  </si>
  <si>
    <t>Rüzgar</t>
  </si>
  <si>
    <t>NM/DQ/ DNS</t>
  </si>
  <si>
    <t>Açıklama</t>
  </si>
  <si>
    <t>Sıralama için</t>
  </si>
  <si>
    <t>Puanlamada eşitlik varsa sıralama buradan düzeltilebilir.</t>
  </si>
  <si>
    <t>GENEL PUAN DURUMU</t>
  </si>
  <si>
    <t>ATLETİZM FEDERASYONU</t>
  </si>
  <si>
    <t>HASAN RUSO FİNALLERİ</t>
  </si>
  <si>
    <t xml:space="preserve">LİSELER ARASI ATLETİZM YARIŞMASI </t>
  </si>
  <si>
    <t>05-06 MART 2015</t>
  </si>
  <si>
    <t>GENÇ KIZLAR PUAN TABLOSU</t>
  </si>
  <si>
    <t>100mH</t>
  </si>
  <si>
    <t>300mH</t>
  </si>
  <si>
    <t>ATLAMALAR</t>
  </si>
  <si>
    <t>ATMALAR</t>
  </si>
  <si>
    <t>KOŞULAR</t>
  </si>
  <si>
    <t>İsveç Bayrak</t>
  </si>
  <si>
    <t xml:space="preserve">2018-2019 ÖĞRETİM YILI GENÇLER ATLETİZM </t>
  </si>
  <si>
    <t>ELEME YARIŞMALARI</t>
  </si>
  <si>
    <t>11-12 MART 2019</t>
  </si>
  <si>
    <t>BÜŞRA SALK</t>
  </si>
  <si>
    <t>VİLDAN ERKAN</t>
  </si>
  <si>
    <t>ÖZAY DEMİR</t>
  </si>
  <si>
    <t>02.02.2001</t>
  </si>
  <si>
    <t>BESRE GÜNEŞ İZAM</t>
  </si>
  <si>
    <t>LEYLA ÖZGÖNÜL</t>
  </si>
  <si>
    <t>MÜGEM GÜVEN</t>
  </si>
  <si>
    <t>GÜNAY MİMAR</t>
  </si>
  <si>
    <t>BETÜL KILINÇ</t>
  </si>
  <si>
    <t>03.12.2002</t>
  </si>
  <si>
    <t>EZEL KARACA</t>
  </si>
  <si>
    <t>ŞERİFE AKKUŞ</t>
  </si>
  <si>
    <t>BUSE ÇARIK</t>
  </si>
  <si>
    <t>AYŞEGÜL KARADAĞ</t>
  </si>
  <si>
    <t>SELENAY ALKAN</t>
  </si>
  <si>
    <t>ARİNA DERMENJİ</t>
  </si>
  <si>
    <t>SUDE NAZ GÜNGÇR</t>
  </si>
  <si>
    <t>NİSANUR ÇALIŞKAN</t>
  </si>
  <si>
    <t>ELİF DELİGÖZ</t>
  </si>
  <si>
    <t>PETEK ÖZTÜRK</t>
  </si>
  <si>
    <t>DİDEM ŞAHAN</t>
  </si>
  <si>
    <t>ASYA KILIÇ</t>
  </si>
  <si>
    <t>EMİRE KİREÇÇİ</t>
  </si>
  <si>
    <t>25.12.2003</t>
  </si>
  <si>
    <t>BELİZ SÜNGÜ</t>
  </si>
  <si>
    <t>MERVE ÖZKUL</t>
  </si>
  <si>
    <t>AYÇA SAĞALTICI</t>
  </si>
  <si>
    <t>11.04.2003</t>
  </si>
  <si>
    <t>SELVİHAN DURAL</t>
  </si>
  <si>
    <t>SUNA SEFERLER</t>
  </si>
  <si>
    <t>AZRA KIZILBORA</t>
  </si>
  <si>
    <t>NURAY TOK</t>
  </si>
  <si>
    <t>SILA BALLI</t>
  </si>
  <si>
    <t>NURBANU SAYGIER</t>
  </si>
  <si>
    <t>YAĞMUR DENİZ DURAN</t>
  </si>
  <si>
    <t>ÜLKÜ ÖZBADA</t>
  </si>
  <si>
    <t>SAHİL ULUCA</t>
  </si>
  <si>
    <t>21.12.2004</t>
  </si>
  <si>
    <t>BEREN AYSEL YASAN</t>
  </si>
  <si>
    <t>ŞÖHRET YILDIZ</t>
  </si>
  <si>
    <t>ŞÜKRİYE AKA</t>
  </si>
  <si>
    <t>YAĞMUR GÜNGÖR</t>
  </si>
  <si>
    <t>SEFA NUR  ŞAHİN</t>
  </si>
  <si>
    <t>01.01.2003</t>
  </si>
  <si>
    <t>SUZANSU ÇIRAKOĞLU</t>
  </si>
  <si>
    <t>DAMLA GÜNSEV</t>
  </si>
  <si>
    <t>İSABELL KLEMENTYEVA</t>
  </si>
  <si>
    <t>BETÜL EROL</t>
  </si>
  <si>
    <t>ZİNAİDA PAVALACHİ</t>
  </si>
  <si>
    <t>KARDELEN KORKMAZ</t>
  </si>
  <si>
    <t>EZGİ YANARATEŞ</t>
  </si>
  <si>
    <t>SİBEL YAŞAR</t>
  </si>
  <si>
    <t>NADİR SÖNMEZ</t>
  </si>
  <si>
    <t>19.02.2004</t>
  </si>
  <si>
    <t>DOLUNAY BEYZADE</t>
  </si>
  <si>
    <t>MELİHA MİMAR</t>
  </si>
  <si>
    <t>FATMA KÖMÜRCÜGİL</t>
  </si>
  <si>
    <t>KADER  AYAĞ</t>
  </si>
  <si>
    <t>DEMET ÇAKIR</t>
  </si>
  <si>
    <t>23.02.2004</t>
  </si>
  <si>
    <t>DERYA MUTİ</t>
  </si>
  <si>
    <t>EMEL ÇAKIR</t>
  </si>
  <si>
    <t>HAYAT ATAY</t>
  </si>
  <si>
    <t>MERVE GAZİKÖYLÜ</t>
  </si>
  <si>
    <t>HAYAT TAMEL</t>
  </si>
  <si>
    <t>17.02.2003</t>
  </si>
  <si>
    <t>ESRA TOZAKI</t>
  </si>
  <si>
    <t>ŞENAY HÜDAVERDİDĞLU</t>
  </si>
  <si>
    <t>SELİN SÜRER</t>
  </si>
  <si>
    <t>SEVİM YEŞİLBULUT</t>
  </si>
  <si>
    <t>CEREN RÜSTEMOĞLU</t>
  </si>
  <si>
    <t>GİZEM VARAN</t>
  </si>
  <si>
    <t>FATMA ŞEKERÖZ</t>
  </si>
  <si>
    <t>ŞAFAK OY</t>
  </si>
  <si>
    <t>LATİFE AKINCI</t>
  </si>
  <si>
    <t>ÖZGE TAŞKAYA</t>
  </si>
  <si>
    <t>ELİF NUR GÜLMEZ</t>
  </si>
  <si>
    <t>KUMSAL LİSANİ</t>
  </si>
  <si>
    <t>23.06.2003</t>
  </si>
  <si>
    <t>MERİN ÖLMEZ</t>
  </si>
  <si>
    <t>AZRA TAŞKIRANLAR</t>
  </si>
  <si>
    <t>MERVE AYDENK</t>
  </si>
  <si>
    <t>DUYGU AĞCABAY</t>
  </si>
  <si>
    <t>DRYA DAĞDELEN</t>
  </si>
  <si>
    <t>SİMGE HAYAT</t>
  </si>
  <si>
    <t>ZEYNEP DÜZENLİ</t>
  </si>
  <si>
    <t>AZİZE BAHAR DEMİR</t>
  </si>
  <si>
    <t>KERİME KAÇAN</t>
  </si>
  <si>
    <t>EŞENUR KUBAT</t>
  </si>
  <si>
    <t>SUAY BEDEOĞLU</t>
  </si>
  <si>
    <t>FADİME SILA DARENDELİ</t>
  </si>
  <si>
    <t>TÜLİN ABATAY</t>
  </si>
  <si>
    <t>TEVHİDE BOŞNAK</t>
  </si>
  <si>
    <t>21.05.2003</t>
  </si>
  <si>
    <t>ZEYNEP MÜESSER İZGİ</t>
  </si>
  <si>
    <t>NAZAR BAYRAKTAR</t>
  </si>
  <si>
    <t xml:space="preserve"> SUAYA BAYRAKÇI</t>
  </si>
  <si>
    <t>KARDELEN GÜNGÖR</t>
  </si>
  <si>
    <t>PETEK KOÇ</t>
  </si>
  <si>
    <t>NEDİME SUNGUR</t>
  </si>
  <si>
    <t>AYŞEM KIRALP</t>
  </si>
  <si>
    <t>KIYMET YAYGIÇ</t>
  </si>
  <si>
    <t>BELİN GÜNEŞ</t>
  </si>
  <si>
    <t>14.06.2003</t>
  </si>
  <si>
    <t>AYŞE CANSU ÇARLAK</t>
  </si>
  <si>
    <t>09.03.2003</t>
  </si>
  <si>
    <t>BEYZA ÇELME</t>
  </si>
  <si>
    <t>17.11.2004</t>
  </si>
  <si>
    <t>AZRA TİLKİ</t>
  </si>
  <si>
    <t>TASMİN ANGELİNA HÜSEYİN</t>
  </si>
  <si>
    <t>DANİELA ÇIKIKÇIOĞLU</t>
  </si>
  <si>
    <t>SILA OKUR</t>
  </si>
  <si>
    <t>İLKNUR İNCE</t>
  </si>
  <si>
    <t>AYBEN ARAPOĞLU</t>
  </si>
  <si>
    <t>ÖZDE PİLLİ</t>
  </si>
  <si>
    <t>29.01.2002</t>
  </si>
  <si>
    <t>DİANA GÜLTUNA</t>
  </si>
  <si>
    <t>IREM ÇAMLICA</t>
  </si>
  <si>
    <t>SERPİL ERATOĞLU</t>
  </si>
  <si>
    <t>YADE GÜLDOĞUŞ</t>
  </si>
  <si>
    <t>11.04.2001</t>
  </si>
  <si>
    <t>ZEYNEP SÜNGÜ</t>
  </si>
  <si>
    <t>BİLİN AKGÜRGEN</t>
  </si>
  <si>
    <t>ŞEFİKA GÜLAY</t>
  </si>
  <si>
    <t>AYŞE GÖKNİL</t>
  </si>
  <si>
    <t>DOĞA ÖZDOĞAN</t>
  </si>
  <si>
    <t>12.01.2002</t>
  </si>
  <si>
    <t>DENİZ SÜNGÜ</t>
  </si>
  <si>
    <t>ZEYNEP ÖZBEK</t>
  </si>
  <si>
    <t>SELEN YEŞİLIRMAK</t>
  </si>
  <si>
    <t>SILAY EFE</t>
  </si>
  <si>
    <t>KADER AYAĞ</t>
  </si>
  <si>
    <t>14.08.2004</t>
  </si>
  <si>
    <t>VESİLE ASLAN</t>
  </si>
  <si>
    <t>ZUHAL İKLİM ERGEN</t>
  </si>
  <si>
    <t>AYŞE ELDEM YILMAZ</t>
  </si>
  <si>
    <t>01.05.2002</t>
  </si>
  <si>
    <t>KIYMET GÜÇLÜSOY</t>
  </si>
  <si>
    <t>İLAYDA KALKAN</t>
  </si>
  <si>
    <t>GÜNEŞ ÇELİK</t>
  </si>
  <si>
    <t>AYŞEN DORUK</t>
  </si>
  <si>
    <t>BUSE GEZİCİ</t>
  </si>
  <si>
    <t>İLAYDA ALTUN</t>
  </si>
  <si>
    <t>ÜLKÜ BERRAK</t>
  </si>
  <si>
    <t>EMILIE HUDECEK</t>
  </si>
  <si>
    <t>EDA DAĞCI</t>
  </si>
  <si>
    <t>ŞERİFE SILA KIRCALI</t>
  </si>
  <si>
    <t>BADE ONURAY</t>
  </si>
  <si>
    <t>SILA İNÖNÜLÜ</t>
  </si>
  <si>
    <t>07.03.2003</t>
  </si>
  <si>
    <t>MELİS BARHA</t>
  </si>
  <si>
    <t>MERCAN ATAY</t>
  </si>
  <si>
    <t>ROJİN ARIK</t>
  </si>
  <si>
    <t>PEMBE MISIRLI</t>
  </si>
  <si>
    <t>HANİFE KARA</t>
  </si>
  <si>
    <t>KARDELEN GÜZEL</t>
  </si>
  <si>
    <t>BUSENUR DİLİK</t>
  </si>
  <si>
    <t>SEDA NUR TEMEL</t>
  </si>
  <si>
    <t>HATİCE EĞER</t>
  </si>
  <si>
    <t>DUDU HİDAYET</t>
  </si>
  <si>
    <t>AZRA AKKUŞ</t>
  </si>
  <si>
    <t>DAMLA TİKİCİ</t>
  </si>
  <si>
    <t xml:space="preserve">EDAHAN GÜNEŞ </t>
  </si>
  <si>
    <t>DİLAN LAÇİN</t>
  </si>
  <si>
    <t>SUDE BALABAN</t>
  </si>
  <si>
    <t>EDANUR GENÇ</t>
  </si>
  <si>
    <t>NAZLI VARAN</t>
  </si>
  <si>
    <t>HANDAN GÜNGÖR</t>
  </si>
  <si>
    <t>YAREN DOĞAN</t>
  </si>
  <si>
    <t>HATİCE SELINSU BAYIR</t>
  </si>
  <si>
    <t>23.05.2003</t>
  </si>
  <si>
    <t>ZALİHE ÖZKERİMLER</t>
  </si>
  <si>
    <t>-------</t>
  </si>
  <si>
    <t>VİLDAN ERKAN-YAĞMUR GÜNGÖR-MERVE GAZİKÖYLÜ- SUAYA BAYRAKÇI</t>
  </si>
  <si>
    <t>ÖZAY DEMİR-SEFA NUR  ŞAHİN-BEYZA ÇELME-AYÇA SAĞALTICI</t>
  </si>
  <si>
    <t>SUZANSU ÇIRAKOĞLU-AZRA TİLKİ-ZEYNEP SÜNGÜ-SELVİHAN DURAL</t>
  </si>
  <si>
    <t>TASMİN ANGELİNA HÜSEYİN-DAMLA GÜNSEV-ŞENAY HÜDAVERDİDĞLU-AZRA TAŞKIRANLAR</t>
  </si>
  <si>
    <t>AZRA KIZILBORA-GÜNAY MİMAR-MELİHA MİMAR-KARDELEN GÜNGÖR</t>
  </si>
  <si>
    <t>NURAY TOK-DANİELA ÇIKIKÇIOĞLU-ŞERİFE AKKUŞ-CEREN RÜSTEMOĞLU</t>
  </si>
  <si>
    <t>BUSE ÇARIK-SILA OKUR-FATMA KÖMÜRCÜGİL-DUYGU AĞCABAY</t>
  </si>
  <si>
    <t>PETEK KOÇ-AYŞEGÜL KARADAĞ-SİNEM KILIÇ-GİZEM VARAN</t>
  </si>
  <si>
    <t>SELENAY ALKAN-FATMA ŞEKERÖZ-BUSENUR DİLİK-NEDİME SUNGUR</t>
  </si>
  <si>
    <t>NURBANU SAYGIER-ARİNA DERMENJİ-ZİNAİDA PAVALACHİ-ZEYNEP DÜZENLİ</t>
  </si>
  <si>
    <t>SUDE NAZ GÜNGÖR-İLKNUR İNCE-YAĞMUR DENİZ DURAN-SEDA NUR TEMEL</t>
  </si>
  <si>
    <t>SUAY BEDEOĞLU-ÜLKÜ ÖZBADA-DEMET ÇAKIR-PETEK ÖZTÜRK</t>
  </si>
  <si>
    <t>DİDEM ŞAHAN-SİBEL YAŞAR-LATİFE AKINCI-FADİME SILA DARENDELİ</t>
  </si>
  <si>
    <t>ÖZDE PİLLİ-ASYA KILIÇ-SAHİL ULUCA-NADİR SÖNMEZ</t>
  </si>
  <si>
    <t>EMİRE KİREÇÇİ-ÖZGE TAŞKAYA-SILA İNÖNÜLÜ-TEVHİDE BOŞNAK</t>
  </si>
  <si>
    <t>BELİZ SÜNGÜ-DENİZ SÜNGÜ-DERYA MUTİ-MELİS BARHA</t>
  </si>
  <si>
    <t>GİZEM YİĞEN-ŞÖHRET YILDIZ-MERVE ÖZKUL-EMEL ÇAKIR</t>
  </si>
  <si>
    <t>10:40</t>
  </si>
  <si>
    <t>10:50</t>
  </si>
  <si>
    <t>11:25</t>
  </si>
  <si>
    <t>12:05</t>
  </si>
  <si>
    <t>13:05</t>
  </si>
  <si>
    <t>11:55</t>
  </si>
  <si>
    <t>13:55</t>
  </si>
</sst>
</file>

<file path=xl/styles.xml><?xml version="1.0" encoding="utf-8"?>
<styleSheet xmlns="http://schemas.openxmlformats.org/spreadsheetml/2006/main">
  <numFmts count="6">
    <numFmt numFmtId="164" formatCode="dese\rm\l"/>
    <numFmt numFmtId="165" formatCode="0\:00\.00"/>
    <numFmt numFmtId="166" formatCode="00\.00"/>
    <numFmt numFmtId="167" formatCode="0\.00"/>
    <numFmt numFmtId="168" formatCode="00\:00"/>
    <numFmt numFmtId="169" formatCode="[$-41F]d\ mmmm\ yyyy;@"/>
  </numFmts>
  <fonts count="38">
    <font>
      <sz val="11"/>
      <name val="Times New Roman"/>
      <charset val="162"/>
    </font>
    <font>
      <sz val="8"/>
      <name val="Times New Roman"/>
      <family val="1"/>
      <charset val="162"/>
    </font>
    <font>
      <b/>
      <sz val="14"/>
      <name val="Century Gothic"/>
      <family val="2"/>
      <charset val="162"/>
    </font>
    <font>
      <sz val="14"/>
      <name val="Century Gothic"/>
      <family val="2"/>
      <charset val="162"/>
    </font>
    <font>
      <b/>
      <sz val="10"/>
      <name val="Century Gothic"/>
      <family val="2"/>
      <charset val="162"/>
    </font>
    <font>
      <sz val="10"/>
      <name val="Century Gothic"/>
      <family val="2"/>
      <charset val="162"/>
    </font>
    <font>
      <b/>
      <sz val="10"/>
      <color indexed="10"/>
      <name val="Century Gothic"/>
      <family val="2"/>
      <charset val="162"/>
    </font>
    <font>
      <b/>
      <sz val="11"/>
      <name val="Times New Roman"/>
      <family val="1"/>
      <charset val="162"/>
    </font>
    <font>
      <sz val="10"/>
      <name val="Arial"/>
      <family val="2"/>
      <charset val="162"/>
    </font>
    <font>
      <b/>
      <sz val="16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2"/>
      <name val="Century Gothic"/>
      <family val="2"/>
      <charset val="162"/>
    </font>
    <font>
      <b/>
      <sz val="11"/>
      <color indexed="8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2"/>
      <color indexed="10"/>
      <name val="Century Gothic"/>
      <family val="2"/>
      <charset val="162"/>
    </font>
    <font>
      <sz val="11"/>
      <name val="Century Gothic"/>
      <family val="2"/>
      <charset val="162"/>
    </font>
    <font>
      <b/>
      <sz val="12"/>
      <color indexed="8"/>
      <name val="Century Gothic"/>
      <family val="2"/>
      <charset val="162"/>
    </font>
    <font>
      <b/>
      <sz val="12"/>
      <name val="Times New Roman"/>
      <family val="1"/>
      <charset val="162"/>
    </font>
    <font>
      <b/>
      <sz val="8"/>
      <name val="Century Gothic"/>
      <family val="2"/>
      <charset val="162"/>
    </font>
    <font>
      <sz val="8"/>
      <name val="Century Gothic"/>
      <family val="2"/>
      <charset val="162"/>
    </font>
    <font>
      <b/>
      <sz val="20"/>
      <name val="Century Gothic"/>
      <family val="2"/>
      <charset val="162"/>
    </font>
    <font>
      <b/>
      <sz val="22"/>
      <name val="Century Gothic"/>
      <family val="2"/>
      <charset val="162"/>
    </font>
    <font>
      <sz val="11"/>
      <color indexed="10"/>
      <name val="Century Gothic"/>
      <family val="2"/>
      <charset val="162"/>
    </font>
    <font>
      <b/>
      <sz val="12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b/>
      <sz val="11"/>
      <color rgb="FFFF0000"/>
      <name val="Cambria"/>
      <family val="1"/>
      <charset val="162"/>
    </font>
    <font>
      <b/>
      <sz val="20"/>
      <color rgb="FF0070C0"/>
      <name val="Century Gothic"/>
      <family val="2"/>
      <charset val="162"/>
    </font>
    <font>
      <b/>
      <sz val="22"/>
      <color rgb="FF0070C0"/>
      <name val="Century Gothic"/>
      <family val="2"/>
      <charset val="162"/>
    </font>
    <font>
      <b/>
      <sz val="14"/>
      <color rgb="FF002060"/>
      <name val="Century Gothic"/>
      <family val="2"/>
      <charset val="162"/>
    </font>
    <font>
      <b/>
      <sz val="12"/>
      <color rgb="FF0070C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b/>
      <sz val="12"/>
      <color rgb="FFFF0000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22"/>
      <name val="Cambria"/>
      <family val="1"/>
      <charset val="162"/>
      <scheme val="major"/>
    </font>
    <font>
      <sz val="11"/>
      <name val="Times New Roman"/>
      <family val="1"/>
      <charset val="162"/>
    </font>
    <font>
      <b/>
      <sz val="14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7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 applyProtection="1">
      <alignment vertical="center"/>
      <protection locked="0" hidden="1"/>
    </xf>
    <xf numFmtId="0" fontId="7" fillId="0" borderId="0" xfId="0" applyFont="1"/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 hidden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 hidden="1"/>
    </xf>
    <xf numFmtId="1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 hidden="1"/>
    </xf>
    <xf numFmtId="165" fontId="10" fillId="0" borderId="1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 applyProtection="1">
      <alignment horizontal="center" vertical="center"/>
      <protection locked="0" hidden="1"/>
    </xf>
    <xf numFmtId="167" fontId="10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6" fontId="15" fillId="0" borderId="1" xfId="0" applyNumberFormat="1" applyFont="1" applyBorder="1" applyAlignment="1" applyProtection="1">
      <alignment horizontal="center" vertical="center"/>
      <protection locked="0" hidden="1"/>
    </xf>
    <xf numFmtId="167" fontId="15" fillId="0" borderId="1" xfId="0" applyNumberFormat="1" applyFont="1" applyBorder="1" applyAlignment="1" applyProtection="1">
      <alignment horizontal="center" vertical="center"/>
      <protection locked="0" hidden="1"/>
    </xf>
    <xf numFmtId="165" fontId="15" fillId="0" borderId="1" xfId="0" applyNumberFormat="1" applyFont="1" applyBorder="1" applyAlignment="1" applyProtection="1">
      <alignment horizontal="center" vertical="center"/>
      <protection locked="0" hidden="1"/>
    </xf>
    <xf numFmtId="1" fontId="15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49" fontId="11" fillId="0" borderId="1" xfId="0" applyNumberFormat="1" applyFont="1" applyBorder="1" applyAlignment="1" applyProtection="1">
      <alignment horizontal="center" vertical="center"/>
      <protection locked="0" hidden="1"/>
    </xf>
    <xf numFmtId="0" fontId="17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4" fontId="11" fillId="0" borderId="0" xfId="0" applyNumberFormat="1" applyFont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 applyProtection="1">
      <alignment horizontal="center" vertical="center" wrapText="1"/>
      <protection locked="0" hidden="1"/>
    </xf>
    <xf numFmtId="2" fontId="4" fillId="0" borderId="0" xfId="0" applyNumberFormat="1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2" xfId="0" applyFont="1" applyBorder="1" applyAlignment="1" applyProtection="1">
      <alignment horizontal="center" vertical="center" wrapText="1"/>
      <protection locked="0" hidden="1"/>
    </xf>
    <xf numFmtId="1" fontId="4" fillId="0" borderId="2" xfId="0" applyNumberFormat="1" applyFont="1" applyBorder="1" applyAlignment="1" applyProtection="1">
      <alignment horizontal="center" vertical="center" wrapText="1"/>
      <protection locked="0" hidden="1"/>
    </xf>
    <xf numFmtId="167" fontId="4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1" fontId="11" fillId="0" borderId="1" xfId="0" applyNumberFormat="1" applyFont="1" applyBorder="1" applyAlignment="1" applyProtection="1">
      <alignment horizontal="center" vertical="center"/>
      <protection locked="0" hidden="1"/>
    </xf>
    <xf numFmtId="0" fontId="18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 hidden="1"/>
    </xf>
    <xf numFmtId="168" fontId="10" fillId="0" borderId="1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vertical="center"/>
    </xf>
    <xf numFmtId="49" fontId="2" fillId="3" borderId="0" xfId="0" applyNumberFormat="1" applyFont="1" applyFill="1" applyAlignment="1" applyProtection="1">
      <alignment vertic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 hidden="1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 hidden="1"/>
    </xf>
    <xf numFmtId="0" fontId="2" fillId="4" borderId="1" xfId="0" applyFont="1" applyFill="1" applyBorder="1" applyAlignment="1">
      <alignment horizontal="left"/>
    </xf>
    <xf numFmtId="0" fontId="19" fillId="0" borderId="4" xfId="0" applyFont="1" applyBorder="1" applyAlignment="1" applyProtection="1">
      <alignment horizontal="center" vertical="center" wrapText="1"/>
      <protection locked="0" hidden="1"/>
    </xf>
    <xf numFmtId="0" fontId="19" fillId="0" borderId="1" xfId="0" applyFont="1" applyBorder="1" applyAlignment="1">
      <alignment horizontal="center" vertical="center" wrapText="1"/>
    </xf>
    <xf numFmtId="14" fontId="19" fillId="0" borderId="4" xfId="0" applyNumberFormat="1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0" fontId="5" fillId="6" borderId="13" xfId="0" applyFont="1" applyFill="1" applyBorder="1"/>
    <xf numFmtId="0" fontId="5" fillId="6" borderId="14" xfId="0" applyFont="1" applyFill="1" applyBorder="1"/>
    <xf numFmtId="0" fontId="5" fillId="6" borderId="15" xfId="0" applyFont="1" applyFill="1" applyBorder="1"/>
    <xf numFmtId="0" fontId="5" fillId="0" borderId="0" xfId="0" applyFont="1"/>
    <xf numFmtId="0" fontId="15" fillId="6" borderId="16" xfId="0" applyFont="1" applyFill="1" applyBorder="1"/>
    <xf numFmtId="0" fontId="15" fillId="6" borderId="0" xfId="0" applyFont="1" applyFill="1"/>
    <xf numFmtId="0" fontId="15" fillId="6" borderId="17" xfId="0" applyFont="1" applyFill="1" applyBorder="1"/>
    <xf numFmtId="0" fontId="5" fillId="6" borderId="16" xfId="0" applyFont="1" applyFill="1" applyBorder="1"/>
    <xf numFmtId="0" fontId="5" fillId="6" borderId="0" xfId="0" applyFont="1" applyFill="1"/>
    <xf numFmtId="0" fontId="5" fillId="6" borderId="17" xfId="0" applyFont="1" applyFill="1" applyBorder="1"/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center" vertical="center"/>
      <protection locked="0" hidden="1"/>
    </xf>
    <xf numFmtId="0" fontId="15" fillId="0" borderId="3" xfId="0" applyFont="1" applyBorder="1" applyAlignment="1" applyProtection="1">
      <alignment horizontal="center" vertical="center"/>
      <protection locked="0" hidden="1"/>
    </xf>
    <xf numFmtId="0" fontId="10" fillId="0" borderId="4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 applyProtection="1">
      <alignment horizontal="center" vertical="center"/>
      <protection locked="0" hidden="1"/>
    </xf>
    <xf numFmtId="0" fontId="15" fillId="0" borderId="4" xfId="0" applyFont="1" applyBorder="1" applyAlignment="1" applyProtection="1">
      <alignment horizontal="center" vertical="center" wrapText="1"/>
      <protection locked="0" hidden="1"/>
    </xf>
    <xf numFmtId="0" fontId="15" fillId="0" borderId="4" xfId="0" applyFont="1" applyBorder="1" applyAlignment="1">
      <alignment horizontal="center" vertical="center" wrapText="1"/>
    </xf>
    <xf numFmtId="166" fontId="10" fillId="0" borderId="1" xfId="0" applyNumberFormat="1" applyFont="1" applyBorder="1" applyAlignment="1" applyProtection="1">
      <alignment horizontal="center" vertical="center"/>
      <protection locked="0" hidden="1"/>
    </xf>
    <xf numFmtId="14" fontId="10" fillId="0" borderId="0" xfId="0" applyNumberFormat="1" applyFont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horizontal="center" vertical="center"/>
      <protection locked="0" hidden="1"/>
    </xf>
    <xf numFmtId="0" fontId="10" fillId="0" borderId="0" xfId="0" applyFont="1" applyAlignment="1">
      <alignment horizontal="left"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 applyProtection="1">
      <alignment horizontal="center" vertical="center"/>
      <protection locked="0" hidden="1"/>
    </xf>
    <xf numFmtId="165" fontId="10" fillId="0" borderId="0" xfId="0" applyNumberFormat="1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 hidden="1"/>
    </xf>
    <xf numFmtId="167" fontId="15" fillId="0" borderId="18" xfId="0" applyNumberFormat="1" applyFont="1" applyBorder="1" applyAlignment="1" applyProtection="1">
      <alignment horizontal="center" vertical="center" wrapText="1"/>
      <protection locked="0" hidden="1"/>
    </xf>
    <xf numFmtId="167" fontId="15" fillId="0" borderId="19" xfId="0" applyNumberFormat="1" applyFont="1" applyBorder="1" applyAlignment="1" applyProtection="1">
      <alignment horizontal="center" vertical="center" wrapText="1"/>
      <protection locked="0" hidden="1"/>
    </xf>
    <xf numFmtId="167" fontId="15" fillId="0" borderId="20" xfId="0" applyNumberFormat="1" applyFont="1" applyBorder="1" applyAlignment="1" applyProtection="1">
      <alignment horizontal="center" vertical="center" wrapText="1"/>
      <protection locked="0" hidden="1"/>
    </xf>
    <xf numFmtId="167" fontId="15" fillId="0" borderId="21" xfId="0" applyNumberFormat="1" applyFont="1" applyBorder="1" applyAlignment="1" applyProtection="1">
      <alignment horizontal="center" vertical="center" wrapText="1"/>
      <protection locked="0" hidden="1"/>
    </xf>
    <xf numFmtId="167" fontId="15" fillId="0" borderId="22" xfId="0" applyNumberFormat="1" applyFont="1" applyBorder="1" applyAlignment="1" applyProtection="1">
      <alignment horizontal="center" vertical="center" wrapText="1"/>
      <protection locked="0" hidden="1"/>
    </xf>
    <xf numFmtId="167" fontId="15" fillId="0" borderId="23" xfId="0" applyNumberFormat="1" applyFont="1" applyBorder="1" applyAlignment="1" applyProtection="1">
      <alignment horizontal="center" vertical="center"/>
      <protection locked="0" hidden="1"/>
    </xf>
    <xf numFmtId="167" fontId="10" fillId="0" borderId="5" xfId="0" applyNumberFormat="1" applyFont="1" applyBorder="1" applyAlignment="1" applyProtection="1">
      <alignment horizontal="center" vertical="center"/>
      <protection locked="0" hidden="1"/>
    </xf>
    <xf numFmtId="0" fontId="10" fillId="0" borderId="1" xfId="0" applyFont="1" applyBorder="1" applyAlignment="1">
      <alignment vertical="center"/>
    </xf>
    <xf numFmtId="167" fontId="15" fillId="0" borderId="24" xfId="0" applyNumberFormat="1" applyFont="1" applyBorder="1" applyAlignment="1" applyProtection="1">
      <alignment horizontal="center" vertical="center" wrapText="1"/>
      <protection locked="0" hidden="1"/>
    </xf>
    <xf numFmtId="167" fontId="15" fillId="0" borderId="4" xfId="0" applyNumberFormat="1" applyFont="1" applyBorder="1" applyAlignment="1" applyProtection="1">
      <alignment horizontal="center" vertical="center" wrapText="1"/>
      <protection locked="0" hidden="1"/>
    </xf>
    <xf numFmtId="167" fontId="15" fillId="0" borderId="6" xfId="0" applyNumberFormat="1" applyFont="1" applyBorder="1" applyAlignment="1" applyProtection="1">
      <alignment horizontal="center" vertical="center" wrapText="1"/>
      <protection locked="0" hidden="1"/>
    </xf>
    <xf numFmtId="167" fontId="15" fillId="0" borderId="9" xfId="0" applyNumberFormat="1" applyFont="1" applyBorder="1" applyAlignment="1" applyProtection="1">
      <alignment horizontal="center" vertical="center" wrapText="1"/>
      <protection locked="0" hidden="1"/>
    </xf>
    <xf numFmtId="167" fontId="10" fillId="0" borderId="5" xfId="0" applyNumberFormat="1" applyFont="1" applyBorder="1" applyAlignment="1" applyProtection="1">
      <alignment horizontal="center" vertical="center" wrapText="1"/>
      <protection locked="0" hidden="1"/>
    </xf>
    <xf numFmtId="167" fontId="15" fillId="0" borderId="1" xfId="0" applyNumberFormat="1" applyFont="1" applyBorder="1" applyAlignment="1" applyProtection="1">
      <alignment vertical="center"/>
      <protection locked="0" hidden="1"/>
    </xf>
    <xf numFmtId="167" fontId="15" fillId="0" borderId="1" xfId="0" applyNumberFormat="1" applyFont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 vertical="center" wrapText="1"/>
      <protection locked="0" hidden="1"/>
    </xf>
    <xf numFmtId="49" fontId="15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 hidden="1"/>
    </xf>
    <xf numFmtId="0" fontId="15" fillId="0" borderId="25" xfId="0" applyFont="1" applyBorder="1" applyAlignment="1" applyProtection="1">
      <alignment horizontal="center" vertical="center" wrapText="1"/>
      <protection locked="0" hidden="1"/>
    </xf>
    <xf numFmtId="0" fontId="15" fillId="0" borderId="26" xfId="0" applyFont="1" applyBorder="1" applyAlignment="1" applyProtection="1">
      <alignment horizontal="center" vertical="center" wrapText="1"/>
      <protection locked="0" hidden="1"/>
    </xf>
    <xf numFmtId="0" fontId="15" fillId="0" borderId="9" xfId="0" applyFont="1" applyBorder="1" applyAlignment="1" applyProtection="1">
      <alignment horizontal="center" vertical="center" wrapText="1"/>
      <protection locked="0" hidden="1"/>
    </xf>
    <xf numFmtId="0" fontId="15" fillId="0" borderId="5" xfId="0" applyFont="1" applyBorder="1" applyAlignment="1" applyProtection="1">
      <alignment horizontal="center" vertical="center"/>
      <protection locked="0" hidden="1"/>
    </xf>
    <xf numFmtId="0" fontId="15" fillId="0" borderId="1" xfId="0" applyFont="1" applyBorder="1" applyAlignment="1" applyProtection="1">
      <alignment horizontal="center" vertical="center"/>
      <protection locked="0" hidden="1"/>
    </xf>
    <xf numFmtId="0" fontId="15" fillId="0" borderId="27" xfId="0" applyFont="1" applyBorder="1" applyAlignment="1" applyProtection="1">
      <alignment horizontal="center" vertical="center"/>
      <protection locked="0" hidden="1"/>
    </xf>
    <xf numFmtId="0" fontId="15" fillId="0" borderId="26" xfId="0" applyFont="1" applyBorder="1" applyAlignment="1" applyProtection="1">
      <alignment horizontal="center" vertical="center"/>
      <protection locked="0" hidden="1"/>
    </xf>
    <xf numFmtId="0" fontId="15" fillId="0" borderId="1" xfId="0" applyFont="1" applyBorder="1" applyAlignment="1" applyProtection="1">
      <alignment horizontal="center" vertical="center" wrapText="1"/>
      <protection locked="0" hidden="1"/>
    </xf>
    <xf numFmtId="0" fontId="15" fillId="0" borderId="27" xfId="0" applyFont="1" applyBorder="1" applyAlignment="1" applyProtection="1">
      <alignment horizontal="center" vertical="center" wrapText="1"/>
      <protection locked="0" hidden="1"/>
    </xf>
    <xf numFmtId="0" fontId="15" fillId="0" borderId="5" xfId="0" applyFont="1" applyBorder="1" applyAlignment="1" applyProtection="1">
      <alignment horizontal="center" vertical="center" wrapText="1"/>
      <protection locked="0" hidden="1"/>
    </xf>
    <xf numFmtId="0" fontId="10" fillId="0" borderId="28" xfId="0" applyFont="1" applyBorder="1" applyAlignment="1">
      <alignment horizontal="center" vertical="center" wrapText="1"/>
    </xf>
    <xf numFmtId="167" fontId="10" fillId="0" borderId="1" xfId="1" applyNumberFormat="1" applyFont="1" applyBorder="1" applyAlignment="1">
      <alignment horizontal="center" vertical="center" wrapText="1"/>
    </xf>
    <xf numFmtId="1" fontId="27" fillId="0" borderId="1" xfId="1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vertical="center"/>
    </xf>
    <xf numFmtId="14" fontId="15" fillId="0" borderId="4" xfId="0" applyNumberFormat="1" applyFont="1" applyBorder="1" applyAlignment="1" applyProtection="1">
      <alignment horizontal="center" vertical="center" wrapText="1"/>
      <protection locked="0" hidden="1"/>
    </xf>
    <xf numFmtId="49" fontId="15" fillId="0" borderId="1" xfId="0" applyNumberFormat="1" applyFont="1" applyBorder="1" applyAlignment="1" applyProtection="1">
      <alignment horizontal="center" vertical="center"/>
      <protection locked="0" hidden="1"/>
    </xf>
    <xf numFmtId="49" fontId="15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5" fillId="0" borderId="1" xfId="0" applyNumberFormat="1" applyFont="1" applyBorder="1" applyAlignment="1" applyProtection="1">
      <alignment vertical="center"/>
      <protection locked="0" hidden="1"/>
    </xf>
    <xf numFmtId="166" fontId="15" fillId="0" borderId="1" xfId="0" applyNumberFormat="1" applyFont="1" applyBorder="1" applyAlignment="1" applyProtection="1">
      <alignment horizontal="center" vertical="center" wrapText="1"/>
      <protection locked="0" hidden="1"/>
    </xf>
    <xf numFmtId="166" fontId="10" fillId="0" borderId="1" xfId="0" applyNumberFormat="1" applyFont="1" applyBorder="1" applyAlignment="1" applyProtection="1">
      <alignment horizontal="center" vertical="center" wrapText="1"/>
      <protection locked="0" hidden="1"/>
    </xf>
    <xf numFmtId="0" fontId="10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/>
      <protection locked="0" hidden="1"/>
    </xf>
    <xf numFmtId="0" fontId="15" fillId="0" borderId="10" xfId="0" applyFont="1" applyBorder="1" applyAlignment="1" applyProtection="1">
      <alignment horizontal="center" vertical="center" wrapText="1"/>
      <protection locked="0" hidden="1"/>
    </xf>
    <xf numFmtId="166" fontId="15" fillId="0" borderId="10" xfId="0" applyNumberFormat="1" applyFont="1" applyBorder="1" applyAlignment="1">
      <alignment horizontal="center" vertical="center"/>
    </xf>
    <xf numFmtId="1" fontId="26" fillId="0" borderId="10" xfId="1" quotePrefix="1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right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14" fontId="15" fillId="0" borderId="0" xfId="0" applyNumberFormat="1" applyFont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shrinkToFit="1"/>
    </xf>
    <xf numFmtId="1" fontId="2" fillId="0" borderId="1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1" fontId="34" fillId="0" borderId="1" xfId="1" applyNumberFormat="1" applyFont="1" applyBorder="1" applyAlignment="1">
      <alignment horizontal="center" vertical="center"/>
    </xf>
    <xf numFmtId="1" fontId="34" fillId="0" borderId="1" xfId="1" applyNumberFormat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/>
    </xf>
    <xf numFmtId="49" fontId="34" fillId="0" borderId="1" xfId="1" applyNumberFormat="1" applyFont="1" applyBorder="1" applyAlignment="1">
      <alignment horizontal="center" vertical="center" wrapText="1"/>
    </xf>
    <xf numFmtId="0" fontId="36" fillId="0" borderId="0" xfId="0" applyFont="1"/>
    <xf numFmtId="166" fontId="24" fillId="0" borderId="59" xfId="1" applyNumberFormat="1" applyFont="1" applyBorder="1" applyAlignment="1" applyProtection="1">
      <alignment horizontal="center" vertical="center"/>
      <protection locked="0"/>
    </xf>
    <xf numFmtId="165" fontId="24" fillId="0" borderId="59" xfId="1" applyNumberFormat="1" applyFont="1" applyBorder="1" applyAlignment="1" applyProtection="1">
      <alignment horizontal="center" vertical="center"/>
      <protection locked="0"/>
    </xf>
    <xf numFmtId="167" fontId="24" fillId="0" borderId="59" xfId="1" applyNumberFormat="1" applyFont="1" applyBorder="1" applyAlignment="1">
      <alignment horizontal="center" vertical="center"/>
    </xf>
    <xf numFmtId="167" fontId="24" fillId="0" borderId="59" xfId="1" applyNumberFormat="1" applyFont="1" applyBorder="1" applyAlignment="1" applyProtection="1">
      <alignment horizontal="center" vertical="center"/>
      <protection locked="0"/>
    </xf>
    <xf numFmtId="166" fontId="24" fillId="0" borderId="7" xfId="1" applyNumberFormat="1" applyFont="1" applyBorder="1" applyAlignment="1" applyProtection="1">
      <alignment horizontal="center" vertical="center"/>
      <protection locked="0"/>
    </xf>
    <xf numFmtId="165" fontId="24" fillId="0" borderId="7" xfId="1" applyNumberFormat="1" applyFont="1" applyBorder="1" applyAlignment="1" applyProtection="1">
      <alignment horizontal="center" vertical="center"/>
      <protection locked="0"/>
    </xf>
    <xf numFmtId="167" fontId="24" fillId="0" borderId="7" xfId="1" applyNumberFormat="1" applyFont="1" applyBorder="1" applyAlignment="1">
      <alignment horizontal="center" vertical="center"/>
    </xf>
    <xf numFmtId="167" fontId="24" fillId="0" borderId="7" xfId="1" applyNumberFormat="1" applyFont="1" applyBorder="1" applyAlignment="1" applyProtection="1">
      <alignment horizontal="center" vertical="center"/>
      <protection locked="0"/>
    </xf>
    <xf numFmtId="49" fontId="23" fillId="8" borderId="59" xfId="1" applyNumberFormat="1" applyFont="1" applyFill="1" applyBorder="1" applyAlignment="1" applyProtection="1">
      <alignment horizontal="center" vertical="center"/>
      <protection locked="0"/>
    </xf>
    <xf numFmtId="49" fontId="23" fillId="8" borderId="7" xfId="1" applyNumberFormat="1" applyFont="1" applyFill="1" applyBorder="1" applyAlignment="1" applyProtection="1">
      <alignment horizontal="center" vertical="center"/>
      <protection locked="0"/>
    </xf>
    <xf numFmtId="1" fontId="23" fillId="8" borderId="7" xfId="1" applyNumberFormat="1" applyFont="1" applyFill="1" applyBorder="1" applyAlignment="1" applyProtection="1">
      <alignment horizontal="center" vertical="center"/>
      <protection locked="0"/>
    </xf>
    <xf numFmtId="1" fontId="23" fillId="8" borderId="8" xfId="1" applyNumberFormat="1" applyFont="1" applyFill="1" applyBorder="1" applyAlignment="1" applyProtection="1">
      <alignment horizontal="center" vertical="center"/>
      <protection locked="0"/>
    </xf>
    <xf numFmtId="0" fontId="23" fillId="8" borderId="59" xfId="0" applyFont="1" applyFill="1" applyBorder="1" applyAlignment="1">
      <alignment horizontal="center" vertical="center"/>
    </xf>
    <xf numFmtId="164" fontId="23" fillId="8" borderId="58" xfId="1" applyNumberFormat="1" applyFont="1" applyFill="1" applyBorder="1" applyAlignment="1" applyProtection="1">
      <alignment horizontal="center" vertical="center"/>
      <protection locked="0"/>
    </xf>
    <xf numFmtId="0" fontId="23" fillId="8" borderId="57" xfId="0" applyFont="1" applyFill="1" applyBorder="1" applyAlignment="1">
      <alignment horizontal="center" vertical="center"/>
    </xf>
    <xf numFmtId="0" fontId="17" fillId="0" borderId="0" xfId="0" applyFont="1"/>
    <xf numFmtId="0" fontId="37" fillId="0" borderId="0" xfId="0" applyFont="1"/>
    <xf numFmtId="166" fontId="23" fillId="0" borderId="7" xfId="1" applyNumberFormat="1" applyFont="1" applyBorder="1" applyAlignment="1" applyProtection="1">
      <alignment horizontal="center" vertical="center"/>
      <protection locked="0"/>
    </xf>
    <xf numFmtId="165" fontId="23" fillId="0" borderId="7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/>
    <xf numFmtId="0" fontId="24" fillId="0" borderId="0" xfId="0" applyFont="1"/>
    <xf numFmtId="0" fontId="23" fillId="0" borderId="7" xfId="0" applyFont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169" fontId="31" fillId="6" borderId="16" xfId="0" applyNumberFormat="1" applyFont="1" applyFill="1" applyBorder="1" applyAlignment="1">
      <alignment horizontal="right" vertical="center"/>
    </xf>
    <xf numFmtId="169" fontId="31" fillId="6" borderId="0" xfId="0" applyNumberFormat="1" applyFont="1" applyFill="1" applyAlignment="1">
      <alignment horizontal="right" vertical="center"/>
    </xf>
    <xf numFmtId="169" fontId="31" fillId="6" borderId="35" xfId="0" applyNumberFormat="1" applyFont="1" applyFill="1" applyBorder="1" applyAlignment="1">
      <alignment horizontal="right" vertical="center"/>
    </xf>
    <xf numFmtId="169" fontId="32" fillId="6" borderId="36" xfId="0" applyNumberFormat="1" applyFont="1" applyFill="1" applyBorder="1" applyAlignment="1" applyProtection="1">
      <alignment horizontal="left" vertical="center" wrapText="1"/>
      <protection locked="0" hidden="1"/>
    </xf>
    <xf numFmtId="169" fontId="32" fillId="6" borderId="37" xfId="0" applyNumberFormat="1" applyFont="1" applyFill="1" applyBorder="1" applyAlignment="1" applyProtection="1">
      <alignment horizontal="left" vertical="center" wrapText="1"/>
      <protection locked="0" hidden="1"/>
    </xf>
    <xf numFmtId="169" fontId="32" fillId="6" borderId="38" xfId="0" applyNumberFormat="1" applyFont="1" applyFill="1" applyBorder="1" applyAlignment="1" applyProtection="1">
      <alignment horizontal="left" vertical="center" wrapText="1"/>
      <protection locked="0" hidden="1"/>
    </xf>
    <xf numFmtId="0" fontId="9" fillId="6" borderId="39" xfId="0" applyFont="1" applyFill="1" applyBorder="1" applyAlignment="1">
      <alignment horizontal="center"/>
    </xf>
    <xf numFmtId="0" fontId="9" fillId="6" borderId="40" xfId="0" applyFont="1" applyFill="1" applyBorder="1" applyAlignment="1">
      <alignment horizontal="center"/>
    </xf>
    <xf numFmtId="0" fontId="9" fillId="6" borderId="41" xfId="0" applyFont="1" applyFill="1" applyBorder="1" applyAlignment="1">
      <alignment horizontal="center"/>
    </xf>
    <xf numFmtId="169" fontId="31" fillId="6" borderId="42" xfId="0" applyNumberFormat="1" applyFont="1" applyFill="1" applyBorder="1" applyAlignment="1">
      <alignment horizontal="right" vertical="center"/>
    </xf>
    <xf numFmtId="169" fontId="31" fillId="6" borderId="43" xfId="0" applyNumberFormat="1" applyFont="1" applyFill="1" applyBorder="1" applyAlignment="1">
      <alignment horizontal="right" vertical="center"/>
    </xf>
    <xf numFmtId="169" fontId="31" fillId="6" borderId="44" xfId="0" applyNumberFormat="1" applyFont="1" applyFill="1" applyBorder="1" applyAlignment="1">
      <alignment horizontal="right" vertical="center"/>
    </xf>
    <xf numFmtId="49" fontId="32" fillId="6" borderId="36" xfId="0" applyNumberFormat="1" applyFont="1" applyFill="1" applyBorder="1" applyAlignment="1" applyProtection="1">
      <alignment horizontal="left" vertical="center" wrapText="1"/>
      <protection locked="0" hidden="1"/>
    </xf>
    <xf numFmtId="49" fontId="32" fillId="6" borderId="37" xfId="0" applyNumberFormat="1" applyFont="1" applyFill="1" applyBorder="1" applyAlignment="1" applyProtection="1">
      <alignment horizontal="left" vertical="center" wrapText="1"/>
      <protection locked="0" hidden="1"/>
    </xf>
    <xf numFmtId="49" fontId="32" fillId="6" borderId="38" xfId="0" applyNumberFormat="1" applyFont="1" applyFill="1" applyBorder="1" applyAlignment="1" applyProtection="1">
      <alignment horizontal="left" vertical="center" wrapText="1"/>
      <protection locked="0" hidden="1"/>
    </xf>
    <xf numFmtId="169" fontId="33" fillId="6" borderId="16" xfId="0" applyNumberFormat="1" applyFont="1" applyFill="1" applyBorder="1" applyAlignment="1">
      <alignment horizontal="right"/>
    </xf>
    <xf numFmtId="169" fontId="33" fillId="6" borderId="0" xfId="0" applyNumberFormat="1" applyFont="1" applyFill="1" applyAlignment="1">
      <alignment horizontal="right"/>
    </xf>
    <xf numFmtId="169" fontId="11" fillId="6" borderId="0" xfId="0" applyNumberFormat="1" applyFont="1" applyFill="1"/>
    <xf numFmtId="169" fontId="11" fillId="6" borderId="17" xfId="0" applyNumberFormat="1" applyFont="1" applyFill="1" applyBorder="1"/>
    <xf numFmtId="169" fontId="20" fillId="6" borderId="16" xfId="0" applyNumberFormat="1" applyFont="1" applyFill="1" applyBorder="1" applyAlignment="1">
      <alignment horizontal="center"/>
    </xf>
    <xf numFmtId="169" fontId="20" fillId="6" borderId="0" xfId="0" applyNumberFormat="1" applyFont="1" applyFill="1" applyAlignment="1">
      <alignment horizontal="center"/>
    </xf>
    <xf numFmtId="169" fontId="20" fillId="6" borderId="17" xfId="0" applyNumberFormat="1" applyFont="1" applyFill="1" applyBorder="1" applyAlignment="1">
      <alignment horizontal="center"/>
    </xf>
    <xf numFmtId="169" fontId="30" fillId="7" borderId="29" xfId="0" applyNumberFormat="1" applyFont="1" applyFill="1" applyBorder="1" applyAlignment="1">
      <alignment horizontal="center" vertical="center"/>
    </xf>
    <xf numFmtId="169" fontId="30" fillId="7" borderId="30" xfId="0" applyNumberFormat="1" applyFont="1" applyFill="1" applyBorder="1" applyAlignment="1">
      <alignment horizontal="center" vertical="center"/>
    </xf>
    <xf numFmtId="169" fontId="30" fillId="7" borderId="31" xfId="0" applyNumberFormat="1" applyFont="1" applyFill="1" applyBorder="1" applyAlignment="1">
      <alignment horizontal="center" vertical="center"/>
    </xf>
    <xf numFmtId="169" fontId="31" fillId="6" borderId="32" xfId="0" applyNumberFormat="1" applyFont="1" applyFill="1" applyBorder="1" applyAlignment="1">
      <alignment horizontal="right" vertical="center"/>
    </xf>
    <xf numFmtId="169" fontId="31" fillId="6" borderId="33" xfId="0" applyNumberFormat="1" applyFont="1" applyFill="1" applyBorder="1" applyAlignment="1">
      <alignment horizontal="right" vertical="center"/>
    </xf>
    <xf numFmtId="169" fontId="31" fillId="6" borderId="34" xfId="0" applyNumberFormat="1" applyFont="1" applyFill="1" applyBorder="1" applyAlignment="1">
      <alignment horizontal="right" vertical="center"/>
    </xf>
    <xf numFmtId="0" fontId="28" fillId="6" borderId="16" xfId="0" applyFont="1" applyFill="1" applyBorder="1" applyAlignment="1" applyProtection="1">
      <alignment horizontal="center" vertical="center" wrapText="1"/>
      <protection locked="0" hidden="1"/>
    </xf>
    <xf numFmtId="0" fontId="28" fillId="6" borderId="0" xfId="0" applyFont="1" applyFill="1" applyAlignment="1" applyProtection="1">
      <alignment horizontal="center" vertical="center" wrapText="1"/>
      <protection locked="0" hidden="1"/>
    </xf>
    <xf numFmtId="0" fontId="28" fillId="6" borderId="17" xfId="0" applyFont="1" applyFill="1" applyBorder="1" applyAlignment="1" applyProtection="1">
      <alignment horizontal="center" vertical="center" wrapText="1"/>
      <protection locked="0" hidden="1"/>
    </xf>
    <xf numFmtId="0" fontId="20" fillId="6" borderId="16" xfId="0" applyFont="1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20" fillId="6" borderId="17" xfId="0" applyFont="1" applyFill="1" applyBorder="1" applyAlignment="1">
      <alignment horizontal="center"/>
    </xf>
    <xf numFmtId="0" fontId="21" fillId="6" borderId="16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169" fontId="29" fillId="6" borderId="16" xfId="0" applyNumberFormat="1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169" fontId="11" fillId="6" borderId="16" xfId="0" applyNumberFormat="1" applyFont="1" applyFill="1" applyBorder="1" applyAlignment="1">
      <alignment horizontal="center" vertical="center" wrapText="1"/>
    </xf>
    <xf numFmtId="169" fontId="11" fillId="6" borderId="0" xfId="0" applyNumberFormat="1" applyFont="1" applyFill="1" applyAlignment="1">
      <alignment horizontal="center" vertical="center"/>
    </xf>
    <xf numFmtId="169" fontId="11" fillId="6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1" fontId="11" fillId="0" borderId="3" xfId="0" applyNumberFormat="1" applyFont="1" applyBorder="1" applyAlignment="1">
      <alignment horizontal="left" vertical="center"/>
    </xf>
    <xf numFmtId="164" fontId="25" fillId="8" borderId="50" xfId="1" applyNumberFormat="1" applyFont="1" applyFill="1" applyBorder="1" applyAlignment="1" applyProtection="1">
      <alignment horizontal="center" vertical="center"/>
      <protection locked="0"/>
    </xf>
    <xf numFmtId="164" fontId="25" fillId="8" borderId="52" xfId="1" applyNumberFormat="1" applyFont="1" applyFill="1" applyBorder="1" applyAlignment="1" applyProtection="1">
      <alignment horizontal="center" vertical="center"/>
      <protection locked="0"/>
    </xf>
    <xf numFmtId="0" fontId="25" fillId="8" borderId="50" xfId="0" applyFont="1" applyFill="1" applyBorder="1" applyAlignment="1">
      <alignment horizontal="center" vertical="center"/>
    </xf>
    <xf numFmtId="0" fontId="25" fillId="8" borderId="51" xfId="0" applyFont="1" applyFill="1" applyBorder="1" applyAlignment="1">
      <alignment horizontal="center" vertical="center"/>
    </xf>
    <xf numFmtId="0" fontId="25" fillId="8" borderId="52" xfId="0" applyFont="1" applyFill="1" applyBorder="1" applyAlignment="1">
      <alignment horizontal="center" vertical="center"/>
    </xf>
    <xf numFmtId="0" fontId="35" fillId="8" borderId="58" xfId="0" applyFont="1" applyFill="1" applyBorder="1" applyAlignment="1">
      <alignment horizontal="center" vertical="center"/>
    </xf>
    <xf numFmtId="164" fontId="25" fillId="8" borderId="58" xfId="1" applyNumberFormat="1" applyFont="1" applyFill="1" applyBorder="1" applyAlignment="1" applyProtection="1">
      <alignment horizontal="center" vertical="center" wrapText="1"/>
      <protection locked="0"/>
    </xf>
    <xf numFmtId="164" fontId="25" fillId="8" borderId="58" xfId="1" applyNumberFormat="1" applyFont="1" applyFill="1" applyBorder="1" applyAlignment="1" applyProtection="1">
      <alignment horizontal="center" vertical="center"/>
      <protection locked="0"/>
    </xf>
    <xf numFmtId="165" fontId="25" fillId="8" borderId="58" xfId="1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15" fillId="0" borderId="3" xfId="0" applyFont="1" applyBorder="1" applyAlignment="1" applyProtection="1">
      <alignment horizontal="left" vertical="center" wrapText="1"/>
      <protection locked="0" hidden="1"/>
    </xf>
    <xf numFmtId="0" fontId="15" fillId="0" borderId="49" xfId="0" applyFont="1" applyBorder="1" applyAlignment="1" applyProtection="1">
      <alignment horizontal="left" vertical="center" wrapText="1"/>
      <protection locked="0" hidden="1"/>
    </xf>
    <xf numFmtId="0" fontId="10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90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 applyProtection="1">
      <alignment horizontal="left" vertical="center"/>
      <protection locked="0" hidden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50" xfId="0" applyFont="1" applyBorder="1" applyAlignment="1" applyProtection="1">
      <alignment horizontal="center" vertical="center" wrapText="1"/>
      <protection locked="0" hidden="1"/>
    </xf>
    <xf numFmtId="0" fontId="10" fillId="0" borderId="51" xfId="0" applyFont="1" applyBorder="1" applyAlignment="1" applyProtection="1">
      <alignment horizontal="center" vertical="center" wrapText="1"/>
      <protection locked="0" hidden="1"/>
    </xf>
    <xf numFmtId="0" fontId="10" fillId="0" borderId="52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  <protection locked="0" hidden="1"/>
    </xf>
    <xf numFmtId="0" fontId="10" fillId="0" borderId="28" xfId="0" applyFont="1" applyBorder="1" applyAlignment="1" applyProtection="1">
      <alignment horizontal="center" vertical="center" wrapText="1"/>
      <protection locked="0" hidden="1"/>
    </xf>
    <xf numFmtId="0" fontId="10" fillId="0" borderId="25" xfId="0" applyFont="1" applyBorder="1" applyAlignment="1" applyProtection="1">
      <alignment horizontal="center" vertical="center" wrapText="1"/>
      <protection locked="0" hidden="1"/>
    </xf>
    <xf numFmtId="0" fontId="10" fillId="0" borderId="9" xfId="0" applyFont="1" applyBorder="1" applyAlignment="1" applyProtection="1">
      <alignment horizontal="center" vertical="center" wrapText="1"/>
      <protection locked="0" hidden="1"/>
    </xf>
    <xf numFmtId="0" fontId="10" fillId="0" borderId="53" xfId="0" applyFont="1" applyBorder="1" applyAlignment="1" applyProtection="1">
      <alignment horizontal="center" vertical="center" wrapText="1"/>
      <protection locked="0" hidden="1"/>
    </xf>
    <xf numFmtId="17" fontId="10" fillId="0" borderId="25" xfId="0" applyNumberFormat="1" applyFont="1" applyBorder="1" applyAlignment="1" applyProtection="1">
      <alignment horizontal="center" vertical="center" wrapText="1"/>
      <protection locked="0" hidden="1"/>
    </xf>
    <xf numFmtId="0" fontId="10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 hidden="1"/>
    </xf>
    <xf numFmtId="1" fontId="4" fillId="5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 hidden="1"/>
    </xf>
    <xf numFmtId="49" fontId="11" fillId="5" borderId="54" xfId="0" applyNumberFormat="1" applyFont="1" applyFill="1" applyBorder="1" applyAlignment="1" applyProtection="1">
      <alignment horizontal="center" vertical="center" wrapText="1"/>
      <protection locked="0" hidden="1"/>
    </xf>
    <xf numFmtId="49" fontId="11" fillId="5" borderId="23" xfId="0" applyNumberFormat="1" applyFont="1" applyFill="1" applyBorder="1" applyAlignment="1" applyProtection="1">
      <alignment horizontal="center" vertical="center" wrapText="1"/>
      <protection locked="0" hidden="1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11" fillId="3" borderId="54" xfId="0" applyNumberFormat="1" applyFont="1" applyFill="1" applyBorder="1" applyAlignment="1" applyProtection="1">
      <alignment horizontal="center" vertical="center" wrapText="1"/>
      <protection locked="0" hidden="1"/>
    </xf>
    <xf numFmtId="49" fontId="11" fillId="3" borderId="23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  <protection locked="0" hidden="1"/>
    </xf>
    <xf numFmtId="49" fontId="10" fillId="0" borderId="3" xfId="0" applyNumberFormat="1" applyFont="1" applyBorder="1" applyAlignment="1" applyProtection="1">
      <alignment horizontal="center" vertical="center"/>
      <protection locked="0" hidden="1"/>
    </xf>
    <xf numFmtId="17" fontId="10" fillId="0" borderId="3" xfId="0" applyNumberFormat="1" applyFont="1" applyBorder="1" applyAlignment="1" applyProtection="1">
      <alignment horizontal="center" vertical="center"/>
      <protection locked="0" hidden="1"/>
    </xf>
  </cellXfs>
  <cellStyles count="2">
    <cellStyle name="Normal" xfId="0" builtinId="0"/>
    <cellStyle name="Normal 2" xfId="1"/>
  </cellStyles>
  <dxfs count="17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b/>
        <i val="0"/>
      </font>
      <fill>
        <patternFill>
          <fgColor rgb="FF5AF8A1"/>
          <bgColor rgb="FF55F5A9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lor auto="1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auto="1"/>
        <name val="Cambria"/>
        <scheme val="none"/>
      </font>
      <fill>
        <patternFill>
          <bgColor theme="0" tint="-0.2499465926084170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1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304800</xdr:rowOff>
    </xdr:from>
    <xdr:to>
      <xdr:col>1</xdr:col>
      <xdr:colOff>251460</xdr:colOff>
      <xdr:row>1</xdr:row>
      <xdr:rowOff>1188720</xdr:rowOff>
    </xdr:to>
    <xdr:pic>
      <xdr:nvPicPr>
        <xdr:cNvPr id="61569" name="Resim 1">
          <a:extLst>
            <a:ext uri="{FF2B5EF4-FFF2-40B4-BE49-F238E27FC236}">
              <a16:creationId xmlns="" xmlns:a16="http://schemas.microsoft.com/office/drawing/2014/main" id="{00000000-0008-0000-0000-000081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472440"/>
          <a:ext cx="92964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266700</xdr:colOff>
      <xdr:row>1</xdr:row>
      <xdr:rowOff>350520</xdr:rowOff>
    </xdr:from>
    <xdr:to>
      <xdr:col>10</xdr:col>
      <xdr:colOff>624840</xdr:colOff>
      <xdr:row>1</xdr:row>
      <xdr:rowOff>1234440</xdr:rowOff>
    </xdr:to>
    <xdr:pic>
      <xdr:nvPicPr>
        <xdr:cNvPr id="61570" name="Resim 2">
          <a:extLst>
            <a:ext uri="{FF2B5EF4-FFF2-40B4-BE49-F238E27FC236}">
              <a16:creationId xmlns="" xmlns:a16="http://schemas.microsoft.com/office/drawing/2014/main" id="{00000000-0008-0000-0000-000082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5940" y="518160"/>
          <a:ext cx="92964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15304" name="Resim 1">
          <a:extLst>
            <a:ext uri="{FF2B5EF4-FFF2-40B4-BE49-F238E27FC236}">
              <a16:creationId xmlns="" xmlns:a16="http://schemas.microsoft.com/office/drawing/2014/main" id="{00000000-0008-0000-1B00-0000C8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15305" name="Resim 2">
          <a:extLst>
            <a:ext uri="{FF2B5EF4-FFF2-40B4-BE49-F238E27FC236}">
              <a16:creationId xmlns="" xmlns:a16="http://schemas.microsoft.com/office/drawing/2014/main" id="{00000000-0008-0000-1B00-0000C9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17352" name="Resim 1">
          <a:extLst>
            <a:ext uri="{FF2B5EF4-FFF2-40B4-BE49-F238E27FC236}">
              <a16:creationId xmlns="" xmlns:a16="http://schemas.microsoft.com/office/drawing/2014/main" id="{00000000-0008-0000-1E00-0000C84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17353" name="Resim 2">
          <a:extLst>
            <a:ext uri="{FF2B5EF4-FFF2-40B4-BE49-F238E27FC236}">
              <a16:creationId xmlns="" xmlns:a16="http://schemas.microsoft.com/office/drawing/2014/main" id="{00000000-0008-0000-1E00-0000C94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19400" name="Resim 1">
          <a:extLst>
            <a:ext uri="{FF2B5EF4-FFF2-40B4-BE49-F238E27FC236}">
              <a16:creationId xmlns="" xmlns:a16="http://schemas.microsoft.com/office/drawing/2014/main" id="{00000000-0008-0000-2100-0000C8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19401" name="Resim 2">
          <a:extLst>
            <a:ext uri="{FF2B5EF4-FFF2-40B4-BE49-F238E27FC236}">
              <a16:creationId xmlns="" xmlns:a16="http://schemas.microsoft.com/office/drawing/2014/main" id="{00000000-0008-0000-2100-0000C94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21448" name="Resim 1">
          <a:extLst>
            <a:ext uri="{FF2B5EF4-FFF2-40B4-BE49-F238E27FC236}">
              <a16:creationId xmlns="" xmlns:a16="http://schemas.microsoft.com/office/drawing/2014/main" id="{00000000-0008-0000-2500-0000C85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21449" name="Resim 2">
          <a:extLst>
            <a:ext uri="{FF2B5EF4-FFF2-40B4-BE49-F238E27FC236}">
              <a16:creationId xmlns="" xmlns:a16="http://schemas.microsoft.com/office/drawing/2014/main" id="{00000000-0008-0000-2500-0000C95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23496" name="Resim 1">
          <a:extLst>
            <a:ext uri="{FF2B5EF4-FFF2-40B4-BE49-F238E27FC236}">
              <a16:creationId xmlns="" xmlns:a16="http://schemas.microsoft.com/office/drawing/2014/main" id="{00000000-0008-0000-2900-0000C85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23497" name="Resim 2">
          <a:extLst>
            <a:ext uri="{FF2B5EF4-FFF2-40B4-BE49-F238E27FC236}">
              <a16:creationId xmlns="" xmlns:a16="http://schemas.microsoft.com/office/drawing/2014/main" id="{00000000-0008-0000-2900-0000C95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25544" name="Resim 1">
          <a:extLst>
            <a:ext uri="{FF2B5EF4-FFF2-40B4-BE49-F238E27FC236}">
              <a16:creationId xmlns="" xmlns:a16="http://schemas.microsoft.com/office/drawing/2014/main" id="{00000000-0008-0000-2C00-0000C86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25545" name="Resim 2">
          <a:extLst>
            <a:ext uri="{FF2B5EF4-FFF2-40B4-BE49-F238E27FC236}">
              <a16:creationId xmlns="" xmlns:a16="http://schemas.microsoft.com/office/drawing/2014/main" id="{00000000-0008-0000-2C00-0000C96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27592" name="Resim 1">
          <a:extLst>
            <a:ext uri="{FF2B5EF4-FFF2-40B4-BE49-F238E27FC236}">
              <a16:creationId xmlns="" xmlns:a16="http://schemas.microsoft.com/office/drawing/2014/main" id="{00000000-0008-0000-2F00-0000C86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27593" name="Resim 2">
          <a:extLst>
            <a:ext uri="{FF2B5EF4-FFF2-40B4-BE49-F238E27FC236}">
              <a16:creationId xmlns="" xmlns:a16="http://schemas.microsoft.com/office/drawing/2014/main" id="{00000000-0008-0000-2F00-0000C96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29640" name="Resim 1">
          <a:extLst>
            <a:ext uri="{FF2B5EF4-FFF2-40B4-BE49-F238E27FC236}">
              <a16:creationId xmlns="" xmlns:a16="http://schemas.microsoft.com/office/drawing/2014/main" id="{00000000-0008-0000-3200-0000C87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29641" name="Resim 2">
          <a:extLst>
            <a:ext uri="{FF2B5EF4-FFF2-40B4-BE49-F238E27FC236}">
              <a16:creationId xmlns="" xmlns:a16="http://schemas.microsoft.com/office/drawing/2014/main" id="{00000000-0008-0000-3200-0000C97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31688" name="Resim 1">
          <a:extLst>
            <a:ext uri="{FF2B5EF4-FFF2-40B4-BE49-F238E27FC236}">
              <a16:creationId xmlns="" xmlns:a16="http://schemas.microsoft.com/office/drawing/2014/main" id="{00000000-0008-0000-3600-0000C87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31689" name="Resim 2">
          <a:extLst>
            <a:ext uri="{FF2B5EF4-FFF2-40B4-BE49-F238E27FC236}">
              <a16:creationId xmlns="" xmlns:a16="http://schemas.microsoft.com/office/drawing/2014/main" id="{00000000-0008-0000-3600-0000C97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0</xdr:row>
      <xdr:rowOff>167640</xdr:rowOff>
    </xdr:from>
    <xdr:to>
      <xdr:col>1</xdr:col>
      <xdr:colOff>952500</xdr:colOff>
      <xdr:row>3</xdr:row>
      <xdr:rowOff>91440</xdr:rowOff>
    </xdr:to>
    <xdr:pic>
      <xdr:nvPicPr>
        <xdr:cNvPr id="56329" name="Resim 1">
          <a:extLst>
            <a:ext uri="{FF2B5EF4-FFF2-40B4-BE49-F238E27FC236}">
              <a16:creationId xmlns="" xmlns:a16="http://schemas.microsoft.com/office/drawing/2014/main" id="{00000000-0008-0000-3700-00000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167640"/>
          <a:ext cx="114300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152400</xdr:colOff>
      <xdr:row>0</xdr:row>
      <xdr:rowOff>167640</xdr:rowOff>
    </xdr:from>
    <xdr:to>
      <xdr:col>35</xdr:col>
      <xdr:colOff>556260</xdr:colOff>
      <xdr:row>3</xdr:row>
      <xdr:rowOff>60960</xdr:rowOff>
    </xdr:to>
    <xdr:pic>
      <xdr:nvPicPr>
        <xdr:cNvPr id="56330" name="Resim 4">
          <a:extLst>
            <a:ext uri="{FF2B5EF4-FFF2-40B4-BE49-F238E27FC236}">
              <a16:creationId xmlns="" xmlns:a16="http://schemas.microsoft.com/office/drawing/2014/main" id="{00000000-0008-0000-3700-00000A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19812000" y="167640"/>
          <a:ext cx="118872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45720</xdr:rowOff>
    </xdr:from>
    <xdr:to>
      <xdr:col>1</xdr:col>
      <xdr:colOff>861060</xdr:colOff>
      <xdr:row>4</xdr:row>
      <xdr:rowOff>7620</xdr:rowOff>
    </xdr:to>
    <xdr:pic>
      <xdr:nvPicPr>
        <xdr:cNvPr id="44977" name="Picture 21">
          <a:extLst>
            <a:ext uri="{FF2B5EF4-FFF2-40B4-BE49-F238E27FC236}">
              <a16:creationId xmlns="" xmlns:a16="http://schemas.microsoft.com/office/drawing/2014/main" id="{00000000-0008-0000-0400-0000B1A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45720"/>
          <a:ext cx="112014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129540</xdr:colOff>
      <xdr:row>0</xdr:row>
      <xdr:rowOff>68580</xdr:rowOff>
    </xdr:from>
    <xdr:to>
      <xdr:col>1</xdr:col>
      <xdr:colOff>861060</xdr:colOff>
      <xdr:row>4</xdr:row>
      <xdr:rowOff>30480</xdr:rowOff>
    </xdr:to>
    <xdr:pic>
      <xdr:nvPicPr>
        <xdr:cNvPr id="44978" name="Resim 2">
          <a:extLst>
            <a:ext uri="{FF2B5EF4-FFF2-40B4-BE49-F238E27FC236}">
              <a16:creationId xmlns="" xmlns:a16="http://schemas.microsoft.com/office/drawing/2014/main" id="{00000000-0008-0000-0400-0000B2A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8580"/>
          <a:ext cx="112014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38100</xdr:rowOff>
    </xdr:from>
    <xdr:to>
      <xdr:col>1</xdr:col>
      <xdr:colOff>845820</xdr:colOff>
      <xdr:row>3</xdr:row>
      <xdr:rowOff>304800</xdr:rowOff>
    </xdr:to>
    <xdr:pic>
      <xdr:nvPicPr>
        <xdr:cNvPr id="33752" name="Resim 1">
          <a:extLst>
            <a:ext uri="{FF2B5EF4-FFF2-40B4-BE49-F238E27FC236}">
              <a16:creationId xmlns="" xmlns:a16="http://schemas.microsoft.com/office/drawing/2014/main" id="{00000000-0008-0000-3900-0000D88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8100"/>
          <a:ext cx="113538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327660</xdr:colOff>
      <xdr:row>0</xdr:row>
      <xdr:rowOff>53340</xdr:rowOff>
    </xdr:from>
    <xdr:to>
      <xdr:col>4</xdr:col>
      <xdr:colOff>1516380</xdr:colOff>
      <xdr:row>4</xdr:row>
      <xdr:rowOff>7620</xdr:rowOff>
    </xdr:to>
    <xdr:pic>
      <xdr:nvPicPr>
        <xdr:cNvPr id="33753" name="Resim 4">
          <a:extLst>
            <a:ext uri="{FF2B5EF4-FFF2-40B4-BE49-F238E27FC236}">
              <a16:creationId xmlns="" xmlns:a16="http://schemas.microsoft.com/office/drawing/2014/main" id="{00000000-0008-0000-3900-0000D98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5836920" y="53340"/>
          <a:ext cx="118872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0</xdr:row>
      <xdr:rowOff>99060</xdr:rowOff>
    </xdr:from>
    <xdr:to>
      <xdr:col>2</xdr:col>
      <xdr:colOff>320040</xdr:colOff>
      <xdr:row>4</xdr:row>
      <xdr:rowOff>15240</xdr:rowOff>
    </xdr:to>
    <xdr:pic>
      <xdr:nvPicPr>
        <xdr:cNvPr id="34778" name="Resim 1">
          <a:extLst>
            <a:ext uri="{FF2B5EF4-FFF2-40B4-BE49-F238E27FC236}">
              <a16:creationId xmlns="" xmlns:a16="http://schemas.microsoft.com/office/drawing/2014/main" id="{00000000-0008-0000-3A00-0000DA8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99060"/>
          <a:ext cx="1120140" cy="1226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129540</xdr:colOff>
      <xdr:row>0</xdr:row>
      <xdr:rowOff>114300</xdr:rowOff>
    </xdr:from>
    <xdr:to>
      <xdr:col>5</xdr:col>
      <xdr:colOff>518160</xdr:colOff>
      <xdr:row>4</xdr:row>
      <xdr:rowOff>30480</xdr:rowOff>
    </xdr:to>
    <xdr:pic>
      <xdr:nvPicPr>
        <xdr:cNvPr id="34779" name="Resim 4">
          <a:extLst>
            <a:ext uri="{FF2B5EF4-FFF2-40B4-BE49-F238E27FC236}">
              <a16:creationId xmlns="" xmlns:a16="http://schemas.microsoft.com/office/drawing/2014/main" id="{00000000-0008-0000-3A00-0000DB8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6347460" y="114300"/>
          <a:ext cx="1188720" cy="1226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81280</xdr:rowOff>
    </xdr:from>
    <xdr:to>
      <xdr:col>1</xdr:col>
      <xdr:colOff>749300</xdr:colOff>
      <xdr:row>3</xdr:row>
      <xdr:rowOff>238760</xdr:rowOff>
    </xdr:to>
    <xdr:pic>
      <xdr:nvPicPr>
        <xdr:cNvPr id="4" name="Resim 1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81280"/>
          <a:ext cx="1074420" cy="110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584200</xdr:colOff>
      <xdr:row>0</xdr:row>
      <xdr:rowOff>119380</xdr:rowOff>
    </xdr:from>
    <xdr:to>
      <xdr:col>5</xdr:col>
      <xdr:colOff>868680</xdr:colOff>
      <xdr:row>3</xdr:row>
      <xdr:rowOff>284480</xdr:rowOff>
    </xdr:to>
    <xdr:pic>
      <xdr:nvPicPr>
        <xdr:cNvPr id="5" name="Resim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7137400" y="119380"/>
          <a:ext cx="1076960" cy="110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3046" name="Resim 3">
          <a:extLst>
            <a:ext uri="{FF2B5EF4-FFF2-40B4-BE49-F238E27FC236}">
              <a16:creationId xmlns="" xmlns:a16="http://schemas.microsoft.com/office/drawing/2014/main" id="{00000000-0008-0000-0900-0000E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3047" name="Resim 4">
          <a:extLst>
            <a:ext uri="{FF2B5EF4-FFF2-40B4-BE49-F238E27FC236}">
              <a16:creationId xmlns="" xmlns:a16="http://schemas.microsoft.com/office/drawing/2014/main" id="{00000000-0008-0000-0900-0000E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5064" name="Resim 1">
          <a:extLst>
            <a:ext uri="{FF2B5EF4-FFF2-40B4-BE49-F238E27FC236}">
              <a16:creationId xmlns="" xmlns:a16="http://schemas.microsoft.com/office/drawing/2014/main" id="{00000000-0008-0000-0C00-0000C8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5065" name="Resim 2">
          <a:extLst>
            <a:ext uri="{FF2B5EF4-FFF2-40B4-BE49-F238E27FC236}">
              <a16:creationId xmlns="" xmlns:a16="http://schemas.microsoft.com/office/drawing/2014/main" id="{00000000-0008-0000-0C00-0000C9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7112" name="Resim 1">
          <a:extLst>
            <a:ext uri="{FF2B5EF4-FFF2-40B4-BE49-F238E27FC236}">
              <a16:creationId xmlns="" xmlns:a16="http://schemas.microsoft.com/office/drawing/2014/main" id="{00000000-0008-0000-0F00-0000C8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7113" name="Resim 2">
          <a:extLst>
            <a:ext uri="{FF2B5EF4-FFF2-40B4-BE49-F238E27FC236}">
              <a16:creationId xmlns="" xmlns:a16="http://schemas.microsoft.com/office/drawing/2014/main" id="{00000000-0008-0000-0F00-0000C9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9160" name="Resim 1">
          <a:extLst>
            <a:ext uri="{FF2B5EF4-FFF2-40B4-BE49-F238E27FC236}">
              <a16:creationId xmlns="" xmlns:a16="http://schemas.microsoft.com/office/drawing/2014/main" id="{00000000-0008-0000-1200-0000C8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9161" name="Resim 2">
          <a:extLst>
            <a:ext uri="{FF2B5EF4-FFF2-40B4-BE49-F238E27FC236}">
              <a16:creationId xmlns="" xmlns:a16="http://schemas.microsoft.com/office/drawing/2014/main" id="{00000000-0008-0000-1200-0000C9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11208" name="Resim 1">
          <a:extLst>
            <a:ext uri="{FF2B5EF4-FFF2-40B4-BE49-F238E27FC236}">
              <a16:creationId xmlns="" xmlns:a16="http://schemas.microsoft.com/office/drawing/2014/main" id="{00000000-0008-0000-1500-0000C8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11209" name="Resim 2">
          <a:extLst>
            <a:ext uri="{FF2B5EF4-FFF2-40B4-BE49-F238E27FC236}">
              <a16:creationId xmlns="" xmlns:a16="http://schemas.microsoft.com/office/drawing/2014/main" id="{00000000-0008-0000-1500-0000C92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167640</xdr:rowOff>
    </xdr:from>
    <xdr:to>
      <xdr:col>2</xdr:col>
      <xdr:colOff>236220</xdr:colOff>
      <xdr:row>4</xdr:row>
      <xdr:rowOff>0</xdr:rowOff>
    </xdr:to>
    <xdr:pic>
      <xdr:nvPicPr>
        <xdr:cNvPr id="13256" name="Resim 1">
          <a:extLst>
            <a:ext uri="{FF2B5EF4-FFF2-40B4-BE49-F238E27FC236}">
              <a16:creationId xmlns="" xmlns:a16="http://schemas.microsoft.com/office/drawing/2014/main" id="{00000000-0008-0000-1800-0000C8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7640"/>
          <a:ext cx="107442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167640</xdr:colOff>
      <xdr:row>0</xdr:row>
      <xdr:rowOff>175260</xdr:rowOff>
    </xdr:from>
    <xdr:to>
      <xdr:col>7</xdr:col>
      <xdr:colOff>571500</xdr:colOff>
      <xdr:row>4</xdr:row>
      <xdr:rowOff>15240</xdr:rowOff>
    </xdr:to>
    <xdr:pic>
      <xdr:nvPicPr>
        <xdr:cNvPr id="13257" name="Resim 2">
          <a:extLst>
            <a:ext uri="{FF2B5EF4-FFF2-40B4-BE49-F238E27FC236}">
              <a16:creationId xmlns="" xmlns:a16="http://schemas.microsoft.com/office/drawing/2014/main" id="{00000000-0008-0000-1800-0000C93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0178" t="20753" r="21019" b="20154"/>
        <a:stretch>
          <a:fillRect/>
        </a:stretch>
      </xdr:blipFill>
      <xdr:spPr bwMode="auto">
        <a:xfrm>
          <a:off x="8511540" y="175260"/>
          <a:ext cx="107442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etizm\Yap&#305;lan%20Yar&#305;&#351;malar(2017-2018)\35.........&#246;nemli%20kay&#305;t%20forumlar&#305;%20ve%20puanlama%20sistemi\Puanlama%20(Gen&#231;ler)%20-%20Kopya\Gen&#231;%20K&#305;zl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etizm\Yap&#305;lan%20yar&#305;&#351;malar\9.......14-15%20Mart%2012%20Lefko&#351;a%20Se&#231;meleri\&#304;lkokul%20bayan%20varakalar&#30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etizm\Yap&#305;lan%20Yar&#305;&#351;malar(2017-2018)\35.........&#246;nemli%20kay&#305;t%20forumlar&#305;%20ve%20puanlama%20sistemi\Puanlama%20(Gen&#231;ler)%20-%20Kopya\Lise%20bayan%20s&#305;ralanm&#305;&#351;%20sonu&#231;l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uanlar"/>
    </sheetNames>
    <sheetDataSet>
      <sheetData sheetId="0">
        <row r="3">
          <cell r="AA3" t="str">
            <v>DERECE</v>
          </cell>
          <cell r="AB3" t="str">
            <v>DERECE</v>
          </cell>
        </row>
        <row r="4">
          <cell r="AA4">
            <v>1</v>
          </cell>
          <cell r="AB4">
            <v>1</v>
          </cell>
          <cell r="AC4">
            <v>0</v>
          </cell>
        </row>
        <row r="5">
          <cell r="AA5">
            <v>1100</v>
          </cell>
          <cell r="AB5">
            <v>1200</v>
          </cell>
          <cell r="AC5">
            <v>1</v>
          </cell>
        </row>
        <row r="6">
          <cell r="AA6">
            <v>1150</v>
          </cell>
          <cell r="AB6">
            <v>1254</v>
          </cell>
          <cell r="AC6">
            <v>2</v>
          </cell>
        </row>
        <row r="7">
          <cell r="AA7">
            <v>1200</v>
          </cell>
          <cell r="AB7">
            <v>1308</v>
          </cell>
          <cell r="AC7">
            <v>3</v>
          </cell>
        </row>
        <row r="8">
          <cell r="AA8">
            <v>1250</v>
          </cell>
          <cell r="AB8">
            <v>1362</v>
          </cell>
          <cell r="AC8">
            <v>4</v>
          </cell>
        </row>
        <row r="9">
          <cell r="AA9">
            <v>1300</v>
          </cell>
          <cell r="AB9">
            <v>1416</v>
          </cell>
          <cell r="AC9">
            <v>5</v>
          </cell>
        </row>
        <row r="10">
          <cell r="AA10">
            <v>1350</v>
          </cell>
          <cell r="AB10">
            <v>1470</v>
          </cell>
          <cell r="AC10">
            <v>6</v>
          </cell>
        </row>
        <row r="11">
          <cell r="AA11">
            <v>1400</v>
          </cell>
          <cell r="AB11">
            <v>1524</v>
          </cell>
          <cell r="AC11">
            <v>7</v>
          </cell>
        </row>
        <row r="12">
          <cell r="AA12">
            <v>1450</v>
          </cell>
          <cell r="AB12">
            <v>1578</v>
          </cell>
          <cell r="AC12">
            <v>8</v>
          </cell>
        </row>
        <row r="13">
          <cell r="AA13">
            <v>1500</v>
          </cell>
          <cell r="AB13">
            <v>1630</v>
          </cell>
          <cell r="AC13">
            <v>9</v>
          </cell>
        </row>
        <row r="14">
          <cell r="AA14">
            <v>1550</v>
          </cell>
          <cell r="AB14">
            <v>1684</v>
          </cell>
          <cell r="AC14">
            <v>10</v>
          </cell>
        </row>
        <row r="15">
          <cell r="AA15">
            <v>1600</v>
          </cell>
          <cell r="AB15">
            <v>1738</v>
          </cell>
          <cell r="AC15">
            <v>11</v>
          </cell>
        </row>
        <row r="16">
          <cell r="AA16">
            <v>1650</v>
          </cell>
          <cell r="AB16">
            <v>1790</v>
          </cell>
          <cell r="AC16">
            <v>12</v>
          </cell>
        </row>
        <row r="17">
          <cell r="AA17">
            <v>1700</v>
          </cell>
          <cell r="AB17">
            <v>1842</v>
          </cell>
          <cell r="AC17">
            <v>13</v>
          </cell>
        </row>
        <row r="18">
          <cell r="AA18">
            <v>1750</v>
          </cell>
          <cell r="AB18">
            <v>1894</v>
          </cell>
          <cell r="AC18">
            <v>14</v>
          </cell>
        </row>
        <row r="19">
          <cell r="AA19">
            <v>1800</v>
          </cell>
          <cell r="AB19">
            <v>1946</v>
          </cell>
          <cell r="AC19">
            <v>15</v>
          </cell>
        </row>
        <row r="20">
          <cell r="AA20">
            <v>1850</v>
          </cell>
          <cell r="AB20">
            <v>1998</v>
          </cell>
          <cell r="AC20">
            <v>16</v>
          </cell>
        </row>
        <row r="21">
          <cell r="AA21">
            <v>1900</v>
          </cell>
          <cell r="AB21">
            <v>2050</v>
          </cell>
          <cell r="AC21">
            <v>17</v>
          </cell>
        </row>
        <row r="22">
          <cell r="AA22">
            <v>1950</v>
          </cell>
          <cell r="AB22">
            <v>2100</v>
          </cell>
          <cell r="AC22">
            <v>18</v>
          </cell>
        </row>
        <row r="23">
          <cell r="AA23">
            <v>2000</v>
          </cell>
          <cell r="AB23">
            <v>2150</v>
          </cell>
          <cell r="AC23">
            <v>19</v>
          </cell>
        </row>
        <row r="24">
          <cell r="AA24">
            <v>2050</v>
          </cell>
          <cell r="AB24">
            <v>2200</v>
          </cell>
          <cell r="AC24">
            <v>20</v>
          </cell>
        </row>
        <row r="25">
          <cell r="AA25">
            <v>2100</v>
          </cell>
          <cell r="AB25">
            <v>2250</v>
          </cell>
          <cell r="AC25">
            <v>21</v>
          </cell>
        </row>
        <row r="26">
          <cell r="AA26">
            <v>2150</v>
          </cell>
          <cell r="AB26">
            <v>2300</v>
          </cell>
          <cell r="AC26">
            <v>22</v>
          </cell>
        </row>
        <row r="27">
          <cell r="AA27">
            <v>2200</v>
          </cell>
          <cell r="AB27">
            <v>2350</v>
          </cell>
          <cell r="AC27">
            <v>23</v>
          </cell>
        </row>
        <row r="28">
          <cell r="AA28">
            <v>2250</v>
          </cell>
          <cell r="AB28">
            <v>2400</v>
          </cell>
          <cell r="AC28">
            <v>24</v>
          </cell>
        </row>
        <row r="29">
          <cell r="AA29">
            <v>2300</v>
          </cell>
          <cell r="AB29">
            <v>2450</v>
          </cell>
          <cell r="AC29">
            <v>25</v>
          </cell>
        </row>
        <row r="30">
          <cell r="AA30">
            <v>2346</v>
          </cell>
          <cell r="AB30">
            <v>2498</v>
          </cell>
          <cell r="AC30">
            <v>26</v>
          </cell>
        </row>
        <row r="31">
          <cell r="AA31">
            <v>2392</v>
          </cell>
          <cell r="AB31">
            <v>2546</v>
          </cell>
          <cell r="AC31">
            <v>27</v>
          </cell>
        </row>
        <row r="32">
          <cell r="AA32">
            <v>2438</v>
          </cell>
          <cell r="AB32">
            <v>2594</v>
          </cell>
          <cell r="AC32">
            <v>28</v>
          </cell>
        </row>
        <row r="33">
          <cell r="AA33">
            <v>2484</v>
          </cell>
          <cell r="AB33">
            <v>2642</v>
          </cell>
          <cell r="AC33">
            <v>29</v>
          </cell>
        </row>
        <row r="34">
          <cell r="AA34">
            <v>2530</v>
          </cell>
          <cell r="AB34">
            <v>2690</v>
          </cell>
          <cell r="AC34">
            <v>30</v>
          </cell>
        </row>
        <row r="35">
          <cell r="AA35">
            <v>2576</v>
          </cell>
          <cell r="AB35">
            <v>2738</v>
          </cell>
          <cell r="AC35">
            <v>31</v>
          </cell>
        </row>
        <row r="36">
          <cell r="AA36">
            <v>2622</v>
          </cell>
          <cell r="AB36">
            <v>2786</v>
          </cell>
          <cell r="AC36">
            <v>32</v>
          </cell>
        </row>
        <row r="37">
          <cell r="AA37">
            <v>2668</v>
          </cell>
          <cell r="AB37">
            <v>2834</v>
          </cell>
          <cell r="AC37">
            <v>33</v>
          </cell>
        </row>
        <row r="38">
          <cell r="AA38">
            <v>2712</v>
          </cell>
          <cell r="AB38">
            <v>2880</v>
          </cell>
          <cell r="AC38">
            <v>34</v>
          </cell>
        </row>
        <row r="39">
          <cell r="AA39">
            <v>2756</v>
          </cell>
          <cell r="AB39">
            <v>2926</v>
          </cell>
          <cell r="AC39">
            <v>35</v>
          </cell>
        </row>
        <row r="40">
          <cell r="AA40">
            <v>2800</v>
          </cell>
          <cell r="AB40">
            <v>2972</v>
          </cell>
          <cell r="AC40">
            <v>36</v>
          </cell>
        </row>
        <row r="41">
          <cell r="AA41">
            <v>2844</v>
          </cell>
          <cell r="AB41">
            <v>3018</v>
          </cell>
          <cell r="AC41">
            <v>37</v>
          </cell>
        </row>
        <row r="42">
          <cell r="AA42">
            <v>2888</v>
          </cell>
          <cell r="AB42">
            <v>3064</v>
          </cell>
          <cell r="AC42">
            <v>38</v>
          </cell>
        </row>
        <row r="43">
          <cell r="AA43">
            <v>2932</v>
          </cell>
          <cell r="AB43">
            <v>3110</v>
          </cell>
          <cell r="AC43">
            <v>39</v>
          </cell>
        </row>
        <row r="44">
          <cell r="AA44">
            <v>2976</v>
          </cell>
          <cell r="AB44">
            <v>3156</v>
          </cell>
          <cell r="AC44">
            <v>40</v>
          </cell>
        </row>
        <row r="45">
          <cell r="AA45">
            <v>3020</v>
          </cell>
          <cell r="AB45">
            <v>3202</v>
          </cell>
          <cell r="AC45">
            <v>41</v>
          </cell>
        </row>
        <row r="46">
          <cell r="AA46">
            <v>3064</v>
          </cell>
          <cell r="AB46">
            <v>3248</v>
          </cell>
          <cell r="AC46">
            <v>42</v>
          </cell>
        </row>
        <row r="47">
          <cell r="AA47">
            <v>3106</v>
          </cell>
          <cell r="AB47">
            <v>3292</v>
          </cell>
          <cell r="AC47">
            <v>43</v>
          </cell>
        </row>
        <row r="48">
          <cell r="AA48">
            <v>3148</v>
          </cell>
          <cell r="AB48">
            <v>3336</v>
          </cell>
          <cell r="AC48">
            <v>44</v>
          </cell>
        </row>
        <row r="49">
          <cell r="AA49">
            <v>3190</v>
          </cell>
          <cell r="AB49">
            <v>3380</v>
          </cell>
          <cell r="AC49">
            <v>45</v>
          </cell>
        </row>
        <row r="50">
          <cell r="AA50">
            <v>3232</v>
          </cell>
          <cell r="AB50">
            <v>3424</v>
          </cell>
          <cell r="AC50">
            <v>46</v>
          </cell>
        </row>
        <row r="51">
          <cell r="AA51">
            <v>3274</v>
          </cell>
          <cell r="AB51">
            <v>3468</v>
          </cell>
          <cell r="AC51">
            <v>47</v>
          </cell>
        </row>
        <row r="52">
          <cell r="AA52">
            <v>3316</v>
          </cell>
          <cell r="AB52">
            <v>3512</v>
          </cell>
          <cell r="AC52">
            <v>48</v>
          </cell>
        </row>
        <row r="53">
          <cell r="AA53">
            <v>3358</v>
          </cell>
          <cell r="AB53">
            <v>3556</v>
          </cell>
          <cell r="AC53">
            <v>49</v>
          </cell>
        </row>
        <row r="54">
          <cell r="AA54">
            <v>3400</v>
          </cell>
          <cell r="AB54">
            <v>3600</v>
          </cell>
          <cell r="AC54">
            <v>50</v>
          </cell>
        </row>
        <row r="55">
          <cell r="AA55">
            <v>3442</v>
          </cell>
          <cell r="AB55">
            <v>3644</v>
          </cell>
          <cell r="AC55">
            <v>51</v>
          </cell>
        </row>
        <row r="56">
          <cell r="AA56">
            <v>3484</v>
          </cell>
          <cell r="AB56">
            <v>3688</v>
          </cell>
          <cell r="AC56">
            <v>52</v>
          </cell>
        </row>
        <row r="57">
          <cell r="AA57">
            <v>3526</v>
          </cell>
          <cell r="AB57">
            <v>3732</v>
          </cell>
          <cell r="AC57">
            <v>53</v>
          </cell>
        </row>
        <row r="58">
          <cell r="AA58">
            <v>3568</v>
          </cell>
          <cell r="AB58">
            <v>3776</v>
          </cell>
          <cell r="AC58">
            <v>54</v>
          </cell>
        </row>
        <row r="59">
          <cell r="AA59">
            <v>3610</v>
          </cell>
          <cell r="AB59">
            <v>3820</v>
          </cell>
          <cell r="AC59">
            <v>55</v>
          </cell>
        </row>
        <row r="60">
          <cell r="AA60">
            <v>3652</v>
          </cell>
          <cell r="AB60">
            <v>3864</v>
          </cell>
          <cell r="AC60">
            <v>56</v>
          </cell>
        </row>
        <row r="61">
          <cell r="AA61">
            <v>3694</v>
          </cell>
          <cell r="AB61">
            <v>3908</v>
          </cell>
          <cell r="AC61">
            <v>57</v>
          </cell>
        </row>
        <row r="62">
          <cell r="AA62">
            <v>3736</v>
          </cell>
          <cell r="AB62">
            <v>3952</v>
          </cell>
          <cell r="AC62">
            <v>58</v>
          </cell>
        </row>
        <row r="63">
          <cell r="AA63">
            <v>3776</v>
          </cell>
          <cell r="AB63">
            <v>3994</v>
          </cell>
          <cell r="AC63">
            <v>59</v>
          </cell>
        </row>
        <row r="64">
          <cell r="AA64">
            <v>3816</v>
          </cell>
          <cell r="AB64">
            <v>4036</v>
          </cell>
          <cell r="AC64">
            <v>60</v>
          </cell>
        </row>
        <row r="65">
          <cell r="AA65">
            <v>3856</v>
          </cell>
          <cell r="AB65">
            <v>4078</v>
          </cell>
          <cell r="AC65">
            <v>61</v>
          </cell>
        </row>
        <row r="66">
          <cell r="AA66">
            <v>3896</v>
          </cell>
          <cell r="AB66">
            <v>4120</v>
          </cell>
          <cell r="AC66">
            <v>62</v>
          </cell>
        </row>
        <row r="67">
          <cell r="AA67">
            <v>3936</v>
          </cell>
          <cell r="AB67">
            <v>4162</v>
          </cell>
          <cell r="AC67">
            <v>63</v>
          </cell>
        </row>
        <row r="68">
          <cell r="AA68">
            <v>3976</v>
          </cell>
          <cell r="AB68">
            <v>4204</v>
          </cell>
          <cell r="AC68">
            <v>64</v>
          </cell>
        </row>
        <row r="69">
          <cell r="AA69">
            <v>4016</v>
          </cell>
          <cell r="AB69">
            <v>4246</v>
          </cell>
          <cell r="AC69">
            <v>65</v>
          </cell>
        </row>
        <row r="70">
          <cell r="AA70">
            <v>4056</v>
          </cell>
          <cell r="AB70">
            <v>4288</v>
          </cell>
          <cell r="AC70">
            <v>66</v>
          </cell>
        </row>
        <row r="71">
          <cell r="AA71">
            <v>4096</v>
          </cell>
          <cell r="AB71">
            <v>4330</v>
          </cell>
          <cell r="AC71">
            <v>67</v>
          </cell>
        </row>
        <row r="72">
          <cell r="AA72">
            <v>4134</v>
          </cell>
          <cell r="AB72">
            <v>4370</v>
          </cell>
          <cell r="AC72">
            <v>68</v>
          </cell>
        </row>
        <row r="73">
          <cell r="AA73">
            <v>4172</v>
          </cell>
          <cell r="AB73">
            <v>4410</v>
          </cell>
          <cell r="AC73">
            <v>69</v>
          </cell>
        </row>
        <row r="74">
          <cell r="AA74">
            <v>4210</v>
          </cell>
          <cell r="AB74">
            <v>4450</v>
          </cell>
          <cell r="AC74">
            <v>70</v>
          </cell>
        </row>
        <row r="75">
          <cell r="AA75">
            <v>4248</v>
          </cell>
          <cell r="AB75">
            <v>4490</v>
          </cell>
          <cell r="AC75">
            <v>71</v>
          </cell>
        </row>
        <row r="76">
          <cell r="AA76">
            <v>4286</v>
          </cell>
          <cell r="AB76">
            <v>4530</v>
          </cell>
          <cell r="AC76">
            <v>72</v>
          </cell>
        </row>
        <row r="77">
          <cell r="AA77">
            <v>4324</v>
          </cell>
          <cell r="AB77">
            <v>4570</v>
          </cell>
          <cell r="AC77">
            <v>73</v>
          </cell>
        </row>
        <row r="78">
          <cell r="AA78">
            <v>4362</v>
          </cell>
          <cell r="AB78">
            <v>4610</v>
          </cell>
          <cell r="AC78">
            <v>74</v>
          </cell>
        </row>
        <row r="79">
          <cell r="AA79">
            <v>4400</v>
          </cell>
          <cell r="AB79">
            <v>4650</v>
          </cell>
          <cell r="AC79">
            <v>75</v>
          </cell>
        </row>
        <row r="80">
          <cell r="AA80">
            <v>4438</v>
          </cell>
          <cell r="AB80">
            <v>4690</v>
          </cell>
          <cell r="AC80">
            <v>76</v>
          </cell>
        </row>
        <row r="81">
          <cell r="AA81">
            <v>4476</v>
          </cell>
          <cell r="AB81">
            <v>4730</v>
          </cell>
          <cell r="AC81">
            <v>77</v>
          </cell>
        </row>
        <row r="82">
          <cell r="AA82">
            <v>4514</v>
          </cell>
          <cell r="AB82">
            <v>4770</v>
          </cell>
          <cell r="AC82">
            <v>78</v>
          </cell>
        </row>
        <row r="83">
          <cell r="AA83">
            <v>4552</v>
          </cell>
          <cell r="AB83">
            <v>4810</v>
          </cell>
          <cell r="AC83">
            <v>79</v>
          </cell>
        </row>
        <row r="84">
          <cell r="AA84">
            <v>4590</v>
          </cell>
          <cell r="AB84">
            <v>4850</v>
          </cell>
          <cell r="AC84">
            <v>80</v>
          </cell>
        </row>
        <row r="85">
          <cell r="AA85">
            <v>4628</v>
          </cell>
          <cell r="AB85">
            <v>4890</v>
          </cell>
          <cell r="AC85">
            <v>81</v>
          </cell>
        </row>
        <row r="86">
          <cell r="AA86">
            <v>4666</v>
          </cell>
          <cell r="AB86">
            <v>4930</v>
          </cell>
          <cell r="AC86">
            <v>82</v>
          </cell>
        </row>
        <row r="87">
          <cell r="AA87">
            <v>4704</v>
          </cell>
          <cell r="AB87">
            <v>4970</v>
          </cell>
          <cell r="AC87">
            <v>83</v>
          </cell>
        </row>
        <row r="88">
          <cell r="AA88">
            <v>4740</v>
          </cell>
          <cell r="AB88">
            <v>5008</v>
          </cell>
          <cell r="AC88">
            <v>84</v>
          </cell>
        </row>
        <row r="89">
          <cell r="AA89">
            <v>4776</v>
          </cell>
          <cell r="AB89">
            <v>5046</v>
          </cell>
          <cell r="AC89">
            <v>85</v>
          </cell>
        </row>
        <row r="90">
          <cell r="AA90">
            <v>4812</v>
          </cell>
          <cell r="AB90">
            <v>5084</v>
          </cell>
          <cell r="AC90">
            <v>86</v>
          </cell>
        </row>
        <row r="91">
          <cell r="AA91">
            <v>4848</v>
          </cell>
          <cell r="AB91">
            <v>5122</v>
          </cell>
          <cell r="AC91">
            <v>87</v>
          </cell>
        </row>
        <row r="92">
          <cell r="AA92">
            <v>4884</v>
          </cell>
          <cell r="AB92">
            <v>5160</v>
          </cell>
          <cell r="AC92">
            <v>88</v>
          </cell>
        </row>
        <row r="93">
          <cell r="AA93">
            <v>4920</v>
          </cell>
          <cell r="AB93">
            <v>5198</v>
          </cell>
          <cell r="AC93">
            <v>89</v>
          </cell>
        </row>
        <row r="94">
          <cell r="AA94">
            <v>4956</v>
          </cell>
          <cell r="AB94">
            <v>5236</v>
          </cell>
          <cell r="AC94">
            <v>90</v>
          </cell>
        </row>
        <row r="95">
          <cell r="AA95">
            <v>4992</v>
          </cell>
          <cell r="AB95">
            <v>5274</v>
          </cell>
          <cell r="AC95">
            <v>91</v>
          </cell>
        </row>
        <row r="96">
          <cell r="AA96">
            <v>5028</v>
          </cell>
          <cell r="AB96">
            <v>5312</v>
          </cell>
          <cell r="AC96">
            <v>92</v>
          </cell>
        </row>
        <row r="97">
          <cell r="AA97">
            <v>5062</v>
          </cell>
          <cell r="AB97">
            <v>5348</v>
          </cell>
          <cell r="AC97">
            <v>93</v>
          </cell>
        </row>
        <row r="98">
          <cell r="AA98">
            <v>5096</v>
          </cell>
          <cell r="AB98">
            <v>5384</v>
          </cell>
          <cell r="AC98">
            <v>94</v>
          </cell>
        </row>
        <row r="99">
          <cell r="AA99">
            <v>5130</v>
          </cell>
          <cell r="AB99">
            <v>5420</v>
          </cell>
          <cell r="AC99">
            <v>95</v>
          </cell>
        </row>
        <row r="100">
          <cell r="AA100">
            <v>5164</v>
          </cell>
          <cell r="AB100">
            <v>5456</v>
          </cell>
          <cell r="AC100">
            <v>96</v>
          </cell>
        </row>
        <row r="101">
          <cell r="AA101">
            <v>5198</v>
          </cell>
          <cell r="AB101">
            <v>5492</v>
          </cell>
          <cell r="AC101">
            <v>97</v>
          </cell>
        </row>
        <row r="102">
          <cell r="AA102">
            <v>5232</v>
          </cell>
          <cell r="AB102">
            <v>5528</v>
          </cell>
          <cell r="AC102">
            <v>98</v>
          </cell>
        </row>
        <row r="103">
          <cell r="AA103">
            <v>5266</v>
          </cell>
          <cell r="AB103">
            <v>5564</v>
          </cell>
          <cell r="AC103">
            <v>99</v>
          </cell>
        </row>
        <row r="104">
          <cell r="AA104">
            <v>5300</v>
          </cell>
          <cell r="AB104">
            <v>5600</v>
          </cell>
          <cell r="AC104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el bilgi girişi"/>
      <sheetName val="okullar"/>
      <sheetName val="yarışmaya katılan okullar"/>
      <sheetName val="saatler"/>
      <sheetName val="100m"/>
      <sheetName val="800m"/>
      <sheetName val="4x100m"/>
      <sheetName val="yüksek"/>
      <sheetName val="uzun"/>
      <sheetName val="fırlat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l bilgi girişi"/>
      <sheetName val="yarışmaya katılan okullar"/>
      <sheetName val="toplam puan tablosu"/>
      <sheetName val="toplam puan sonuçları"/>
      <sheetName val="yarışmalara göre dereceler"/>
    </sheetNames>
    <sheetDataSet>
      <sheetData sheetId="0">
        <row r="1">
          <cell r="B1" t="str">
            <v>ATLETİZM FEDERASYONU</v>
          </cell>
        </row>
      </sheetData>
      <sheetData sheetId="1">
        <row r="44">
          <cell r="B44">
            <v>0</v>
          </cell>
          <cell r="C44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5"/>
  <sheetViews>
    <sheetView workbookViewId="0">
      <selection activeCell="O8" sqref="O8"/>
    </sheetView>
  </sheetViews>
  <sheetFormatPr defaultColWidth="9.140625" defaultRowHeight="13.5"/>
  <cols>
    <col min="1" max="1" width="11.28515625" style="117" customWidth="1"/>
    <col min="2" max="10" width="8.28515625" style="117" customWidth="1"/>
    <col min="11" max="11" width="11.7109375" style="117" customWidth="1"/>
    <col min="12" max="12" width="3.5703125" style="117" customWidth="1"/>
    <col min="13" max="13" width="3.85546875" style="117" customWidth="1"/>
    <col min="14" max="16384" width="9.140625" style="117"/>
  </cols>
  <sheetData>
    <row r="1" spans="1:11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6"/>
    </row>
    <row r="2" spans="1:11" ht="116.25" customHeight="1">
      <c r="A2" s="277" t="s">
        <v>198</v>
      </c>
      <c r="B2" s="278" t="s">
        <v>198</v>
      </c>
      <c r="C2" s="278" t="s">
        <v>198</v>
      </c>
      <c r="D2" s="278" t="s">
        <v>198</v>
      </c>
      <c r="E2" s="278" t="s">
        <v>198</v>
      </c>
      <c r="F2" s="278" t="s">
        <v>198</v>
      </c>
      <c r="G2" s="278" t="s">
        <v>198</v>
      </c>
      <c r="H2" s="278" t="s">
        <v>198</v>
      </c>
      <c r="I2" s="278" t="s">
        <v>198</v>
      </c>
      <c r="J2" s="278" t="s">
        <v>198</v>
      </c>
      <c r="K2" s="279" t="s">
        <v>198</v>
      </c>
    </row>
    <row r="3" spans="1:11" ht="16.5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20"/>
    </row>
    <row r="4" spans="1:11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3"/>
    </row>
    <row r="5" spans="1:11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3"/>
    </row>
    <row r="6" spans="1:11">
      <c r="A6" s="121"/>
      <c r="B6" s="122"/>
      <c r="C6" s="122"/>
      <c r="D6" s="122"/>
      <c r="E6" s="122"/>
      <c r="F6" s="122"/>
      <c r="G6" s="122"/>
      <c r="H6" s="122"/>
      <c r="I6" s="122"/>
      <c r="J6" s="122"/>
      <c r="K6" s="123"/>
    </row>
    <row r="7" spans="1:11">
      <c r="A7" s="121"/>
      <c r="B7" s="122"/>
      <c r="C7" s="122"/>
      <c r="D7" s="122"/>
      <c r="E7" s="122"/>
      <c r="F7" s="122"/>
      <c r="G7" s="122"/>
      <c r="H7" s="122"/>
      <c r="I7" s="122"/>
      <c r="J7" s="122"/>
      <c r="K7" s="123"/>
    </row>
    <row r="8" spans="1:11">
      <c r="A8" s="121"/>
      <c r="B8" s="122"/>
      <c r="C8" s="122"/>
      <c r="D8" s="122"/>
      <c r="E8" s="122"/>
      <c r="F8" s="122"/>
      <c r="G8" s="122"/>
      <c r="H8" s="122"/>
      <c r="I8" s="122"/>
      <c r="J8" s="122"/>
      <c r="K8" s="123"/>
    </row>
    <row r="9" spans="1:11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23"/>
    </row>
    <row r="10" spans="1:1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3"/>
    </row>
    <row r="11" spans="1:11">
      <c r="A11" s="121"/>
      <c r="B11" s="122"/>
      <c r="C11" s="122"/>
      <c r="D11" s="122"/>
      <c r="E11" s="122"/>
      <c r="F11" s="122"/>
      <c r="G11" s="122"/>
      <c r="H11" s="122"/>
      <c r="I11" s="122"/>
      <c r="J11" s="122"/>
      <c r="K11" s="123"/>
    </row>
    <row r="12" spans="1:11" ht="51.75" customHeight="1">
      <c r="A12" s="280"/>
      <c r="B12" s="281"/>
      <c r="C12" s="281"/>
      <c r="D12" s="281"/>
      <c r="E12" s="281"/>
      <c r="F12" s="281"/>
      <c r="G12" s="281"/>
      <c r="H12" s="281"/>
      <c r="I12" s="281"/>
      <c r="J12" s="281"/>
      <c r="K12" s="282"/>
    </row>
    <row r="13" spans="1:11" ht="71.25" customHeight="1">
      <c r="A13" s="283"/>
      <c r="B13" s="284"/>
      <c r="C13" s="284"/>
      <c r="D13" s="284"/>
      <c r="E13" s="284"/>
      <c r="F13" s="284"/>
      <c r="G13" s="284"/>
      <c r="H13" s="284"/>
      <c r="I13" s="284"/>
      <c r="J13" s="284"/>
      <c r="K13" s="285"/>
    </row>
    <row r="14" spans="1:11" ht="72" customHeight="1">
      <c r="A14" s="286" t="str">
        <f>CONCATENATE(F19," ",F20)</f>
        <v>2018-2019 ÖĞRETİM YILI GENÇLER ATLETİZM  ELEME YARIŞMALARI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8"/>
    </row>
    <row r="15" spans="1:11" ht="51.75" customHeight="1">
      <c r="A15" s="289"/>
      <c r="B15" s="290"/>
      <c r="C15" s="290"/>
      <c r="D15" s="290"/>
      <c r="E15" s="290"/>
      <c r="F15" s="290"/>
      <c r="G15" s="290"/>
      <c r="H15" s="290"/>
      <c r="I15" s="290"/>
      <c r="J15" s="290"/>
      <c r="K15" s="291"/>
    </row>
    <row r="16" spans="1:11">
      <c r="A16" s="121"/>
      <c r="B16" s="122"/>
      <c r="C16" s="122"/>
      <c r="D16" s="122"/>
      <c r="E16" s="122"/>
      <c r="F16" s="122"/>
      <c r="G16" s="122"/>
      <c r="H16" s="122"/>
      <c r="I16" s="122"/>
      <c r="J16" s="122"/>
      <c r="K16" s="123"/>
    </row>
    <row r="17" spans="1:11" ht="25.5">
      <c r="A17" s="268"/>
      <c r="B17" s="269"/>
      <c r="C17" s="269"/>
      <c r="D17" s="269"/>
      <c r="E17" s="269"/>
      <c r="F17" s="269"/>
      <c r="G17" s="269"/>
      <c r="H17" s="269"/>
      <c r="I17" s="269"/>
      <c r="J17" s="269"/>
      <c r="K17" s="270"/>
    </row>
    <row r="18" spans="1:11" ht="24.75" customHeight="1">
      <c r="A18" s="271" t="s">
        <v>248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3"/>
    </row>
    <row r="19" spans="1:11" s="124" customFormat="1" ht="35.25" customHeight="1">
      <c r="A19" s="274" t="s">
        <v>249</v>
      </c>
      <c r="B19" s="275"/>
      <c r="C19" s="275"/>
      <c r="D19" s="275"/>
      <c r="E19" s="276"/>
      <c r="F19" s="252" t="s">
        <v>270</v>
      </c>
      <c r="G19" s="253"/>
      <c r="H19" s="253"/>
      <c r="I19" s="253"/>
      <c r="J19" s="253"/>
      <c r="K19" s="254"/>
    </row>
    <row r="20" spans="1:11" s="124" customFormat="1" ht="35.25" customHeight="1">
      <c r="A20" s="249"/>
      <c r="B20" s="250"/>
      <c r="C20" s="250"/>
      <c r="D20" s="250"/>
      <c r="E20" s="251"/>
      <c r="F20" s="252" t="s">
        <v>271</v>
      </c>
      <c r="G20" s="253"/>
      <c r="H20" s="253"/>
      <c r="I20" s="253"/>
      <c r="J20" s="253"/>
      <c r="K20" s="254"/>
    </row>
    <row r="21" spans="1:11" s="124" customFormat="1" ht="35.25" customHeight="1">
      <c r="A21" s="249" t="s">
        <v>250</v>
      </c>
      <c r="B21" s="250"/>
      <c r="C21" s="250"/>
      <c r="D21" s="250"/>
      <c r="E21" s="251"/>
      <c r="F21" s="252" t="s">
        <v>75</v>
      </c>
      <c r="G21" s="253"/>
      <c r="H21" s="253"/>
      <c r="I21" s="253"/>
      <c r="J21" s="253"/>
      <c r="K21" s="254"/>
    </row>
    <row r="22" spans="1:11" s="124" customFormat="1" ht="35.25" customHeight="1">
      <c r="A22" s="249" t="s">
        <v>251</v>
      </c>
      <c r="B22" s="250"/>
      <c r="C22" s="250"/>
      <c r="D22" s="250"/>
      <c r="E22" s="251"/>
      <c r="F22" s="252" t="s">
        <v>42</v>
      </c>
      <c r="G22" s="253"/>
      <c r="H22" s="253"/>
      <c r="I22" s="253"/>
      <c r="J22" s="253"/>
      <c r="K22" s="254"/>
    </row>
    <row r="23" spans="1:11" s="124" customFormat="1" ht="35.25" customHeight="1">
      <c r="A23" s="258" t="s">
        <v>252</v>
      </c>
      <c r="B23" s="259"/>
      <c r="C23" s="259"/>
      <c r="D23" s="259"/>
      <c r="E23" s="260"/>
      <c r="F23" s="261" t="s">
        <v>272</v>
      </c>
      <c r="G23" s="262" t="s">
        <v>238</v>
      </c>
      <c r="H23" s="262" t="s">
        <v>238</v>
      </c>
      <c r="I23" s="262" t="s">
        <v>238</v>
      </c>
      <c r="J23" s="262" t="s">
        <v>238</v>
      </c>
      <c r="K23" s="263" t="s">
        <v>238</v>
      </c>
    </row>
    <row r="24" spans="1:11" ht="15.75">
      <c r="A24" s="264"/>
      <c r="B24" s="265"/>
      <c r="C24" s="265"/>
      <c r="D24" s="265"/>
      <c r="E24" s="265"/>
      <c r="F24" s="266"/>
      <c r="G24" s="266"/>
      <c r="H24" s="266"/>
      <c r="I24" s="266"/>
      <c r="J24" s="266"/>
      <c r="K24" s="267"/>
    </row>
    <row r="25" spans="1:11" ht="21" thickBot="1">
      <c r="A25" s="255"/>
      <c r="B25" s="256"/>
      <c r="C25" s="256"/>
      <c r="D25" s="256"/>
      <c r="E25" s="256"/>
      <c r="F25" s="256"/>
      <c r="G25" s="256"/>
      <c r="H25" s="256"/>
      <c r="I25" s="256"/>
      <c r="J25" s="256"/>
      <c r="K25" s="257"/>
    </row>
  </sheetData>
  <mergeCells count="19">
    <mergeCell ref="A2:K2"/>
    <mergeCell ref="A12:K12"/>
    <mergeCell ref="A13:K13"/>
    <mergeCell ref="A14:K14"/>
    <mergeCell ref="A15:K15"/>
    <mergeCell ref="A17:K17"/>
    <mergeCell ref="A18:K18"/>
    <mergeCell ref="A19:E20"/>
    <mergeCell ref="F19:K19"/>
    <mergeCell ref="F20:K20"/>
    <mergeCell ref="A21:E21"/>
    <mergeCell ref="F21:K21"/>
    <mergeCell ref="A25:K25"/>
    <mergeCell ref="A22:E22"/>
    <mergeCell ref="F22:K22"/>
    <mergeCell ref="A23:E23"/>
    <mergeCell ref="F23:K23"/>
    <mergeCell ref="A24:E24"/>
    <mergeCell ref="F24:K2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5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38" t="str">
        <f>'100m'!$D$6</f>
        <v>100 m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IF(ISERROR(VLOOKUP(I9,'100m'!$B$9:$H$40,7,FALSE)),0,(VLOOKUP(I9,'100m'!$B$9:$H$40,7,FALSE)))</f>
        <v>0</v>
      </c>
      <c r="C9" s="206">
        <f>IF(ISERROR(VLOOKUP(I9,'100m'!$B$9:$H$40,2,FALSE)),0,(VLOOKUP(I9,'100m'!$B$9:$H$40,2,FALSE)))</f>
        <v>0</v>
      </c>
      <c r="D9" s="212">
        <f>IF(ISERROR(VLOOKUP(I9,'100m'!$B$9:$H$40,3,FALSE)),0,(VLOOKUP(I9,'100m'!$B$9:$H$40,3,FALSE)))</f>
        <v>0</v>
      </c>
      <c r="E9" s="212">
        <f>IF(ISERROR(VLOOKUP(I9,'100m'!$B$9:$H$40,4,FALSE)),0,(VLOOKUP(I9,'100m'!$B$9:$H$40,4,FALSE)))</f>
        <v>0</v>
      </c>
      <c r="F9" s="33">
        <f>IF(ISERROR(VLOOKUP(I9,'100m'!$B$9:$H$40,5,FALSE)),0,(VLOOKUP(I9,'100m'!$B$9:$H$40,5,FALSE)))</f>
        <v>0</v>
      </c>
      <c r="G9" s="40">
        <f>IF(ISERROR(VLOOKUP(I9,'100m'!$B$9:$H$40,6,FALSE)),0,(VLOOKUP(I9,'100m'!$B$9:$H$40,6,FALSE)))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IF(ISERROR(VLOOKUP(I10,'100m'!$B$9:$H$40,7,FALSE)),0,(VLOOKUP(I10,'100m'!$B$9:$H$40,7,FALSE)))</f>
        <v>0</v>
      </c>
      <c r="C10" s="206">
        <f>IF(ISERROR(VLOOKUP(I10,'100m'!$B$9:$H$40,2,FALSE)),0,(VLOOKUP(I10,'100m'!$B$9:$H$40,2,FALSE)))</f>
        <v>0</v>
      </c>
      <c r="D10" s="212">
        <f>IF(ISERROR(VLOOKUP(I10,'100m'!$B$9:$H$40,3,FALSE)),0,(VLOOKUP(I10,'100m'!$B$9:$H$40,3,FALSE)))</f>
        <v>0</v>
      </c>
      <c r="E10" s="212">
        <f>IF(ISERROR(VLOOKUP(I10,'100m'!$B$9:$H$40,4,FALSE)),0,(VLOOKUP(I10,'100m'!$B$9:$H$40,4,FALSE)))</f>
        <v>0</v>
      </c>
      <c r="F10" s="33">
        <f>IF(ISERROR(VLOOKUP(I10,'100m'!$B$9:$H$40,5,FALSE)),0,(VLOOKUP(I10,'100m'!$B$9:$H$40,5,FALSE)))</f>
        <v>0</v>
      </c>
      <c r="G10" s="40">
        <f>IF(ISERROR(VLOOKUP(I10,'100m'!$B$9:$H$40,6,FALSE)),0,(VLOOKUP(I10,'100m'!$B$9:$H$40,6,FALSE)))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IF(ISERROR(VLOOKUP(I11,'100m'!$B$9:$H$40,7,FALSE)),0,(VLOOKUP(I11,'100m'!$B$9:$H$40,7,FALSE)))</f>
        <v>0</v>
      </c>
      <c r="C11" s="206">
        <f>IF(ISERROR(VLOOKUP(I11,'100m'!$B$9:$H$40,2,FALSE)),0,(VLOOKUP(I11,'100m'!$B$9:$H$40,2,FALSE)))</f>
        <v>0</v>
      </c>
      <c r="D11" s="212">
        <f>IF(ISERROR(VLOOKUP(I11,'100m'!$B$9:$H$40,3,FALSE)),0,(VLOOKUP(I11,'100m'!$B$9:$H$40,3,FALSE)))</f>
        <v>0</v>
      </c>
      <c r="E11" s="212">
        <f>IF(ISERROR(VLOOKUP(I11,'100m'!$B$9:$H$40,4,FALSE)),0,(VLOOKUP(I11,'100m'!$B$9:$H$40,4,FALSE)))</f>
        <v>0</v>
      </c>
      <c r="F11" s="33">
        <f>IF(ISERROR(VLOOKUP(I11,'100m'!$B$9:$H$40,5,FALSE)),0,(VLOOKUP(I11,'100m'!$B$9:$H$40,5,FALSE)))</f>
        <v>0</v>
      </c>
      <c r="G11" s="40">
        <f>IF(ISERROR(VLOOKUP(I11,'100m'!$B$9:$H$40,6,FALSE)),0,(VLOOKUP(I11,'100m'!$B$9:$H$40,6,FALSE)))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IF(ISERROR(VLOOKUP(I12,'100m'!$B$9:$H$40,7,FALSE)),0,(VLOOKUP(I12,'100m'!$B$9:$H$40,7,FALSE)))</f>
        <v>0</v>
      </c>
      <c r="C12" s="206">
        <f>IF(ISERROR(VLOOKUP(I12,'100m'!$B$9:$H$40,2,FALSE)),0,(VLOOKUP(I12,'100m'!$B$9:$H$40,2,FALSE)))</f>
        <v>0</v>
      </c>
      <c r="D12" s="212">
        <f>IF(ISERROR(VLOOKUP(I12,'100m'!$B$9:$H$40,3,FALSE)),0,(VLOOKUP(I12,'100m'!$B$9:$H$40,3,FALSE)))</f>
        <v>0</v>
      </c>
      <c r="E12" s="212">
        <f>IF(ISERROR(VLOOKUP(I12,'100m'!$B$9:$H$40,4,FALSE)),0,(VLOOKUP(I12,'100m'!$B$9:$H$40,4,FALSE)))</f>
        <v>0</v>
      </c>
      <c r="F12" s="33">
        <f>IF(ISERROR(VLOOKUP(I12,'100m'!$B$9:$H$40,5,FALSE)),0,(VLOOKUP(I12,'100m'!$B$9:$H$40,5,FALSE)))</f>
        <v>0</v>
      </c>
      <c r="G12" s="40">
        <f>IF(ISERROR(VLOOKUP(I12,'100m'!$B$9:$H$40,6,FALSE)),0,(VLOOKUP(I12,'100m'!$B$9:$H$40,6,FALSE)))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IF(ISERROR(VLOOKUP(I13,'100m'!$B$9:$H$40,7,FALSE)),0,(VLOOKUP(I13,'100m'!$B$9:$H$40,7,FALSE)))</f>
        <v>0</v>
      </c>
      <c r="C13" s="206">
        <f>IF(ISERROR(VLOOKUP(I13,'100m'!$B$9:$H$40,2,FALSE)),0,(VLOOKUP(I13,'100m'!$B$9:$H$40,2,FALSE)))</f>
        <v>0</v>
      </c>
      <c r="D13" s="212">
        <f>IF(ISERROR(VLOOKUP(I13,'100m'!$B$9:$H$40,3,FALSE)),0,(VLOOKUP(I13,'100m'!$B$9:$H$40,3,FALSE)))</f>
        <v>0</v>
      </c>
      <c r="E13" s="212">
        <f>IF(ISERROR(VLOOKUP(I13,'100m'!$B$9:$H$40,4,FALSE)),0,(VLOOKUP(I13,'100m'!$B$9:$H$40,4,FALSE)))</f>
        <v>0</v>
      </c>
      <c r="F13" s="33">
        <f>IF(ISERROR(VLOOKUP(I13,'100m'!$B$9:$H$40,5,FALSE)),0,(VLOOKUP(I13,'100m'!$B$9:$H$40,5,FALSE)))</f>
        <v>0</v>
      </c>
      <c r="G13" s="40">
        <f>IF(ISERROR(VLOOKUP(I13,'100m'!$B$9:$H$40,6,FALSE)),0,(VLOOKUP(I13,'100m'!$B$9:$H$40,6,FALSE)))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IF(ISERROR(VLOOKUP(I14,'100m'!$B$9:$H$40,7,FALSE)),0,(VLOOKUP(I14,'100m'!$B$9:$H$40,7,FALSE)))</f>
        <v>0</v>
      </c>
      <c r="C14" s="206">
        <f>IF(ISERROR(VLOOKUP(I14,'100m'!$B$9:$H$40,2,FALSE)),0,(VLOOKUP(I14,'100m'!$B$9:$H$40,2,FALSE)))</f>
        <v>0</v>
      </c>
      <c r="D14" s="212">
        <f>IF(ISERROR(VLOOKUP(I14,'100m'!$B$9:$H$40,3,FALSE)),0,(VLOOKUP(I14,'100m'!$B$9:$H$40,3,FALSE)))</f>
        <v>0</v>
      </c>
      <c r="E14" s="212">
        <f>IF(ISERROR(VLOOKUP(I14,'100m'!$B$9:$H$40,4,FALSE)),0,(VLOOKUP(I14,'100m'!$B$9:$H$40,4,FALSE)))</f>
        <v>0</v>
      </c>
      <c r="F14" s="33">
        <f>IF(ISERROR(VLOOKUP(I14,'100m'!$B$9:$H$40,5,FALSE)),0,(VLOOKUP(I14,'100m'!$B$9:$H$40,5,FALSE)))</f>
        <v>0</v>
      </c>
      <c r="G14" s="40">
        <f>IF(ISERROR(VLOOKUP(I14,'100m'!$B$9:$H$40,6,FALSE)),0,(VLOOKUP(I14,'100m'!$B$9:$H$40,6,FALSE)))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IF(ISERROR(VLOOKUP(I15,'100m'!$B$9:$H$40,7,FALSE)),0,(VLOOKUP(I15,'100m'!$B$9:$H$40,7,FALSE)))</f>
        <v>0</v>
      </c>
      <c r="C15" s="206">
        <f>IF(ISERROR(VLOOKUP(I15,'100m'!$B$9:$H$40,2,FALSE)),0,(VLOOKUP(I15,'100m'!$B$9:$H$40,2,FALSE)))</f>
        <v>0</v>
      </c>
      <c r="D15" s="212">
        <f>IF(ISERROR(VLOOKUP(I15,'100m'!$B$9:$H$40,3,FALSE)),0,(VLOOKUP(I15,'100m'!$B$9:$H$40,3,FALSE)))</f>
        <v>0</v>
      </c>
      <c r="E15" s="212">
        <f>IF(ISERROR(VLOOKUP(I15,'100m'!$B$9:$H$40,4,FALSE)),0,(VLOOKUP(I15,'100m'!$B$9:$H$40,4,FALSE)))</f>
        <v>0</v>
      </c>
      <c r="F15" s="33">
        <f>IF(ISERROR(VLOOKUP(I15,'100m'!$B$9:$H$40,5,FALSE)),0,(VLOOKUP(I15,'100m'!$B$9:$H$40,5,FALSE)))</f>
        <v>0</v>
      </c>
      <c r="G15" s="40">
        <f>IF(ISERROR(VLOOKUP(I15,'100m'!$B$9:$H$40,6,FALSE)),0,(VLOOKUP(I15,'100m'!$B$9:$H$40,6,FALSE)))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IF(ISERROR(VLOOKUP(I16,'100m'!$B$9:$H$40,7,FALSE)),0,(VLOOKUP(I16,'100m'!$B$9:$H$40,7,FALSE)))</f>
        <v>0</v>
      </c>
      <c r="C16" s="206">
        <f>IF(ISERROR(VLOOKUP(I16,'100m'!$B$9:$H$40,2,FALSE)),0,(VLOOKUP(I16,'100m'!$B$9:$H$40,2,FALSE)))</f>
        <v>0</v>
      </c>
      <c r="D16" s="212">
        <f>IF(ISERROR(VLOOKUP(I16,'100m'!$B$9:$H$40,3,FALSE)),0,(VLOOKUP(I16,'100m'!$B$9:$H$40,3,FALSE)))</f>
        <v>0</v>
      </c>
      <c r="E16" s="212">
        <f>IF(ISERROR(VLOOKUP(I16,'100m'!$B$9:$H$40,4,FALSE)),0,(VLOOKUP(I16,'100m'!$B$9:$H$40,4,FALSE)))</f>
        <v>0</v>
      </c>
      <c r="F16" s="33">
        <f>IF(ISERROR(VLOOKUP(I16,'100m'!$B$9:$H$40,5,FALSE)),0,(VLOOKUP(I16,'100m'!$B$9:$H$40,5,FALSE)))</f>
        <v>0</v>
      </c>
      <c r="G16" s="40">
        <f>IF(ISERROR(VLOOKUP(I16,'100m'!$B$9:$H$40,6,FALSE)),0,(VLOOKUP(I16,'100m'!$B$9:$H$40,6,FALSE)))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IF(ISERROR(VLOOKUP(I17,'100m'!$B$9:$H$40,7,FALSE)),0,(VLOOKUP(I17,'100m'!$B$9:$H$40,7,FALSE)))</f>
        <v>0</v>
      </c>
      <c r="C17" s="206">
        <f>IF(ISERROR(VLOOKUP(I17,'100m'!$B$9:$H$40,2,FALSE)),0,(VLOOKUP(I17,'100m'!$B$9:$H$40,2,FALSE)))</f>
        <v>0</v>
      </c>
      <c r="D17" s="212">
        <f>IF(ISERROR(VLOOKUP(I17,'100m'!$B$9:$H$40,3,FALSE)),0,(VLOOKUP(I17,'100m'!$B$9:$H$40,3,FALSE)))</f>
        <v>0</v>
      </c>
      <c r="E17" s="212">
        <f>IF(ISERROR(VLOOKUP(I17,'100m'!$B$9:$H$40,4,FALSE)),0,(VLOOKUP(I17,'100m'!$B$9:$H$40,4,FALSE)))</f>
        <v>0</v>
      </c>
      <c r="F17" s="33">
        <f>IF(ISERROR(VLOOKUP(I17,'100m'!$B$9:$H$40,5,FALSE)),0,(VLOOKUP(I17,'100m'!$B$9:$H$40,5,FALSE)))</f>
        <v>0</v>
      </c>
      <c r="G17" s="40">
        <f>IF(ISERROR(VLOOKUP(I17,'100m'!$B$9:$H$40,6,FALSE)),0,(VLOOKUP(I17,'100m'!$B$9:$H$40,6,FALSE)))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IF(ISERROR(VLOOKUP(I18,'100m'!$B$9:$H$40,7,FALSE)),0,(VLOOKUP(I18,'100m'!$B$9:$H$40,7,FALSE)))</f>
        <v>0</v>
      </c>
      <c r="C18" s="206">
        <f>IF(ISERROR(VLOOKUP(I18,'100m'!$B$9:$H$40,2,FALSE)),0,(VLOOKUP(I18,'100m'!$B$9:$H$40,2,FALSE)))</f>
        <v>0</v>
      </c>
      <c r="D18" s="212">
        <f>IF(ISERROR(VLOOKUP(I18,'100m'!$B$9:$H$40,3,FALSE)),0,(VLOOKUP(I18,'100m'!$B$9:$H$40,3,FALSE)))</f>
        <v>0</v>
      </c>
      <c r="E18" s="212">
        <f>IF(ISERROR(VLOOKUP(I18,'100m'!$B$9:$H$40,4,FALSE)),0,(VLOOKUP(I18,'100m'!$B$9:$H$40,4,FALSE)))</f>
        <v>0</v>
      </c>
      <c r="F18" s="33">
        <f>IF(ISERROR(VLOOKUP(I18,'100m'!$B$9:$H$40,5,FALSE)),0,(VLOOKUP(I18,'100m'!$B$9:$H$40,5,FALSE)))</f>
        <v>0</v>
      </c>
      <c r="G18" s="40">
        <f>IF(ISERROR(VLOOKUP(I18,'100m'!$B$9:$H$40,6,FALSE)),0,(VLOOKUP(I18,'100m'!$B$9:$H$40,6,FALSE)))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IF(ISERROR(VLOOKUP(I19,'100m'!$B$9:$H$40,7,FALSE)),0,(VLOOKUP(I19,'100m'!$B$9:$H$40,7,FALSE)))</f>
        <v>0</v>
      </c>
      <c r="C19" s="206">
        <f>IF(ISERROR(VLOOKUP(I19,'100m'!$B$9:$H$40,2,FALSE)),0,(VLOOKUP(I19,'100m'!$B$9:$H$40,2,FALSE)))</f>
        <v>0</v>
      </c>
      <c r="D19" s="212">
        <f>IF(ISERROR(VLOOKUP(I19,'100m'!$B$9:$H$40,3,FALSE)),0,(VLOOKUP(I19,'100m'!$B$9:$H$40,3,FALSE)))</f>
        <v>0</v>
      </c>
      <c r="E19" s="212">
        <f>IF(ISERROR(VLOOKUP(I19,'100m'!$B$9:$H$40,4,FALSE)),0,(VLOOKUP(I19,'100m'!$B$9:$H$40,4,FALSE)))</f>
        <v>0</v>
      </c>
      <c r="F19" s="33">
        <f>IF(ISERROR(VLOOKUP(I19,'100m'!$B$9:$H$40,5,FALSE)),0,(VLOOKUP(I19,'100m'!$B$9:$H$40,5,FALSE)))</f>
        <v>0</v>
      </c>
      <c r="G19" s="40">
        <f>IF(ISERROR(VLOOKUP(I19,'100m'!$B$9:$H$40,6,FALSE)),0,(VLOOKUP(I19,'100m'!$B$9:$H$40,6,FALSE)))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IF(ISERROR(VLOOKUP(I20,'100m'!$B$9:$H$40,7,FALSE)),0,(VLOOKUP(I20,'100m'!$B$9:$H$40,7,FALSE)))</f>
        <v>0</v>
      </c>
      <c r="C20" s="206">
        <f>IF(ISERROR(VLOOKUP(I20,'100m'!$B$9:$H$40,2,FALSE)),0,(VLOOKUP(I20,'100m'!$B$9:$H$40,2,FALSE)))</f>
        <v>0</v>
      </c>
      <c r="D20" s="212">
        <f>IF(ISERROR(VLOOKUP(I20,'100m'!$B$9:$H$40,3,FALSE)),0,(VLOOKUP(I20,'100m'!$B$9:$H$40,3,FALSE)))</f>
        <v>0</v>
      </c>
      <c r="E20" s="212">
        <f>IF(ISERROR(VLOOKUP(I20,'100m'!$B$9:$H$40,4,FALSE)),0,(VLOOKUP(I20,'100m'!$B$9:$H$40,4,FALSE)))</f>
        <v>0</v>
      </c>
      <c r="F20" s="33">
        <f>IF(ISERROR(VLOOKUP(I20,'100m'!$B$9:$H$40,5,FALSE)),0,(VLOOKUP(I20,'100m'!$B$9:$H$40,5,FALSE)))</f>
        <v>0</v>
      </c>
      <c r="G20" s="40">
        <f>IF(ISERROR(VLOOKUP(I20,'100m'!$B$9:$H$40,6,FALSE)),0,(VLOOKUP(I20,'100m'!$B$9:$H$40,6,FALSE)))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IF(ISERROR(VLOOKUP(I21,'100m'!$B$9:$H$40,7,FALSE)),0,(VLOOKUP(I21,'100m'!$B$9:$H$40,7,FALSE)))</f>
        <v>0</v>
      </c>
      <c r="C21" s="206">
        <f>IF(ISERROR(VLOOKUP(I21,'100m'!$B$9:$H$40,2,FALSE)),0,(VLOOKUP(I21,'100m'!$B$9:$H$40,2,FALSE)))</f>
        <v>0</v>
      </c>
      <c r="D21" s="212">
        <f>IF(ISERROR(VLOOKUP(I21,'100m'!$B$9:$H$40,3,FALSE)),0,(VLOOKUP(I21,'100m'!$B$9:$H$40,3,FALSE)))</f>
        <v>0</v>
      </c>
      <c r="E21" s="212">
        <f>IF(ISERROR(VLOOKUP(I21,'100m'!$B$9:$H$40,4,FALSE)),0,(VLOOKUP(I21,'100m'!$B$9:$H$40,4,FALSE)))</f>
        <v>0</v>
      </c>
      <c r="F21" s="33">
        <f>IF(ISERROR(VLOOKUP(I21,'100m'!$B$9:$H$40,5,FALSE)),0,(VLOOKUP(I21,'100m'!$B$9:$H$40,5,FALSE)))</f>
        <v>0</v>
      </c>
      <c r="G21" s="40">
        <f>IF(ISERROR(VLOOKUP(I21,'100m'!$B$9:$H$40,6,FALSE)),0,(VLOOKUP(I21,'100m'!$B$9:$H$40,6,FALSE)))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IF(ISERROR(VLOOKUP(I22,'100m'!$B$9:$H$40,7,FALSE)),0,(VLOOKUP(I22,'100m'!$B$9:$H$40,7,FALSE)))</f>
        <v>0</v>
      </c>
      <c r="C22" s="206">
        <f>IF(ISERROR(VLOOKUP(I22,'100m'!$B$9:$H$40,2,FALSE)),0,(VLOOKUP(I22,'100m'!$B$9:$H$40,2,FALSE)))</f>
        <v>0</v>
      </c>
      <c r="D22" s="212">
        <f>IF(ISERROR(VLOOKUP(I22,'100m'!$B$9:$H$40,3,FALSE)),0,(VLOOKUP(I22,'100m'!$B$9:$H$40,3,FALSE)))</f>
        <v>0</v>
      </c>
      <c r="E22" s="212">
        <f>IF(ISERROR(VLOOKUP(I22,'100m'!$B$9:$H$40,4,FALSE)),0,(VLOOKUP(I22,'100m'!$B$9:$H$40,4,FALSE)))</f>
        <v>0</v>
      </c>
      <c r="F22" s="33">
        <f>IF(ISERROR(VLOOKUP(I22,'100m'!$B$9:$H$40,5,FALSE)),0,(VLOOKUP(I22,'100m'!$B$9:$H$40,5,FALSE)))</f>
        <v>0</v>
      </c>
      <c r="G22" s="40">
        <f>IF(ISERROR(VLOOKUP(I22,'100m'!$B$9:$H$40,6,FALSE)),0,(VLOOKUP(I22,'100m'!$B$9:$H$40,6,FALSE)))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IF(ISERROR(VLOOKUP(I23,'100m'!$B$9:$H$40,7,FALSE)),0,(VLOOKUP(I23,'100m'!$B$9:$H$40,7,FALSE)))</f>
        <v>0</v>
      </c>
      <c r="C23" s="206">
        <f>IF(ISERROR(VLOOKUP(I23,'100m'!$B$9:$H$40,2,FALSE)),0,(VLOOKUP(I23,'100m'!$B$9:$H$40,2,FALSE)))</f>
        <v>0</v>
      </c>
      <c r="D23" s="212">
        <f>IF(ISERROR(VLOOKUP(I23,'100m'!$B$9:$H$40,3,FALSE)),0,(VLOOKUP(I23,'100m'!$B$9:$H$40,3,FALSE)))</f>
        <v>0</v>
      </c>
      <c r="E23" s="212">
        <f>IF(ISERROR(VLOOKUP(I23,'100m'!$B$9:$H$40,4,FALSE)),0,(VLOOKUP(I23,'100m'!$B$9:$H$40,4,FALSE)))</f>
        <v>0</v>
      </c>
      <c r="F23" s="33">
        <f>IF(ISERROR(VLOOKUP(I23,'100m'!$B$9:$H$40,5,FALSE)),0,(VLOOKUP(I23,'100m'!$B$9:$H$40,5,FALSE)))</f>
        <v>0</v>
      </c>
      <c r="G23" s="40">
        <f>IF(ISERROR(VLOOKUP(I23,'100m'!$B$9:$H$40,6,FALSE)),0,(VLOOKUP(I23,'100m'!$B$9:$H$40,6,FALSE)))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IF(ISERROR(VLOOKUP(I24,'100m'!$B$9:$H$40,7,FALSE)),0,(VLOOKUP(I24,'100m'!$B$9:$H$40,7,FALSE)))</f>
        <v>0</v>
      </c>
      <c r="C24" s="206">
        <f>IF(ISERROR(VLOOKUP(I24,'100m'!$B$9:$H$40,2,FALSE)),0,(VLOOKUP(I24,'100m'!$B$9:$H$40,2,FALSE)))</f>
        <v>0</v>
      </c>
      <c r="D24" s="212">
        <f>IF(ISERROR(VLOOKUP(I24,'100m'!$B$9:$H$40,3,FALSE)),0,(VLOOKUP(I24,'100m'!$B$9:$H$40,3,FALSE)))</f>
        <v>0</v>
      </c>
      <c r="E24" s="212">
        <f>IF(ISERROR(VLOOKUP(I24,'100m'!$B$9:$H$40,4,FALSE)),0,(VLOOKUP(I24,'100m'!$B$9:$H$40,4,FALSE)))</f>
        <v>0</v>
      </c>
      <c r="F24" s="33">
        <f>IF(ISERROR(VLOOKUP(I24,'100m'!$B$9:$H$40,5,FALSE)),0,(VLOOKUP(I24,'100m'!$B$9:$H$40,5,FALSE)))</f>
        <v>0</v>
      </c>
      <c r="G24" s="40">
        <f>IF(ISERROR(VLOOKUP(I24,'100m'!$B$9:$H$40,6,FALSE)),0,(VLOOKUP(I24,'100m'!$B$9:$H$40,6,FALSE)))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IF(ISERROR(VLOOKUP(I25,'100m'!$B$9:$H$40,7,FALSE)),0,(VLOOKUP(I25,'100m'!$B$9:$H$40,7,FALSE)))</f>
        <v>0</v>
      </c>
      <c r="C25" s="206">
        <f>IF(ISERROR(VLOOKUP(I25,'100m'!$B$9:$H$40,2,FALSE)),0,(VLOOKUP(I25,'100m'!$B$9:$H$40,2,FALSE)))</f>
        <v>0</v>
      </c>
      <c r="D25" s="212">
        <f>IF(ISERROR(VLOOKUP(I25,'100m'!$B$9:$H$40,3,FALSE)),0,(VLOOKUP(I25,'100m'!$B$9:$H$40,3,FALSE)))</f>
        <v>0</v>
      </c>
      <c r="E25" s="212">
        <f>IF(ISERROR(VLOOKUP(I25,'100m'!$B$9:$H$40,4,FALSE)),0,(VLOOKUP(I25,'100m'!$B$9:$H$40,4,FALSE)))</f>
        <v>0</v>
      </c>
      <c r="F25" s="33">
        <f>IF(ISERROR(VLOOKUP(I25,'100m'!$B$9:$H$40,5,FALSE)),0,(VLOOKUP(I25,'100m'!$B$9:$H$40,5,FALSE)))</f>
        <v>0</v>
      </c>
      <c r="G25" s="40">
        <f>IF(ISERROR(VLOOKUP(I25,'100m'!$B$9:$H$40,6,FALSE)),0,(VLOOKUP(I25,'100m'!$B$9:$H$40,6,FALSE)))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IF(ISERROR(VLOOKUP(I26,'100m'!$B$9:$H$40,7,FALSE)),0,(VLOOKUP(I26,'100m'!$B$9:$H$40,7,FALSE)))</f>
        <v>0</v>
      </c>
      <c r="C26" s="206">
        <f>IF(ISERROR(VLOOKUP(I26,'100m'!$B$9:$H$40,2,FALSE)),0,(VLOOKUP(I26,'100m'!$B$9:$H$40,2,FALSE)))</f>
        <v>0</v>
      </c>
      <c r="D26" s="212">
        <f>IF(ISERROR(VLOOKUP(I26,'100m'!$B$9:$H$40,3,FALSE)),0,(VLOOKUP(I26,'100m'!$B$9:$H$40,3,FALSE)))</f>
        <v>0</v>
      </c>
      <c r="E26" s="212">
        <f>IF(ISERROR(VLOOKUP(I26,'100m'!$B$9:$H$40,4,FALSE)),0,(VLOOKUP(I26,'100m'!$B$9:$H$40,4,FALSE)))</f>
        <v>0</v>
      </c>
      <c r="F26" s="33">
        <f>IF(ISERROR(VLOOKUP(I26,'100m'!$B$9:$H$40,5,FALSE)),0,(VLOOKUP(I26,'100m'!$B$9:$H$40,5,FALSE)))</f>
        <v>0</v>
      </c>
      <c r="G26" s="40">
        <f>IF(ISERROR(VLOOKUP(I26,'100m'!$B$9:$H$40,6,FALSE)),0,(VLOOKUP(I26,'100m'!$B$9:$H$40,6,FALSE)))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IF(ISERROR(VLOOKUP(I27,'100m'!$B$9:$H$40,7,FALSE)),0,(VLOOKUP(I27,'100m'!$B$9:$H$40,7,FALSE)))</f>
        <v>0</v>
      </c>
      <c r="C27" s="206">
        <f>IF(ISERROR(VLOOKUP(I27,'100m'!$B$9:$H$40,2,FALSE)),0,(VLOOKUP(I27,'100m'!$B$9:$H$40,2,FALSE)))</f>
        <v>0</v>
      </c>
      <c r="D27" s="212">
        <f>IF(ISERROR(VLOOKUP(I27,'100m'!$B$9:$H$40,3,FALSE)),0,(VLOOKUP(I27,'100m'!$B$9:$H$40,3,FALSE)))</f>
        <v>0</v>
      </c>
      <c r="E27" s="212">
        <f>IF(ISERROR(VLOOKUP(I27,'100m'!$B$9:$H$40,4,FALSE)),0,(VLOOKUP(I27,'100m'!$B$9:$H$40,4,FALSE)))</f>
        <v>0</v>
      </c>
      <c r="F27" s="33">
        <f>IF(ISERROR(VLOOKUP(I27,'100m'!$B$9:$H$40,5,FALSE)),0,(VLOOKUP(I27,'100m'!$B$9:$H$40,5,FALSE)))</f>
        <v>0</v>
      </c>
      <c r="G27" s="40">
        <f>IF(ISERROR(VLOOKUP(I27,'100m'!$B$9:$H$40,6,FALSE)),0,(VLOOKUP(I27,'100m'!$B$9:$H$40,6,FALSE)))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IF(ISERROR(VLOOKUP(I28,'100m'!$B$9:$H$40,7,FALSE)),0,(VLOOKUP(I28,'100m'!$B$9:$H$40,7,FALSE)))</f>
        <v>0</v>
      </c>
      <c r="C28" s="206">
        <f>IF(ISERROR(VLOOKUP(I28,'100m'!$B$9:$H$40,2,FALSE)),0,(VLOOKUP(I28,'100m'!$B$9:$H$40,2,FALSE)))</f>
        <v>0</v>
      </c>
      <c r="D28" s="212">
        <f>IF(ISERROR(VLOOKUP(I28,'100m'!$B$9:$H$40,3,FALSE)),0,(VLOOKUP(I28,'100m'!$B$9:$H$40,3,FALSE)))</f>
        <v>0</v>
      </c>
      <c r="E28" s="212">
        <f>IF(ISERROR(VLOOKUP(I28,'100m'!$B$9:$H$40,4,FALSE)),0,(VLOOKUP(I28,'100m'!$B$9:$H$40,4,FALSE)))</f>
        <v>0</v>
      </c>
      <c r="F28" s="33">
        <f>IF(ISERROR(VLOOKUP(I28,'100m'!$B$9:$H$40,5,FALSE)),0,(VLOOKUP(I28,'100m'!$B$9:$H$40,5,FALSE)))</f>
        <v>0</v>
      </c>
      <c r="G28" s="40">
        <f>IF(ISERROR(VLOOKUP(I28,'100m'!$B$9:$H$40,6,FALSE)),0,(VLOOKUP(I28,'100m'!$B$9:$H$40,6,FALSE)))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IF(ISERROR(VLOOKUP(I29,'100m'!$B$9:$H$40,7,FALSE)),0,(VLOOKUP(I29,'100m'!$B$9:$H$40,7,FALSE)))</f>
        <v>0</v>
      </c>
      <c r="C29" s="206">
        <f>IF(ISERROR(VLOOKUP(I29,'100m'!$B$9:$H$40,2,FALSE)),0,(VLOOKUP(I29,'100m'!$B$9:$H$40,2,FALSE)))</f>
        <v>0</v>
      </c>
      <c r="D29" s="212">
        <f>IF(ISERROR(VLOOKUP(I29,'100m'!$B$9:$H$40,3,FALSE)),0,(VLOOKUP(I29,'100m'!$B$9:$H$40,3,FALSE)))</f>
        <v>0</v>
      </c>
      <c r="E29" s="212">
        <f>IF(ISERROR(VLOOKUP(I29,'100m'!$B$9:$H$40,4,FALSE)),0,(VLOOKUP(I29,'100m'!$B$9:$H$40,4,FALSE)))</f>
        <v>0</v>
      </c>
      <c r="F29" s="33">
        <f>IF(ISERROR(VLOOKUP(I29,'100m'!$B$9:$H$40,5,FALSE)),0,(VLOOKUP(I29,'100m'!$B$9:$H$40,5,FALSE)))</f>
        <v>0</v>
      </c>
      <c r="G29" s="40">
        <f>IF(ISERROR(VLOOKUP(I29,'100m'!$B$9:$H$40,6,FALSE)),0,(VLOOKUP(I29,'100m'!$B$9:$H$40,6,FALSE)))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IF(ISERROR(VLOOKUP(I30,'100m'!$B$9:$H$40,7,FALSE)),0,(VLOOKUP(I30,'100m'!$B$9:$H$40,7,FALSE)))</f>
        <v>0</v>
      </c>
      <c r="C30" s="206">
        <f>IF(ISERROR(VLOOKUP(I30,'100m'!$B$9:$H$40,2,FALSE)),0,(VLOOKUP(I30,'100m'!$B$9:$H$40,2,FALSE)))</f>
        <v>0</v>
      </c>
      <c r="D30" s="212">
        <f>IF(ISERROR(VLOOKUP(I30,'100m'!$B$9:$H$40,3,FALSE)),0,(VLOOKUP(I30,'100m'!$B$9:$H$40,3,FALSE)))</f>
        <v>0</v>
      </c>
      <c r="E30" s="212">
        <f>IF(ISERROR(VLOOKUP(I30,'100m'!$B$9:$H$40,4,FALSE)),0,(VLOOKUP(I30,'100m'!$B$9:$H$40,4,FALSE)))</f>
        <v>0</v>
      </c>
      <c r="F30" s="33">
        <f>IF(ISERROR(VLOOKUP(I30,'100m'!$B$9:$H$40,5,FALSE)),0,(VLOOKUP(I30,'100m'!$B$9:$H$40,5,FALSE)))</f>
        <v>0</v>
      </c>
      <c r="G30" s="40">
        <f>IF(ISERROR(VLOOKUP(I30,'100m'!$B$9:$H$40,6,FALSE)),0,(VLOOKUP(I30,'100m'!$B$9:$H$40,6,FALSE)))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IF(ISERROR(VLOOKUP(I31,'100m'!$B$9:$H$40,7,FALSE)),0,(VLOOKUP(I31,'100m'!$B$9:$H$40,7,FALSE)))</f>
        <v>0</v>
      </c>
      <c r="C31" s="206">
        <f>IF(ISERROR(VLOOKUP(I31,'100m'!$B$9:$H$40,2,FALSE)),0,(VLOOKUP(I31,'100m'!$B$9:$H$40,2,FALSE)))</f>
        <v>0</v>
      </c>
      <c r="D31" s="212">
        <f>IF(ISERROR(VLOOKUP(I31,'100m'!$B$9:$H$40,3,FALSE)),0,(VLOOKUP(I31,'100m'!$B$9:$H$40,3,FALSE)))</f>
        <v>0</v>
      </c>
      <c r="E31" s="212">
        <f>IF(ISERROR(VLOOKUP(I31,'100m'!$B$9:$H$40,4,FALSE)),0,(VLOOKUP(I31,'100m'!$B$9:$H$40,4,FALSE)))</f>
        <v>0</v>
      </c>
      <c r="F31" s="33">
        <f>IF(ISERROR(VLOOKUP(I31,'100m'!$B$9:$H$40,5,FALSE)),0,(VLOOKUP(I31,'100m'!$B$9:$H$40,5,FALSE)))</f>
        <v>0</v>
      </c>
      <c r="G31" s="40">
        <f>IF(ISERROR(VLOOKUP(I31,'100m'!$B$9:$H$40,6,FALSE)),0,(VLOOKUP(I31,'100m'!$B$9:$H$40,6,FALSE)))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IF(ISERROR(VLOOKUP(I32,'100m'!$B$9:$H$40,7,FALSE)),0,(VLOOKUP(I32,'100m'!$B$9:$H$40,7,FALSE)))</f>
        <v>0</v>
      </c>
      <c r="C32" s="206">
        <f>IF(ISERROR(VLOOKUP(I32,'100m'!$B$9:$H$40,2,FALSE)),0,(VLOOKUP(I32,'100m'!$B$9:$H$40,2,FALSE)))</f>
        <v>0</v>
      </c>
      <c r="D32" s="212">
        <f>IF(ISERROR(VLOOKUP(I32,'100m'!$B$9:$H$40,3,FALSE)),0,(VLOOKUP(I32,'100m'!$B$9:$H$40,3,FALSE)))</f>
        <v>0</v>
      </c>
      <c r="E32" s="212">
        <f>IF(ISERROR(VLOOKUP(I32,'100m'!$B$9:$H$40,4,FALSE)),0,(VLOOKUP(I32,'100m'!$B$9:$H$40,4,FALSE)))</f>
        <v>0</v>
      </c>
      <c r="F32" s="33">
        <f>IF(ISERROR(VLOOKUP(I32,'100m'!$B$9:$H$40,5,FALSE)),0,(VLOOKUP(I32,'100m'!$B$9:$H$40,5,FALSE)))</f>
        <v>0</v>
      </c>
      <c r="G32" s="40">
        <f>IF(ISERROR(VLOOKUP(I32,'100m'!$B$9:$H$40,6,FALSE)),0,(VLOOKUP(I32,'100m'!$B$9:$H$40,6,FALSE)))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IF(ISERROR(VLOOKUP(I33,'100m'!$B$9:$H$40,7,FALSE)),0,(VLOOKUP(I33,'100m'!$B$9:$H$40,7,FALSE)))</f>
        <v>0</v>
      </c>
      <c r="C33" s="206">
        <f>IF(ISERROR(VLOOKUP(I33,'100m'!$B$9:$H$40,2,FALSE)),0,(VLOOKUP(I33,'100m'!$B$9:$H$40,2,FALSE)))</f>
        <v>0</v>
      </c>
      <c r="D33" s="212">
        <f>IF(ISERROR(VLOOKUP(I33,'100m'!$B$9:$H$40,3,FALSE)),0,(VLOOKUP(I33,'100m'!$B$9:$H$40,3,FALSE)))</f>
        <v>0</v>
      </c>
      <c r="E33" s="212">
        <f>IF(ISERROR(VLOOKUP(I33,'100m'!$B$9:$H$40,4,FALSE)),0,(VLOOKUP(I33,'100m'!$B$9:$H$40,4,FALSE)))</f>
        <v>0</v>
      </c>
      <c r="F33" s="33">
        <f>IF(ISERROR(VLOOKUP(I33,'100m'!$B$9:$H$40,5,FALSE)),0,(VLOOKUP(I33,'100m'!$B$9:$H$40,5,FALSE)))</f>
        <v>0</v>
      </c>
      <c r="G33" s="40">
        <f>IF(ISERROR(VLOOKUP(I33,'100m'!$B$9:$H$40,6,FALSE)),0,(VLOOKUP(I33,'100m'!$B$9:$H$40,6,FALSE)))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IF(ISERROR(VLOOKUP(I34,'100m'!$B$9:$H$40,7,FALSE)),0,(VLOOKUP(I34,'100m'!$B$9:$H$40,7,FALSE)))</f>
        <v>0</v>
      </c>
      <c r="C34" s="206">
        <f>IF(ISERROR(VLOOKUP(I34,'100m'!$B$9:$H$40,2,FALSE)),0,(VLOOKUP(I34,'100m'!$B$9:$H$40,2,FALSE)))</f>
        <v>0</v>
      </c>
      <c r="D34" s="212">
        <f>IF(ISERROR(VLOOKUP(I34,'100m'!$B$9:$H$40,3,FALSE)),0,(VLOOKUP(I34,'100m'!$B$9:$H$40,3,FALSE)))</f>
        <v>0</v>
      </c>
      <c r="E34" s="212">
        <f>IF(ISERROR(VLOOKUP(I34,'100m'!$B$9:$H$40,4,FALSE)),0,(VLOOKUP(I34,'100m'!$B$9:$H$40,4,FALSE)))</f>
        <v>0</v>
      </c>
      <c r="F34" s="33">
        <f>IF(ISERROR(VLOOKUP(I34,'100m'!$B$9:$H$40,5,FALSE)),0,(VLOOKUP(I34,'100m'!$B$9:$H$40,5,FALSE)))</f>
        <v>0</v>
      </c>
      <c r="G34" s="40">
        <f>IF(ISERROR(VLOOKUP(I34,'100m'!$B$9:$H$40,6,FALSE)),0,(VLOOKUP(I34,'100m'!$B$9:$H$40,6,FALSE)))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IF(ISERROR(VLOOKUP(I35,'100m'!$B$9:$H$40,7,FALSE)),0,(VLOOKUP(I35,'100m'!$B$9:$H$40,7,FALSE)))</f>
        <v>0</v>
      </c>
      <c r="C35" s="206">
        <f>IF(ISERROR(VLOOKUP(I35,'100m'!$B$9:$H$40,2,FALSE)),0,(VLOOKUP(I35,'100m'!$B$9:$H$40,2,FALSE)))</f>
        <v>0</v>
      </c>
      <c r="D35" s="212">
        <f>IF(ISERROR(VLOOKUP(I35,'100m'!$B$9:$H$40,3,FALSE)),0,(VLOOKUP(I35,'100m'!$B$9:$H$40,3,FALSE)))</f>
        <v>0</v>
      </c>
      <c r="E35" s="212">
        <f>IF(ISERROR(VLOOKUP(I35,'100m'!$B$9:$H$40,4,FALSE)),0,(VLOOKUP(I35,'100m'!$B$9:$H$40,4,FALSE)))</f>
        <v>0</v>
      </c>
      <c r="F35" s="33">
        <f>IF(ISERROR(VLOOKUP(I35,'100m'!$B$9:$H$40,5,FALSE)),0,(VLOOKUP(I35,'100m'!$B$9:$H$40,5,FALSE)))</f>
        <v>0</v>
      </c>
      <c r="G35" s="40">
        <f>IF(ISERROR(VLOOKUP(I35,'100m'!$B$9:$H$40,6,FALSE)),0,(VLOOKUP(I35,'100m'!$B$9:$H$40,6,FALSE)))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IF(ISERROR(VLOOKUP(I36,'100m'!$B$9:$H$40,7,FALSE)),0,(VLOOKUP(I36,'100m'!$B$9:$H$40,7,FALSE)))</f>
        <v>0</v>
      </c>
      <c r="C36" s="206">
        <f>IF(ISERROR(VLOOKUP(I36,'100m'!$B$9:$H$40,2,FALSE)),0,(VLOOKUP(I36,'100m'!$B$9:$H$40,2,FALSE)))</f>
        <v>0</v>
      </c>
      <c r="D36" s="212">
        <f>IF(ISERROR(VLOOKUP(I36,'100m'!$B$9:$H$40,3,FALSE)),0,(VLOOKUP(I36,'100m'!$B$9:$H$40,3,FALSE)))</f>
        <v>0</v>
      </c>
      <c r="E36" s="212">
        <f>IF(ISERROR(VLOOKUP(I36,'100m'!$B$9:$H$40,4,FALSE)),0,(VLOOKUP(I36,'100m'!$B$9:$H$40,4,FALSE)))</f>
        <v>0</v>
      </c>
      <c r="F36" s="33">
        <f>IF(ISERROR(VLOOKUP(I36,'100m'!$B$9:$H$40,5,FALSE)),0,(VLOOKUP(I36,'100m'!$B$9:$H$40,5,FALSE)))</f>
        <v>0</v>
      </c>
      <c r="G36" s="40">
        <f>IF(ISERROR(VLOOKUP(I36,'100m'!$B$9:$H$40,6,FALSE)),0,(VLOOKUP(I36,'100m'!$B$9:$H$40,6,FALSE)))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IF(ISERROR(VLOOKUP(I37,'100m'!$B$9:$H$40,7,FALSE)),0,(VLOOKUP(I37,'100m'!$B$9:$H$40,7,FALSE)))</f>
        <v>0</v>
      </c>
      <c r="C37" s="206">
        <f>IF(ISERROR(VLOOKUP(I37,'100m'!$B$9:$H$40,2,FALSE)),0,(VLOOKUP(I37,'100m'!$B$9:$H$40,2,FALSE)))</f>
        <v>0</v>
      </c>
      <c r="D37" s="212">
        <f>IF(ISERROR(VLOOKUP(I37,'100m'!$B$9:$H$40,3,FALSE)),0,(VLOOKUP(I37,'100m'!$B$9:$H$40,3,FALSE)))</f>
        <v>0</v>
      </c>
      <c r="E37" s="212">
        <f>IF(ISERROR(VLOOKUP(I37,'100m'!$B$9:$H$40,4,FALSE)),0,(VLOOKUP(I37,'100m'!$B$9:$H$40,4,FALSE)))</f>
        <v>0</v>
      </c>
      <c r="F37" s="33">
        <f>IF(ISERROR(VLOOKUP(I37,'100m'!$B$9:$H$40,5,FALSE)),0,(VLOOKUP(I37,'100m'!$B$9:$H$40,5,FALSE)))</f>
        <v>0</v>
      </c>
      <c r="G37" s="40">
        <f>IF(ISERROR(VLOOKUP(I37,'100m'!$B$9:$H$40,6,FALSE)),0,(VLOOKUP(I37,'100m'!$B$9:$H$40,6,FALSE)))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IF(ISERROR(VLOOKUP(I38,'100m'!$B$9:$H$40,7,FALSE)),0,(VLOOKUP(I38,'100m'!$B$9:$H$40,7,FALSE)))</f>
        <v>0</v>
      </c>
      <c r="C38" s="206">
        <f>IF(ISERROR(VLOOKUP(I38,'100m'!$B$9:$H$40,2,FALSE)),0,(VLOOKUP(I38,'100m'!$B$9:$H$40,2,FALSE)))</f>
        <v>0</v>
      </c>
      <c r="D38" s="212">
        <f>IF(ISERROR(VLOOKUP(I38,'100m'!$B$9:$H$40,3,FALSE)),0,(VLOOKUP(I38,'100m'!$B$9:$H$40,3,FALSE)))</f>
        <v>0</v>
      </c>
      <c r="E38" s="212">
        <f>IF(ISERROR(VLOOKUP(I38,'100m'!$B$9:$H$40,4,FALSE)),0,(VLOOKUP(I38,'100m'!$B$9:$H$40,4,FALSE)))</f>
        <v>0</v>
      </c>
      <c r="F38" s="33">
        <f>IF(ISERROR(VLOOKUP(I38,'100m'!$B$9:$H$40,5,FALSE)),0,(VLOOKUP(I38,'100m'!$B$9:$H$40,5,FALSE)))</f>
        <v>0</v>
      </c>
      <c r="G38" s="40">
        <f>IF(ISERROR(VLOOKUP(I38,'100m'!$B$9:$H$40,6,FALSE)),0,(VLOOKUP(I38,'100m'!$B$9:$H$40,6,FALSE)))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IF(ISERROR(VLOOKUP(I39,'100m'!$B$9:$H$40,7,FALSE)),0,(VLOOKUP(I39,'100m'!$B$9:$H$40,7,FALSE)))</f>
        <v>0</v>
      </c>
      <c r="C39" s="206">
        <f>IF(ISERROR(VLOOKUP(I39,'100m'!$B$9:$H$40,2,FALSE)),0,(VLOOKUP(I39,'100m'!$B$9:$H$40,2,FALSE)))</f>
        <v>0</v>
      </c>
      <c r="D39" s="212">
        <f>IF(ISERROR(VLOOKUP(I39,'100m'!$B$9:$H$40,3,FALSE)),0,(VLOOKUP(I39,'100m'!$B$9:$H$40,3,FALSE)))</f>
        <v>0</v>
      </c>
      <c r="E39" s="212">
        <f>IF(ISERROR(VLOOKUP(I39,'100m'!$B$9:$H$40,4,FALSE)),0,(VLOOKUP(I39,'100m'!$B$9:$H$40,4,FALSE)))</f>
        <v>0</v>
      </c>
      <c r="F39" s="33">
        <f>IF(ISERROR(VLOOKUP(I39,'100m'!$B$9:$H$40,5,FALSE)),0,(VLOOKUP(I39,'100m'!$B$9:$H$40,5,FALSE)))</f>
        <v>0</v>
      </c>
      <c r="G39" s="40">
        <f>IF(ISERROR(VLOOKUP(I39,'100m'!$B$9:$H$40,6,FALSE)),0,(VLOOKUP(I39,'100m'!$B$9:$H$40,6,FALSE)))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IF(ISERROR(VLOOKUP(I40,'100m'!$B$9:$H$40,7,FALSE)),0,(VLOOKUP(I40,'100m'!$B$9:$H$40,7,FALSE)))</f>
        <v>0</v>
      </c>
      <c r="C40" s="206">
        <f>IF(ISERROR(VLOOKUP(I40,'100m'!$B$9:$H$40,2,FALSE)),0,(VLOOKUP(I40,'100m'!$B$9:$H$40,2,FALSE)))</f>
        <v>0</v>
      </c>
      <c r="D40" s="212">
        <f>IF(ISERROR(VLOOKUP(I40,'100m'!$B$9:$H$40,3,FALSE)),0,(VLOOKUP(I40,'100m'!$B$9:$H$40,3,FALSE)))</f>
        <v>0</v>
      </c>
      <c r="E40" s="212">
        <f>IF(ISERROR(VLOOKUP(I40,'100m'!$B$9:$H$40,4,FALSE)),0,(VLOOKUP(I40,'100m'!$B$9:$H$40,4,FALSE)))</f>
        <v>0</v>
      </c>
      <c r="F40" s="33">
        <f>IF(ISERROR(VLOOKUP(I40,'100m'!$B$9:$H$40,5,FALSE)),0,(VLOOKUP(I40,'100m'!$B$9:$H$40,5,FALSE)))</f>
        <v>0</v>
      </c>
      <c r="G40" s="40">
        <f>IF(ISERROR(VLOOKUP(I40,'100m'!$B$9:$H$40,6,FALSE)),0,(VLOOKUP(I40,'100m'!$B$9:$H$40,6,FALSE)))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1:H1"/>
    <mergeCell ref="A2:H2"/>
    <mergeCell ref="A3:H3"/>
    <mergeCell ref="A41:B41"/>
    <mergeCell ref="F5:G5"/>
    <mergeCell ref="F6:G6"/>
  </mergeCells>
  <conditionalFormatting sqref="B9:H40">
    <cfRule type="cellIs" dxfId="158" priority="1" stopIfTrue="1" operator="equal">
      <formula>0</formula>
    </cfRule>
  </conditionalFormatting>
  <conditionalFormatting sqref="A7">
    <cfRule type="cellIs" dxfId="157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N40"/>
  <sheetViews>
    <sheetView view="pageBreakPreview" zoomScale="60" zoomScaleNormal="80" workbookViewId="0">
      <selection activeCell="D3" sqref="D3"/>
    </sheetView>
  </sheetViews>
  <sheetFormatPr defaultColWidth="9.140625" defaultRowHeight="35.1" customHeight="1"/>
  <cols>
    <col min="1" max="1" width="4.42578125" style="22" bestFit="1" customWidth="1"/>
    <col min="2" max="2" width="6.7109375" style="22" customWidth="1"/>
    <col min="3" max="3" width="13.5703125" style="22" customWidth="1"/>
    <col min="4" max="4" width="25.7109375" style="50" customWidth="1"/>
    <col min="5" max="5" width="23.7109375" style="50" customWidth="1"/>
    <col min="6" max="7" width="8.7109375" style="22" customWidth="1"/>
    <col min="8" max="8" width="2.5703125" style="22" customWidth="1"/>
    <col min="9" max="9" width="4.42578125" style="50" customWidth="1"/>
    <col min="10" max="10" width="6.7109375" style="50" customWidth="1"/>
    <col min="11" max="11" width="13.42578125" style="50" customWidth="1"/>
    <col min="12" max="12" width="25.7109375" style="50" customWidth="1"/>
    <col min="13" max="13" width="23.7109375" style="50" customWidth="1"/>
    <col min="14" max="14" width="10.42578125" style="50" customWidth="1"/>
    <col min="15" max="16384" width="9.140625" style="22"/>
  </cols>
  <sheetData>
    <row r="1" spans="1:14" ht="35.1" customHeight="1">
      <c r="A1" s="319" t="s">
        <v>3</v>
      </c>
      <c r="B1" s="319"/>
      <c r="C1" s="319"/>
      <c r="D1" s="126" t="str">
        <f>'genel bilgi girişi'!$B$4</f>
        <v>GENÇ KIZ</v>
      </c>
      <c r="E1" s="125" t="s">
        <v>4</v>
      </c>
      <c r="F1" s="312" t="str">
        <f>'genel bilgi girişi'!B5</f>
        <v>ATATÜRK STADYUMU</v>
      </c>
      <c r="G1" s="312"/>
      <c r="H1" s="312"/>
      <c r="I1" s="317" t="s">
        <v>39</v>
      </c>
      <c r="J1" s="317"/>
      <c r="M1" s="125" t="s">
        <v>51</v>
      </c>
      <c r="N1" s="127"/>
    </row>
    <row r="2" spans="1:14" ht="42" customHeight="1">
      <c r="A2" s="319" t="s">
        <v>6</v>
      </c>
      <c r="B2" s="319"/>
      <c r="C2" s="319"/>
      <c r="D2" s="128" t="s">
        <v>156</v>
      </c>
      <c r="E2" s="125" t="s">
        <v>5</v>
      </c>
      <c r="F2" s="313" t="str">
        <f>'genel bilgi girişi'!B6</f>
        <v>11-12 MART 2019</v>
      </c>
      <c r="G2" s="313"/>
      <c r="H2" s="314"/>
      <c r="I2" s="39" t="s">
        <v>45</v>
      </c>
      <c r="J2" s="39" t="s">
        <v>7</v>
      </c>
      <c r="K2" s="129" t="s">
        <v>34</v>
      </c>
      <c r="L2" s="129" t="s">
        <v>35</v>
      </c>
      <c r="M2" s="129" t="s">
        <v>8</v>
      </c>
      <c r="N2" s="39" t="s">
        <v>9</v>
      </c>
    </row>
    <row r="3" spans="1:14" ht="35.1" customHeight="1">
      <c r="A3" s="319" t="s">
        <v>40</v>
      </c>
      <c r="B3" s="319"/>
      <c r="C3" s="319"/>
      <c r="D3" s="369" t="str">
        <f>rekorlar!$H$15</f>
        <v>NARİN SEVİM 16.24 sn</v>
      </c>
      <c r="E3" s="125" t="s">
        <v>41</v>
      </c>
      <c r="F3" s="315" t="str">
        <f>'yarışma programı'!$E$14</f>
        <v>1. Gün-10:50</v>
      </c>
      <c r="G3" s="315"/>
      <c r="H3" s="316"/>
      <c r="I3" s="53">
        <v>1</v>
      </c>
      <c r="J3" s="54">
        <f t="shared" ref="J3:M10" si="0">B6</f>
        <v>33</v>
      </c>
      <c r="K3" s="130" t="str">
        <f t="shared" si="0"/>
        <v>-</v>
      </c>
      <c r="L3" s="131" t="str">
        <f t="shared" si="0"/>
        <v>-</v>
      </c>
      <c r="M3" s="131" t="str">
        <f t="shared" si="0"/>
        <v>DEĞİRMENLİK LİSESİ</v>
      </c>
      <c r="N3" s="132">
        <f t="shared" ref="N3:N10" si="1">F6</f>
        <v>0</v>
      </c>
    </row>
    <row r="4" spans="1:14" ht="35.1" customHeight="1">
      <c r="A4" s="318" t="str">
        <f>'genel bilgi girişi'!$B$8</f>
        <v>MİLLİ EĞİTİM ve KÜLTÜR BAKANLIĞI 2018-2019 ÖĞRETİM YILI GENÇLER ATLETİZM  ELEME YARIŞMALARI</v>
      </c>
      <c r="B4" s="318"/>
      <c r="C4" s="318"/>
      <c r="D4" s="318"/>
      <c r="E4" s="318"/>
      <c r="F4" s="318"/>
      <c r="G4" s="318"/>
      <c r="I4" s="53">
        <v>2</v>
      </c>
      <c r="J4" s="54">
        <f t="shared" si="0"/>
        <v>35</v>
      </c>
      <c r="K4" s="130">
        <f t="shared" si="0"/>
        <v>37318</v>
      </c>
      <c r="L4" s="131" t="str">
        <f t="shared" si="0"/>
        <v>VİLDAN ERKAN</v>
      </c>
      <c r="M4" s="131" t="str">
        <f t="shared" si="0"/>
        <v>ANAFARTALAR LİSESİ</v>
      </c>
      <c r="N4" s="132">
        <f t="shared" si="1"/>
        <v>0</v>
      </c>
    </row>
    <row r="5" spans="1:14" s="52" customFormat="1" ht="35.1" customHeight="1">
      <c r="A5" s="39" t="s">
        <v>45</v>
      </c>
      <c r="B5" s="39" t="s">
        <v>7</v>
      </c>
      <c r="C5" s="129" t="s">
        <v>34</v>
      </c>
      <c r="D5" s="129" t="s">
        <v>35</v>
      </c>
      <c r="E5" s="129" t="s">
        <v>8</v>
      </c>
      <c r="F5" s="39" t="s">
        <v>9</v>
      </c>
      <c r="G5" s="39" t="s">
        <v>10</v>
      </c>
      <c r="I5" s="39">
        <v>3</v>
      </c>
      <c r="J5" s="131">
        <f t="shared" si="0"/>
        <v>49</v>
      </c>
      <c r="K5" s="133">
        <f t="shared" si="0"/>
        <v>37115</v>
      </c>
      <c r="L5" s="131" t="str">
        <f t="shared" si="0"/>
        <v>AYÇA SAĞALTICI</v>
      </c>
      <c r="M5" s="131" t="str">
        <f t="shared" si="0"/>
        <v>NAMIK KEMAL LİSESİ</v>
      </c>
      <c r="N5" s="33">
        <f t="shared" si="1"/>
        <v>0</v>
      </c>
    </row>
    <row r="6" spans="1:14" ht="35.1" customHeight="1">
      <c r="A6" s="53">
        <v>1</v>
      </c>
      <c r="B6" s="54">
        <f>'yarışmaya katılan okullar'!B12</f>
        <v>33</v>
      </c>
      <c r="C6" s="134" t="s">
        <v>192</v>
      </c>
      <c r="D6" s="135" t="s">
        <v>192</v>
      </c>
      <c r="E6" s="136" t="str">
        <f>'yarışmaya katılan okullar'!C12</f>
        <v>DEĞİRMENLİK LİSESİ</v>
      </c>
      <c r="F6" s="137"/>
      <c r="G6" s="217" t="str">
        <f>IF(ISTEXT(F6),0,IFERROR(VLOOKUP(SMALL(Puanlar!$G$4:$H$111,COUNTIF(Puanlar!$G$4:$H$111,"&lt;"&amp;F6)+1),Puanlar!$G$4:$H$111, 2,0)," "))</f>
        <v xml:space="preserve"> </v>
      </c>
      <c r="I6" s="53">
        <v>4</v>
      </c>
      <c r="J6" s="54">
        <f t="shared" si="0"/>
        <v>71</v>
      </c>
      <c r="K6" s="130" t="str">
        <f t="shared" si="0"/>
        <v>11.04.2003</v>
      </c>
      <c r="L6" s="131" t="str">
        <f t="shared" si="0"/>
        <v>SELVİHAN DURAL</v>
      </c>
      <c r="M6" s="131" t="str">
        <f t="shared" si="0"/>
        <v>THE AMERİCAN COLLEGE</v>
      </c>
      <c r="N6" s="132">
        <f t="shared" si="1"/>
        <v>0</v>
      </c>
    </row>
    <row r="7" spans="1:14" ht="35.1" customHeight="1">
      <c r="A7" s="53">
        <v>2</v>
      </c>
      <c r="B7" s="54">
        <f>'yarışmaya katılan okullar'!B13</f>
        <v>35</v>
      </c>
      <c r="C7" s="134">
        <v>37318</v>
      </c>
      <c r="D7" s="135" t="s">
        <v>274</v>
      </c>
      <c r="E7" s="136" t="str">
        <f>'yarışmaya katılan okullar'!C13</f>
        <v>ANAFARTALAR LİSESİ</v>
      </c>
      <c r="F7" s="137"/>
      <c r="G7" s="217" t="str">
        <f>IF(ISTEXT(F7),0,IFERROR(VLOOKUP(SMALL(Puanlar!$G$4:$H$111,COUNTIF(Puanlar!$G$4:$H$111,"&lt;"&amp;F7)+1),Puanlar!$G$4:$H$111, 2,0)," "))</f>
        <v xml:space="preserve"> </v>
      </c>
      <c r="I7" s="53">
        <v>5</v>
      </c>
      <c r="J7" s="54">
        <f t="shared" si="0"/>
        <v>77</v>
      </c>
      <c r="K7" s="130">
        <f t="shared" si="0"/>
        <v>38141</v>
      </c>
      <c r="L7" s="131" t="str">
        <f t="shared" si="0"/>
        <v>SUNA SEFERLER</v>
      </c>
      <c r="M7" s="131" t="str">
        <f t="shared" si="0"/>
        <v>BÜLENT ECEVİT ANADOLU LİSESİ</v>
      </c>
      <c r="N7" s="132">
        <f t="shared" si="1"/>
        <v>0</v>
      </c>
    </row>
    <row r="8" spans="1:14" ht="35.1" customHeight="1">
      <c r="A8" s="53">
        <v>3</v>
      </c>
      <c r="B8" s="54">
        <f>'yarışmaya katılan okullar'!B14</f>
        <v>49</v>
      </c>
      <c r="C8" s="134">
        <v>37115</v>
      </c>
      <c r="D8" s="135" t="s">
        <v>299</v>
      </c>
      <c r="E8" s="136" t="str">
        <f>'yarışmaya katılan okullar'!C14</f>
        <v>NAMIK KEMAL LİSESİ</v>
      </c>
      <c r="F8" s="137"/>
      <c r="G8" s="217" t="str">
        <f>IF(ISTEXT(F8),0,IFERROR(VLOOKUP(SMALL(Puanlar!$G$4:$H$111,COUNTIF(Puanlar!$G$4:$H$111,"&lt;"&amp;F8)+1),Puanlar!$G$4:$H$111, 2,0)," "))</f>
        <v xml:space="preserve"> </v>
      </c>
      <c r="I8" s="53">
        <v>6</v>
      </c>
      <c r="J8" s="54">
        <f t="shared" si="0"/>
        <v>45</v>
      </c>
      <c r="K8" s="130" t="str">
        <f t="shared" si="0"/>
        <v>-</v>
      </c>
      <c r="L8" s="131" t="str">
        <f t="shared" si="0"/>
        <v>-</v>
      </c>
      <c r="M8" s="131" t="str">
        <f t="shared" si="0"/>
        <v>GÜZELYURT MESLEK LİSESİ</v>
      </c>
      <c r="N8" s="132">
        <f t="shared" si="1"/>
        <v>0</v>
      </c>
    </row>
    <row r="9" spans="1:14" ht="35.1" customHeight="1">
      <c r="A9" s="53">
        <v>4</v>
      </c>
      <c r="B9" s="54">
        <f>'yarışmaya katılan okullar'!B15</f>
        <v>71</v>
      </c>
      <c r="C9" s="134" t="s">
        <v>300</v>
      </c>
      <c r="D9" s="135" t="s">
        <v>301</v>
      </c>
      <c r="E9" s="136" t="str">
        <f>'yarışmaya katılan okullar'!C15</f>
        <v>THE AMERİCAN COLLEGE</v>
      </c>
      <c r="F9" s="137"/>
      <c r="G9" s="217" t="str">
        <f>IF(ISTEXT(F9),0,IFERROR(VLOOKUP(SMALL(Puanlar!$G$4:$H$111,COUNTIF(Puanlar!$G$4:$H$111,"&lt;"&amp;F9)+1),Puanlar!$G$4:$H$111, 2,0)," "))</f>
        <v xml:space="preserve"> </v>
      </c>
      <c r="I9" s="53">
        <v>7</v>
      </c>
      <c r="J9" s="54">
        <f t="shared" si="0"/>
        <v>40</v>
      </c>
      <c r="K9" s="130">
        <f t="shared" si="0"/>
        <v>38252</v>
      </c>
      <c r="L9" s="131" t="str">
        <f t="shared" si="0"/>
        <v>AZRA KIZILBORA</v>
      </c>
      <c r="M9" s="131" t="str">
        <f t="shared" si="0"/>
        <v>ERENKÖY LİSESİ</v>
      </c>
      <c r="N9" s="132">
        <f t="shared" si="1"/>
        <v>0</v>
      </c>
    </row>
    <row r="10" spans="1:14" ht="35.1" customHeight="1">
      <c r="A10" s="53">
        <v>5</v>
      </c>
      <c r="B10" s="54">
        <f>'yarışmaya katılan okullar'!B16</f>
        <v>77</v>
      </c>
      <c r="C10" s="134">
        <v>38141</v>
      </c>
      <c r="D10" s="135" t="s">
        <v>302</v>
      </c>
      <c r="E10" s="136" t="str">
        <f>'yarışmaya katılan okullar'!C16</f>
        <v>BÜLENT ECEVİT ANADOLU LİSESİ</v>
      </c>
      <c r="F10" s="137"/>
      <c r="G10" s="217" t="str">
        <f>IF(ISTEXT(F10),0,IFERROR(VLOOKUP(SMALL(Puanlar!$G$4:$H$111,COUNTIF(Puanlar!$G$4:$H$111,"&lt;"&amp;F10)+1),Puanlar!$G$4:$H$111, 2,0)," "))</f>
        <v xml:space="preserve"> </v>
      </c>
      <c r="I10" s="53">
        <v>8</v>
      </c>
      <c r="J10" s="54">
        <f t="shared" si="0"/>
        <v>44</v>
      </c>
      <c r="K10" s="130" t="str">
        <f t="shared" si="0"/>
        <v>-</v>
      </c>
      <c r="L10" s="131" t="str">
        <f t="shared" si="0"/>
        <v>-</v>
      </c>
      <c r="M10" s="131" t="str">
        <f t="shared" si="0"/>
        <v>LEFKE GAZİ LİSESİ</v>
      </c>
      <c r="N10" s="132">
        <f t="shared" si="1"/>
        <v>0</v>
      </c>
    </row>
    <row r="11" spans="1:14" ht="35.1" customHeight="1">
      <c r="A11" s="53">
        <v>6</v>
      </c>
      <c r="B11" s="54">
        <f>'yarışmaya katılan okullar'!B17</f>
        <v>45</v>
      </c>
      <c r="C11" s="134" t="s">
        <v>192</v>
      </c>
      <c r="D11" s="135" t="s">
        <v>192</v>
      </c>
      <c r="E11" s="136" t="str">
        <f>'yarışmaya katılan okullar'!C17</f>
        <v>GÜZELYURT MESLEK LİSESİ</v>
      </c>
      <c r="F11" s="137"/>
      <c r="G11" s="217" t="str">
        <f>IF(ISTEXT(F11),0,IFERROR(VLOOKUP(SMALL(Puanlar!$G$4:$H$111,COUNTIF(Puanlar!$G$4:$H$111,"&lt;"&amp;F11)+1),Puanlar!$G$4:$H$111, 2,0)," "))</f>
        <v xml:space="preserve"> </v>
      </c>
      <c r="I11" s="311" t="s">
        <v>38</v>
      </c>
      <c r="J11" s="311"/>
      <c r="K11" s="138"/>
      <c r="L11" s="52"/>
      <c r="M11" s="125" t="s">
        <v>51</v>
      </c>
      <c r="N11" s="127"/>
    </row>
    <row r="12" spans="1:14" ht="39.75" customHeight="1">
      <c r="A12" s="53">
        <v>7</v>
      </c>
      <c r="B12" s="54">
        <f>'yarışmaya katılan okullar'!B18</f>
        <v>40</v>
      </c>
      <c r="C12" s="134">
        <v>38252</v>
      </c>
      <c r="D12" s="135" t="s">
        <v>303</v>
      </c>
      <c r="E12" s="136" t="str">
        <f>'yarışmaya katılan okullar'!C18</f>
        <v>ERENKÖY LİSESİ</v>
      </c>
      <c r="F12" s="137"/>
      <c r="G12" s="217" t="str">
        <f>IF(ISTEXT(F12),0,IFERROR(VLOOKUP(SMALL(Puanlar!$G$4:$H$111,COUNTIF(Puanlar!$G$4:$H$111,"&lt;"&amp;F12)+1),Puanlar!$G$4:$H$111, 2,0)," "))</f>
        <v xml:space="preserve"> </v>
      </c>
      <c r="I12" s="39" t="s">
        <v>45</v>
      </c>
      <c r="J12" s="39" t="s">
        <v>7</v>
      </c>
      <c r="K12" s="139" t="s">
        <v>34</v>
      </c>
      <c r="L12" s="129" t="s">
        <v>35</v>
      </c>
      <c r="M12" s="129" t="s">
        <v>8</v>
      </c>
      <c r="N12" s="140" t="s">
        <v>9</v>
      </c>
    </row>
    <row r="13" spans="1:14" ht="35.1" customHeight="1">
      <c r="A13" s="53">
        <v>8</v>
      </c>
      <c r="B13" s="54">
        <f>'yarışmaya katılan okullar'!B19</f>
        <v>44</v>
      </c>
      <c r="C13" s="134" t="s">
        <v>192</v>
      </c>
      <c r="D13" s="135" t="s">
        <v>192</v>
      </c>
      <c r="E13" s="136" t="str">
        <f>'yarışmaya katılan okullar'!C19</f>
        <v>LEFKE GAZİ LİSESİ</v>
      </c>
      <c r="F13" s="137"/>
      <c r="G13" s="217" t="str">
        <f>IF(ISTEXT(F13),0,IFERROR(VLOOKUP(SMALL(Puanlar!$G$4:$H$111,COUNTIF(Puanlar!$G$4:$H$111,"&lt;"&amp;F13)+1),Puanlar!$G$4:$H$111, 2,0)," "))</f>
        <v xml:space="preserve"> </v>
      </c>
      <c r="I13" s="53">
        <v>1</v>
      </c>
      <c r="J13" s="54">
        <f t="shared" ref="J13:M20" si="2">B14</f>
        <v>81</v>
      </c>
      <c r="K13" s="130" t="str">
        <f t="shared" si="2"/>
        <v>-</v>
      </c>
      <c r="L13" s="131" t="str">
        <f t="shared" si="2"/>
        <v>-</v>
      </c>
      <c r="M13" s="131" t="str">
        <f t="shared" si="2"/>
        <v>THE ENGLISH SCHOOL OF KYRENIA</v>
      </c>
      <c r="N13" s="132">
        <f t="shared" ref="N13:N20" si="3">F14</f>
        <v>0</v>
      </c>
    </row>
    <row r="14" spans="1:14" ht="35.1" customHeight="1">
      <c r="A14" s="53">
        <v>9</v>
      </c>
      <c r="B14" s="54">
        <f>'yarışmaya katılan okullar'!B20</f>
        <v>81</v>
      </c>
      <c r="C14" s="134" t="s">
        <v>192</v>
      </c>
      <c r="D14" s="135" t="s">
        <v>192</v>
      </c>
      <c r="E14" s="136" t="str">
        <f>'yarışmaya katılan okullar'!C20</f>
        <v>THE ENGLISH SCHOOL OF KYRENIA</v>
      </c>
      <c r="F14" s="137"/>
      <c r="G14" s="217" t="str">
        <f>IF(ISTEXT(F14),0,IFERROR(VLOOKUP(SMALL(Puanlar!$G$4:$H$111,COUNTIF(Puanlar!$G$4:$H$111,"&lt;"&amp;F14)+1),Puanlar!$G$4:$H$111, 2,0)," "))</f>
        <v xml:space="preserve"> </v>
      </c>
      <c r="I14" s="53">
        <v>2</v>
      </c>
      <c r="J14" s="54">
        <f t="shared" si="2"/>
        <v>47</v>
      </c>
      <c r="K14" s="130">
        <f t="shared" si="2"/>
        <v>37952</v>
      </c>
      <c r="L14" s="131" t="str">
        <f t="shared" si="2"/>
        <v>NURAY TOK</v>
      </c>
      <c r="M14" s="131" t="str">
        <f t="shared" si="2"/>
        <v>KURTULUŞ LİSESİ</v>
      </c>
      <c r="N14" s="132">
        <f t="shared" si="3"/>
        <v>0</v>
      </c>
    </row>
    <row r="15" spans="1:14" ht="35.1" customHeight="1">
      <c r="A15" s="53">
        <v>10</v>
      </c>
      <c r="B15" s="54">
        <f>'yarışmaya katılan okullar'!B21</f>
        <v>47</v>
      </c>
      <c r="C15" s="134">
        <v>37952</v>
      </c>
      <c r="D15" s="135" t="s">
        <v>304</v>
      </c>
      <c r="E15" s="136" t="str">
        <f>'yarışmaya katılan okullar'!C21</f>
        <v>KURTULUŞ LİSESİ</v>
      </c>
      <c r="F15" s="137"/>
      <c r="G15" s="217" t="str">
        <f>IF(ISTEXT(F15),0,IFERROR(VLOOKUP(SMALL(Puanlar!$G$4:$H$111,COUNTIF(Puanlar!$G$4:$H$111,"&lt;"&amp;F15)+1),Puanlar!$G$4:$H$111, 2,0)," "))</f>
        <v xml:space="preserve"> </v>
      </c>
      <c r="I15" s="39">
        <v>3</v>
      </c>
      <c r="J15" s="54">
        <f t="shared" si="2"/>
        <v>37</v>
      </c>
      <c r="K15" s="130">
        <f t="shared" si="2"/>
        <v>37046</v>
      </c>
      <c r="L15" s="131" t="str">
        <f t="shared" si="2"/>
        <v>BUSE ÇARIK</v>
      </c>
      <c r="M15" s="131" t="str">
        <f t="shared" si="2"/>
        <v>BEKİRPAŞA LİSESİ</v>
      </c>
      <c r="N15" s="132">
        <f t="shared" si="3"/>
        <v>0</v>
      </c>
    </row>
    <row r="16" spans="1:14" ht="35.1" customHeight="1">
      <c r="A16" s="53">
        <v>11</v>
      </c>
      <c r="B16" s="54">
        <f>'yarışmaya katılan okullar'!B22</f>
        <v>37</v>
      </c>
      <c r="C16" s="134">
        <v>37046</v>
      </c>
      <c r="D16" s="135" t="s">
        <v>285</v>
      </c>
      <c r="E16" s="136" t="str">
        <f>'yarışmaya katılan okullar'!C22</f>
        <v>BEKİRPAŞA LİSESİ</v>
      </c>
      <c r="F16" s="137"/>
      <c r="G16" s="217" t="str">
        <f>IF(ISTEXT(F16),0,IFERROR(VLOOKUP(SMALL(Puanlar!$G$4:$H$111,COUNTIF(Puanlar!$G$4:$H$111,"&lt;"&amp;F16)+1),Puanlar!$G$4:$H$111, 2,0)," "))</f>
        <v xml:space="preserve"> </v>
      </c>
      <c r="I16" s="53">
        <v>4</v>
      </c>
      <c r="J16" s="54">
        <f t="shared" si="2"/>
        <v>48</v>
      </c>
      <c r="K16" s="130">
        <f t="shared" si="2"/>
        <v>37937</v>
      </c>
      <c r="L16" s="131" t="str">
        <f t="shared" si="2"/>
        <v>SILA BALLI</v>
      </c>
      <c r="M16" s="131" t="str">
        <f t="shared" si="2"/>
        <v>LEFKOŞA TÜRK LİSESİ</v>
      </c>
      <c r="N16" s="132">
        <f t="shared" si="3"/>
        <v>0</v>
      </c>
    </row>
    <row r="17" spans="1:14" ht="35.1" customHeight="1">
      <c r="A17" s="53">
        <v>12</v>
      </c>
      <c r="B17" s="54">
        <f>'yarışmaya katılan okullar'!B23</f>
        <v>48</v>
      </c>
      <c r="C17" s="134">
        <v>37937</v>
      </c>
      <c r="D17" s="135" t="s">
        <v>305</v>
      </c>
      <c r="E17" s="136" t="str">
        <f>'yarışmaya katılan okullar'!C23</f>
        <v>LEFKOŞA TÜRK LİSESİ</v>
      </c>
      <c r="F17" s="137"/>
      <c r="G17" s="217" t="str">
        <f>IF(ISTEXT(F17),0,IFERROR(VLOOKUP(SMALL(Puanlar!$G$4:$H$111,COUNTIF(Puanlar!$G$4:$H$111,"&lt;"&amp;F17)+1),Puanlar!$G$4:$H$111, 2,0)," "))</f>
        <v xml:space="preserve"> </v>
      </c>
      <c r="I17" s="53">
        <v>5</v>
      </c>
      <c r="J17" s="54">
        <f t="shared" si="2"/>
        <v>39</v>
      </c>
      <c r="K17" s="130" t="str">
        <f t="shared" si="2"/>
        <v>-</v>
      </c>
      <c r="L17" s="131" t="str">
        <f t="shared" si="2"/>
        <v>-</v>
      </c>
      <c r="M17" s="131" t="str">
        <f t="shared" si="2"/>
        <v>CENGİZ TOPEL E. M .LİSESİ</v>
      </c>
      <c r="N17" s="132">
        <f t="shared" si="3"/>
        <v>0</v>
      </c>
    </row>
    <row r="18" spans="1:14" ht="35.1" customHeight="1">
      <c r="A18" s="53">
        <v>13</v>
      </c>
      <c r="B18" s="54">
        <f>'yarışmaya katılan okullar'!B24</f>
        <v>39</v>
      </c>
      <c r="C18" s="134" t="s">
        <v>192</v>
      </c>
      <c r="D18" s="135" t="s">
        <v>192</v>
      </c>
      <c r="E18" s="136" t="str">
        <f>'yarışmaya katılan okullar'!C24</f>
        <v>CENGİZ TOPEL E. M .LİSESİ</v>
      </c>
      <c r="F18" s="137"/>
      <c r="G18" s="217" t="str">
        <f>IF(ISTEXT(F18),0,IFERROR(VLOOKUP(SMALL(Puanlar!$G$4:$H$111,COUNTIF(Puanlar!$G$4:$H$111,"&lt;"&amp;F18)+1),Puanlar!$G$4:$H$111, 2,0)," "))</f>
        <v xml:space="preserve"> </v>
      </c>
      <c r="I18" s="53">
        <v>6</v>
      </c>
      <c r="J18" s="54">
        <f t="shared" si="2"/>
        <v>64</v>
      </c>
      <c r="K18" s="130">
        <f t="shared" si="2"/>
        <v>37682</v>
      </c>
      <c r="L18" s="131" t="str">
        <f t="shared" si="2"/>
        <v>NURBANU SAYGIER</v>
      </c>
      <c r="M18" s="131" t="str">
        <f t="shared" si="2"/>
        <v>GÜZELYURT TMK</v>
      </c>
      <c r="N18" s="132">
        <f t="shared" si="3"/>
        <v>0</v>
      </c>
    </row>
    <row r="19" spans="1:14" ht="35.1" customHeight="1">
      <c r="A19" s="53">
        <v>14</v>
      </c>
      <c r="B19" s="54">
        <f>'yarışmaya katılan okullar'!B25</f>
        <v>64</v>
      </c>
      <c r="C19" s="134">
        <v>37682</v>
      </c>
      <c r="D19" s="135" t="s">
        <v>306</v>
      </c>
      <c r="E19" s="136" t="str">
        <f>'yarışmaya katılan okullar'!C25</f>
        <v>GÜZELYURT TMK</v>
      </c>
      <c r="F19" s="137"/>
      <c r="G19" s="217" t="str">
        <f>IF(ISTEXT(F19),0,IFERROR(VLOOKUP(SMALL(Puanlar!$G$4:$H$111,COUNTIF(Puanlar!$G$4:$H$111,"&lt;"&amp;F19)+1),Puanlar!$G$4:$H$111, 2,0)," "))</f>
        <v xml:space="preserve"> </v>
      </c>
      <c r="I19" s="53">
        <v>7</v>
      </c>
      <c r="J19" s="54">
        <f t="shared" si="2"/>
        <v>60</v>
      </c>
      <c r="K19" s="130">
        <f t="shared" si="2"/>
        <v>38169</v>
      </c>
      <c r="L19" s="131" t="str">
        <f t="shared" si="2"/>
        <v>YAĞMUR DENİZ DURAN</v>
      </c>
      <c r="M19" s="131" t="str">
        <f t="shared" si="2"/>
        <v>KARPAZ MESLEK LİSESİ</v>
      </c>
      <c r="N19" s="132">
        <f t="shared" si="3"/>
        <v>0</v>
      </c>
    </row>
    <row r="20" spans="1:14" ht="35.1" customHeight="1">
      <c r="A20" s="53">
        <v>15</v>
      </c>
      <c r="B20" s="54">
        <f>'yarışmaya katılan okullar'!B26</f>
        <v>60</v>
      </c>
      <c r="C20" s="134">
        <v>38169</v>
      </c>
      <c r="D20" s="135" t="s">
        <v>307</v>
      </c>
      <c r="E20" s="136" t="str">
        <f>'yarışmaya katılan okullar'!C26</f>
        <v>KARPAZ MESLEK LİSESİ</v>
      </c>
      <c r="F20" s="137"/>
      <c r="G20" s="217" t="str">
        <f>IF(ISTEXT(F20),0,IFERROR(VLOOKUP(SMALL(Puanlar!$G$4:$H$111,COUNTIF(Puanlar!$G$4:$H$111,"&lt;"&amp;F20)+1),Puanlar!$G$4:$H$111, 2,0)," "))</f>
        <v xml:space="preserve"> </v>
      </c>
      <c r="I20" s="53">
        <v>8</v>
      </c>
      <c r="J20" s="54">
        <f t="shared" si="2"/>
        <v>59</v>
      </c>
      <c r="K20" s="130" t="str">
        <f t="shared" si="2"/>
        <v>-</v>
      </c>
      <c r="L20" s="131" t="str">
        <f t="shared" si="2"/>
        <v>-</v>
      </c>
      <c r="M20" s="131" t="str">
        <f t="shared" si="2"/>
        <v>POLATPAŞA LİSESİ</v>
      </c>
      <c r="N20" s="132">
        <f t="shared" si="3"/>
        <v>0</v>
      </c>
    </row>
    <row r="21" spans="1:14" ht="35.1" customHeight="1">
      <c r="A21" s="53">
        <v>16</v>
      </c>
      <c r="B21" s="54">
        <f>'yarışmaya katılan okullar'!B27</f>
        <v>59</v>
      </c>
      <c r="C21" s="134" t="s">
        <v>192</v>
      </c>
      <c r="D21" s="135" t="s">
        <v>192</v>
      </c>
      <c r="E21" s="136" t="str">
        <f>'yarışmaya katılan okullar'!C27</f>
        <v>POLATPAŞA LİSESİ</v>
      </c>
      <c r="F21" s="137"/>
      <c r="G21" s="217" t="str">
        <f>IF(ISTEXT(F21),0,IFERROR(VLOOKUP(SMALL(Puanlar!$G$4:$H$111,COUNTIF(Puanlar!$G$4:$H$111,"&lt;"&amp;F21)+1),Puanlar!$G$4:$H$111, 2,0)," "))</f>
        <v xml:space="preserve"> </v>
      </c>
      <c r="I21" s="311" t="s">
        <v>37</v>
      </c>
      <c r="J21" s="311"/>
      <c r="K21" s="138"/>
      <c r="L21" s="52"/>
      <c r="M21" s="125" t="s">
        <v>51</v>
      </c>
      <c r="N21" s="127"/>
    </row>
    <row r="22" spans="1:14" ht="35.1" customHeight="1">
      <c r="A22" s="53">
        <v>17</v>
      </c>
      <c r="B22" s="54">
        <f>'yarışmaya katılan okullar'!B28</f>
        <v>36</v>
      </c>
      <c r="C22" s="134" t="s">
        <v>192</v>
      </c>
      <c r="D22" s="135" t="s">
        <v>192</v>
      </c>
      <c r="E22" s="136" t="str">
        <f>'yarışmaya katılan okullar'!C28</f>
        <v>ATATÜRK MESLEK LİSESİ</v>
      </c>
      <c r="F22" s="137"/>
      <c r="G22" s="217" t="str">
        <f>IF(ISTEXT(F22),0,IFERROR(VLOOKUP(SMALL(Puanlar!$G$4:$H$111,COUNTIF(Puanlar!$G$4:$H$111,"&lt;"&amp;F22)+1),Puanlar!$G$4:$H$111, 2,0)," "))</f>
        <v xml:space="preserve"> </v>
      </c>
      <c r="I22" s="39" t="s">
        <v>45</v>
      </c>
      <c r="J22" s="39" t="s">
        <v>7</v>
      </c>
      <c r="K22" s="139" t="s">
        <v>34</v>
      </c>
      <c r="L22" s="129" t="s">
        <v>35</v>
      </c>
      <c r="M22" s="129" t="s">
        <v>8</v>
      </c>
      <c r="N22" s="140" t="s">
        <v>9</v>
      </c>
    </row>
    <row r="23" spans="1:14" ht="35.1" customHeight="1">
      <c r="A23" s="53">
        <v>18</v>
      </c>
      <c r="B23" s="54">
        <f>'yarışmaya katılan okullar'!B29</f>
        <v>27</v>
      </c>
      <c r="C23" s="134">
        <v>37325</v>
      </c>
      <c r="D23" s="135" t="s">
        <v>308</v>
      </c>
      <c r="E23" s="136" t="str">
        <f>'yarışmaya katılan okullar'!C29</f>
        <v>YAKIN DOĞU KOLEJİ</v>
      </c>
      <c r="F23" s="137"/>
      <c r="G23" s="217" t="str">
        <f>IF(ISTEXT(F23),0,IFERROR(VLOOKUP(SMALL(Puanlar!$G$4:$H$111,COUNTIF(Puanlar!$G$4:$H$111,"&lt;"&amp;F23)+1),Puanlar!$G$4:$H$111, 2,0)," "))</f>
        <v xml:space="preserve"> </v>
      </c>
      <c r="I23" s="53">
        <v>1</v>
      </c>
      <c r="J23" s="54">
        <f t="shared" ref="J23:M30" si="4">B22</f>
        <v>36</v>
      </c>
      <c r="K23" s="130" t="str">
        <f t="shared" si="4"/>
        <v>-</v>
      </c>
      <c r="L23" s="131" t="str">
        <f t="shared" si="4"/>
        <v>-</v>
      </c>
      <c r="M23" s="131" t="str">
        <f t="shared" si="4"/>
        <v>ATATÜRK MESLEK LİSESİ</v>
      </c>
      <c r="N23" s="132">
        <f t="shared" ref="N23:N30" si="5">F22</f>
        <v>0</v>
      </c>
    </row>
    <row r="24" spans="1:14" ht="35.1" customHeight="1">
      <c r="A24" s="53">
        <v>19</v>
      </c>
      <c r="B24" s="54">
        <f>'yarışmaya katılan okullar'!B30</f>
        <v>46</v>
      </c>
      <c r="C24" s="134" t="s">
        <v>192</v>
      </c>
      <c r="D24" s="135" t="s">
        <v>192</v>
      </c>
      <c r="E24" s="136" t="str">
        <f>'yarışmaya katılan okullar'!C30</f>
        <v>HAYDARPAŞA TİCARET LİSESİ</v>
      </c>
      <c r="F24" s="137"/>
      <c r="G24" s="217" t="str">
        <f>IF(ISTEXT(F24),0,IFERROR(VLOOKUP(SMALL(Puanlar!$G$4:$H$111,COUNTIF(Puanlar!$G$4:$H$111,"&lt;"&amp;F24)+1),Puanlar!$G$4:$H$111, 2,0)," "))</f>
        <v xml:space="preserve"> </v>
      </c>
      <c r="I24" s="53">
        <v>2</v>
      </c>
      <c r="J24" s="54">
        <f t="shared" si="4"/>
        <v>27</v>
      </c>
      <c r="K24" s="130">
        <f t="shared" si="4"/>
        <v>37325</v>
      </c>
      <c r="L24" s="131" t="str">
        <f t="shared" si="4"/>
        <v>ÜLKÜ ÖZBADA</v>
      </c>
      <c r="M24" s="131" t="str">
        <f t="shared" si="4"/>
        <v>YAKIN DOĞU KOLEJİ</v>
      </c>
      <c r="N24" s="132">
        <f t="shared" si="5"/>
        <v>0</v>
      </c>
    </row>
    <row r="25" spans="1:14" ht="35.1" customHeight="1">
      <c r="A25" s="53">
        <v>20</v>
      </c>
      <c r="B25" s="54">
        <f>'yarışmaya katılan okullar'!B31</f>
        <v>51</v>
      </c>
      <c r="C25" s="134">
        <v>38290</v>
      </c>
      <c r="D25" s="135" t="s">
        <v>309</v>
      </c>
      <c r="E25" s="136" t="str">
        <f>'yarışmaya katılan okullar'!C31</f>
        <v>TÜRK MAARİF KOLEJİ</v>
      </c>
      <c r="F25" s="137"/>
      <c r="G25" s="217" t="str">
        <f>IF(ISTEXT(F25),0,IFERROR(VLOOKUP(SMALL(Puanlar!$G$4:$H$111,COUNTIF(Puanlar!$G$4:$H$111,"&lt;"&amp;F25)+1),Puanlar!$G$4:$H$111, 2,0)," "))</f>
        <v xml:space="preserve"> </v>
      </c>
      <c r="I25" s="39">
        <v>3</v>
      </c>
      <c r="J25" s="54">
        <f t="shared" si="4"/>
        <v>46</v>
      </c>
      <c r="K25" s="130" t="str">
        <f t="shared" si="4"/>
        <v>-</v>
      </c>
      <c r="L25" s="131" t="str">
        <f t="shared" si="4"/>
        <v>-</v>
      </c>
      <c r="M25" s="131" t="str">
        <f t="shared" si="4"/>
        <v>HAYDARPAŞA TİCARET LİSESİ</v>
      </c>
      <c r="N25" s="132">
        <f t="shared" si="5"/>
        <v>0</v>
      </c>
    </row>
    <row r="26" spans="1:14" ht="35.1" customHeight="1">
      <c r="A26" s="53">
        <v>21</v>
      </c>
      <c r="B26" s="54">
        <f>'yarışmaya katılan okullar'!B32</f>
        <v>53</v>
      </c>
      <c r="C26" s="134" t="s">
        <v>192</v>
      </c>
      <c r="D26" s="135" t="s">
        <v>192</v>
      </c>
      <c r="E26" s="136" t="str">
        <f>'yarışmaya katılan okullar'!C32</f>
        <v>20 TEMMUZ FEN LİSESİ</v>
      </c>
      <c r="F26" s="137"/>
      <c r="G26" s="217" t="str">
        <f>IF(ISTEXT(F26),0,IFERROR(VLOOKUP(SMALL(Puanlar!$G$4:$H$111,COUNTIF(Puanlar!$G$4:$H$111,"&lt;"&amp;F26)+1),Puanlar!$G$4:$H$111, 2,0)," "))</f>
        <v xml:space="preserve"> </v>
      </c>
      <c r="I26" s="53">
        <v>4</v>
      </c>
      <c r="J26" s="54">
        <f t="shared" si="4"/>
        <v>51</v>
      </c>
      <c r="K26" s="130">
        <f t="shared" si="4"/>
        <v>38290</v>
      </c>
      <c r="L26" s="131" t="str">
        <f t="shared" si="4"/>
        <v>SAHİL ULUCA</v>
      </c>
      <c r="M26" s="131" t="str">
        <f t="shared" si="4"/>
        <v>TÜRK MAARİF KOLEJİ</v>
      </c>
      <c r="N26" s="132">
        <f t="shared" si="5"/>
        <v>0</v>
      </c>
    </row>
    <row r="27" spans="1:14" ht="35.1" customHeight="1">
      <c r="A27" s="53">
        <v>22</v>
      </c>
      <c r="B27" s="54">
        <f>'yarışmaya katılan okullar'!B33</f>
        <v>57</v>
      </c>
      <c r="C27" s="134" t="s">
        <v>310</v>
      </c>
      <c r="D27" s="135" t="s">
        <v>311</v>
      </c>
      <c r="E27" s="136" t="str">
        <f>'yarışmaya katılan okullar'!C33</f>
        <v>19 MAYIS TMK</v>
      </c>
      <c r="F27" s="137"/>
      <c r="G27" s="217" t="str">
        <f>IF(ISTEXT(F27),0,IFERROR(VLOOKUP(SMALL(Puanlar!$G$4:$H$111,COUNTIF(Puanlar!$G$4:$H$111,"&lt;"&amp;F27)+1),Puanlar!$G$4:$H$111, 2,0)," "))</f>
        <v xml:space="preserve"> </v>
      </c>
      <c r="I27" s="53">
        <v>5</v>
      </c>
      <c r="J27" s="54">
        <f t="shared" si="4"/>
        <v>53</v>
      </c>
      <c r="K27" s="130" t="str">
        <f t="shared" si="4"/>
        <v>-</v>
      </c>
      <c r="L27" s="131" t="str">
        <f t="shared" si="4"/>
        <v>-</v>
      </c>
      <c r="M27" s="131" t="str">
        <f t="shared" si="4"/>
        <v>20 TEMMUZ FEN LİSESİ</v>
      </c>
      <c r="N27" s="132">
        <f t="shared" si="5"/>
        <v>0</v>
      </c>
    </row>
    <row r="28" spans="1:14" ht="35.1" customHeight="1">
      <c r="A28" s="53">
        <v>23</v>
      </c>
      <c r="B28" s="54">
        <f>'yarışmaya katılan okullar'!B34</f>
        <v>30</v>
      </c>
      <c r="C28" s="134">
        <v>38213</v>
      </c>
      <c r="D28" s="135" t="s">
        <v>312</v>
      </c>
      <c r="E28" s="136" t="str">
        <f>'yarışmaya katılan okullar'!C34</f>
        <v>HALA SULTAN İLAHİYAT KOLEJİ</v>
      </c>
      <c r="F28" s="137"/>
      <c r="G28" s="217" t="str">
        <f>IF(ISTEXT(F28),0,IFERROR(VLOOKUP(SMALL(Puanlar!$G$4:$H$111,COUNTIF(Puanlar!$G$4:$H$111,"&lt;"&amp;F28)+1),Puanlar!$G$4:$H$111, 2,0)," "))</f>
        <v xml:space="preserve"> </v>
      </c>
      <c r="I28" s="53">
        <v>6</v>
      </c>
      <c r="J28" s="54">
        <f t="shared" si="4"/>
        <v>57</v>
      </c>
      <c r="K28" s="130" t="str">
        <f t="shared" si="4"/>
        <v>21.12.2004</v>
      </c>
      <c r="L28" s="131" t="str">
        <f t="shared" si="4"/>
        <v>BEREN AYSEL YASAN</v>
      </c>
      <c r="M28" s="131" t="str">
        <f t="shared" si="4"/>
        <v>19 MAYIS TMK</v>
      </c>
      <c r="N28" s="132">
        <f t="shared" si="5"/>
        <v>0</v>
      </c>
    </row>
    <row r="29" spans="1:14" ht="35.1" customHeight="1">
      <c r="A29" s="53">
        <v>24</v>
      </c>
      <c r="B29" s="54">
        <f>'yarışmaya katılan okullar'!B35</f>
        <v>0</v>
      </c>
      <c r="C29" s="134"/>
      <c r="D29" s="135"/>
      <c r="E29" s="136" t="str">
        <f>'yarışmaya katılan okullar'!C35</f>
        <v/>
      </c>
      <c r="F29" s="137"/>
      <c r="G29" s="217" t="str">
        <f>IF(ISTEXT(F29),0,IFERROR(VLOOKUP(SMALL(Puanlar!$G$4:$H$111,COUNTIF(Puanlar!$G$4:$H$111,"&lt;"&amp;F29)+1),Puanlar!$G$4:$H$111, 2,0)," "))</f>
        <v xml:space="preserve"> </v>
      </c>
      <c r="I29" s="53">
        <v>7</v>
      </c>
      <c r="J29" s="54">
        <f t="shared" si="4"/>
        <v>30</v>
      </c>
      <c r="K29" s="130">
        <f t="shared" si="4"/>
        <v>38213</v>
      </c>
      <c r="L29" s="131" t="str">
        <f t="shared" si="4"/>
        <v>ŞÖHRET YILDIZ</v>
      </c>
      <c r="M29" s="131" t="str">
        <f t="shared" si="4"/>
        <v>HALA SULTAN İLAHİYAT KOLEJİ</v>
      </c>
      <c r="N29" s="132">
        <f t="shared" si="5"/>
        <v>0</v>
      </c>
    </row>
    <row r="30" spans="1:14" ht="35.1" customHeight="1">
      <c r="A30" s="53">
        <v>25</v>
      </c>
      <c r="B30" s="54">
        <f>'yarışmaya katılan okullar'!B36</f>
        <v>0</v>
      </c>
      <c r="C30" s="141"/>
      <c r="D30" s="135"/>
      <c r="E30" s="136" t="str">
        <f>'yarışmaya katılan okullar'!C36</f>
        <v/>
      </c>
      <c r="F30" s="137"/>
      <c r="G30" s="217" t="str">
        <f>IF(ISTEXT(F30),0,IFERROR(VLOOKUP(SMALL(Puanlar!$G$4:$H$111,COUNTIF(Puanlar!$G$4:$H$111,"&lt;"&amp;F30)+1),Puanlar!$G$4:$H$111, 2,0)," "))</f>
        <v xml:space="preserve"> </v>
      </c>
      <c r="I30" s="53">
        <v>8</v>
      </c>
      <c r="J30" s="54">
        <f t="shared" si="4"/>
        <v>0</v>
      </c>
      <c r="K30" s="130">
        <f t="shared" si="4"/>
        <v>0</v>
      </c>
      <c r="L30" s="131">
        <f t="shared" si="4"/>
        <v>0</v>
      </c>
      <c r="M30" s="131" t="str">
        <f t="shared" si="4"/>
        <v/>
      </c>
      <c r="N30" s="132">
        <f t="shared" si="5"/>
        <v>0</v>
      </c>
    </row>
    <row r="31" spans="1:14" ht="35.1" customHeight="1">
      <c r="A31" s="53">
        <v>26</v>
      </c>
      <c r="B31" s="54">
        <f>'yarışmaya katılan okullar'!B37</f>
        <v>0</v>
      </c>
      <c r="C31" s="141"/>
      <c r="D31" s="135"/>
      <c r="E31" s="136" t="str">
        <f>'yarışmaya katılan okullar'!C37</f>
        <v/>
      </c>
      <c r="F31" s="137"/>
      <c r="G31" s="217" t="str">
        <f>IF(ISTEXT(F31),0,IFERROR(VLOOKUP(SMALL(Puanlar!$G$4:$H$111,COUNTIF(Puanlar!$G$4:$H$111,"&lt;"&amp;F31)+1),Puanlar!$G$4:$H$111, 2,0)," "))</f>
        <v xml:space="preserve"> </v>
      </c>
      <c r="I31" s="311" t="s">
        <v>36</v>
      </c>
      <c r="J31" s="311"/>
      <c r="K31" s="138"/>
      <c r="L31" s="52"/>
      <c r="M31" s="125" t="s">
        <v>51</v>
      </c>
      <c r="N31" s="127"/>
    </row>
    <row r="32" spans="1:14" ht="35.1" customHeight="1">
      <c r="A32" s="53">
        <v>27</v>
      </c>
      <c r="B32" s="54">
        <f>'yarışmaya katılan okullar'!B38</f>
        <v>0</v>
      </c>
      <c r="C32" s="141"/>
      <c r="D32" s="135"/>
      <c r="E32" s="136" t="str">
        <f>'yarışmaya katılan okullar'!C38</f>
        <v/>
      </c>
      <c r="F32" s="137"/>
      <c r="G32" s="217" t="str">
        <f>IF(ISTEXT(F32),0,IFERROR(VLOOKUP(SMALL(Puanlar!$G$4:$H$111,COUNTIF(Puanlar!$G$4:$H$111,"&lt;"&amp;F32)+1),Puanlar!$G$4:$H$111, 2,0)," "))</f>
        <v xml:space="preserve"> </v>
      </c>
      <c r="I32" s="39" t="s">
        <v>45</v>
      </c>
      <c r="J32" s="39" t="s">
        <v>7</v>
      </c>
      <c r="K32" s="139" t="s">
        <v>34</v>
      </c>
      <c r="L32" s="129" t="s">
        <v>35</v>
      </c>
      <c r="M32" s="129" t="s">
        <v>8</v>
      </c>
      <c r="N32" s="140" t="s">
        <v>9</v>
      </c>
    </row>
    <row r="33" spans="1:14" ht="35.1" customHeight="1">
      <c r="A33" s="53">
        <v>28</v>
      </c>
      <c r="B33" s="54">
        <f>'yarışmaya katılan okullar'!B39</f>
        <v>0</v>
      </c>
      <c r="C33" s="141"/>
      <c r="D33" s="135"/>
      <c r="E33" s="136" t="str">
        <f>'yarışmaya katılan okullar'!C39</f>
        <v/>
      </c>
      <c r="F33" s="137"/>
      <c r="G33" s="217" t="str">
        <f>IF(ISTEXT(F33),0,IFERROR(VLOOKUP(SMALL(Puanlar!$G$4:$H$111,COUNTIF(Puanlar!$G$4:$H$111,"&lt;"&amp;F33)+1),Puanlar!$G$4:$H$111, 2,0)," "))</f>
        <v xml:space="preserve"> </v>
      </c>
      <c r="I33" s="53">
        <v>1</v>
      </c>
      <c r="J33" s="54">
        <f t="shared" ref="J33:M40" si="6">B30</f>
        <v>0</v>
      </c>
      <c r="K33" s="130">
        <f t="shared" si="6"/>
        <v>0</v>
      </c>
      <c r="L33" s="131">
        <f t="shared" si="6"/>
        <v>0</v>
      </c>
      <c r="M33" s="131" t="str">
        <f t="shared" si="6"/>
        <v/>
      </c>
      <c r="N33" s="132">
        <f t="shared" ref="N33:N40" si="7">F30</f>
        <v>0</v>
      </c>
    </row>
    <row r="34" spans="1:14" ht="35.1" customHeight="1">
      <c r="A34" s="53">
        <v>29</v>
      </c>
      <c r="B34" s="54">
        <f>'yarışmaya katılan okullar'!B40</f>
        <v>0</v>
      </c>
      <c r="C34" s="141"/>
      <c r="D34" s="135"/>
      <c r="E34" s="136" t="str">
        <f>'yarışmaya katılan okullar'!C40</f>
        <v/>
      </c>
      <c r="F34" s="137"/>
      <c r="G34" s="217" t="str">
        <f>IF(ISTEXT(F34),0,IFERROR(VLOOKUP(SMALL(Puanlar!$G$4:$H$111,COUNTIF(Puanlar!$G$4:$H$111,"&lt;"&amp;F34)+1),Puanlar!$G$4:$H$111, 2,0)," "))</f>
        <v xml:space="preserve"> </v>
      </c>
      <c r="I34" s="53">
        <v>2</v>
      </c>
      <c r="J34" s="54">
        <f t="shared" si="6"/>
        <v>0</v>
      </c>
      <c r="K34" s="130">
        <f t="shared" si="6"/>
        <v>0</v>
      </c>
      <c r="L34" s="131">
        <f t="shared" si="6"/>
        <v>0</v>
      </c>
      <c r="M34" s="131" t="str">
        <f t="shared" si="6"/>
        <v/>
      </c>
      <c r="N34" s="132">
        <f t="shared" si="7"/>
        <v>0</v>
      </c>
    </row>
    <row r="35" spans="1:14" ht="35.1" customHeight="1">
      <c r="A35" s="53">
        <v>30</v>
      </c>
      <c r="B35" s="54">
        <f>'yarışmaya katılan okullar'!B41</f>
        <v>0</v>
      </c>
      <c r="C35" s="141"/>
      <c r="D35" s="135"/>
      <c r="E35" s="136" t="str">
        <f>'yarışmaya katılan okullar'!C41</f>
        <v/>
      </c>
      <c r="F35" s="137"/>
      <c r="G35" s="217" t="str">
        <f>IF(ISTEXT(F35),0,IFERROR(VLOOKUP(SMALL(Puanlar!$G$4:$H$111,COUNTIF(Puanlar!$G$4:$H$111,"&lt;"&amp;F35)+1),Puanlar!$G$4:$H$111, 2,0)," "))</f>
        <v xml:space="preserve"> </v>
      </c>
      <c r="I35" s="39">
        <v>3</v>
      </c>
      <c r="J35" s="54">
        <f t="shared" si="6"/>
        <v>0</v>
      </c>
      <c r="K35" s="130">
        <f t="shared" si="6"/>
        <v>0</v>
      </c>
      <c r="L35" s="131">
        <f t="shared" si="6"/>
        <v>0</v>
      </c>
      <c r="M35" s="131" t="str">
        <f t="shared" si="6"/>
        <v/>
      </c>
      <c r="N35" s="132">
        <f t="shared" si="7"/>
        <v>0</v>
      </c>
    </row>
    <row r="36" spans="1:14" ht="35.1" customHeight="1">
      <c r="A36" s="53">
        <v>31</v>
      </c>
      <c r="B36" s="54">
        <f>'yarışmaya katılan okullar'!B42</f>
        <v>0</v>
      </c>
      <c r="C36" s="141"/>
      <c r="D36" s="135"/>
      <c r="E36" s="136" t="str">
        <f>'yarışmaya katılan okullar'!C42</f>
        <v/>
      </c>
      <c r="F36" s="137"/>
      <c r="G36" s="217" t="str">
        <f>IF(ISTEXT(F36),0,IFERROR(VLOOKUP(SMALL(Puanlar!$G$4:$H$111,COUNTIF(Puanlar!$G$4:$H$111,"&lt;"&amp;F36)+1),Puanlar!$G$4:$H$111, 2,0)," "))</f>
        <v xml:space="preserve"> </v>
      </c>
      <c r="I36" s="53">
        <v>4</v>
      </c>
      <c r="J36" s="54">
        <f t="shared" si="6"/>
        <v>0</v>
      </c>
      <c r="K36" s="130">
        <f t="shared" si="6"/>
        <v>0</v>
      </c>
      <c r="L36" s="131">
        <f t="shared" si="6"/>
        <v>0</v>
      </c>
      <c r="M36" s="131" t="str">
        <f t="shared" si="6"/>
        <v/>
      </c>
      <c r="N36" s="132">
        <f t="shared" si="7"/>
        <v>0</v>
      </c>
    </row>
    <row r="37" spans="1:14" ht="35.1" customHeight="1">
      <c r="A37" s="53">
        <v>32</v>
      </c>
      <c r="B37" s="54">
        <f>'yarışmaya katılan okullar'!B43</f>
        <v>0</v>
      </c>
      <c r="C37" s="141"/>
      <c r="D37" s="135"/>
      <c r="E37" s="136" t="str">
        <f>'yarışmaya katılan okullar'!C43</f>
        <v/>
      </c>
      <c r="F37" s="137"/>
      <c r="G37" s="217" t="str">
        <f>IF(ISTEXT(F37),0,IFERROR(VLOOKUP(SMALL(Puanlar!$G$4:$H$111,COUNTIF(Puanlar!$G$4:$H$111,"&lt;"&amp;F37)+1),Puanlar!$G$4:$H$111, 2,0)," "))</f>
        <v xml:space="preserve"> </v>
      </c>
      <c r="I37" s="53">
        <v>5</v>
      </c>
      <c r="J37" s="54">
        <f t="shared" si="6"/>
        <v>0</v>
      </c>
      <c r="K37" s="130">
        <f t="shared" si="6"/>
        <v>0</v>
      </c>
      <c r="L37" s="131">
        <f t="shared" si="6"/>
        <v>0</v>
      </c>
      <c r="M37" s="131" t="str">
        <f t="shared" si="6"/>
        <v/>
      </c>
      <c r="N37" s="132">
        <f t="shared" si="7"/>
        <v>0</v>
      </c>
    </row>
    <row r="38" spans="1:14" ht="35.1" customHeight="1">
      <c r="A38" s="196"/>
      <c r="B38" s="201"/>
      <c r="C38" s="202"/>
      <c r="D38" s="203"/>
      <c r="E38" s="197"/>
      <c r="F38" s="204"/>
      <c r="G38" s="205"/>
      <c r="I38" s="53">
        <v>6</v>
      </c>
      <c r="J38" s="54">
        <f t="shared" si="6"/>
        <v>0</v>
      </c>
      <c r="K38" s="130">
        <f t="shared" si="6"/>
        <v>0</v>
      </c>
      <c r="L38" s="131">
        <f t="shared" si="6"/>
        <v>0</v>
      </c>
      <c r="M38" s="131" t="str">
        <f t="shared" si="6"/>
        <v/>
      </c>
      <c r="N38" s="132">
        <f t="shared" si="7"/>
        <v>0</v>
      </c>
    </row>
    <row r="39" spans="1:14" s="50" customFormat="1" ht="35.1" customHeight="1">
      <c r="A39" s="321" t="s">
        <v>11</v>
      </c>
      <c r="B39" s="321"/>
      <c r="C39" s="321" t="s">
        <v>46</v>
      </c>
      <c r="D39" s="321"/>
      <c r="E39" s="50" t="s">
        <v>47</v>
      </c>
      <c r="F39" s="142" t="s">
        <v>12</v>
      </c>
      <c r="G39" s="319" t="s">
        <v>12</v>
      </c>
      <c r="H39" s="320"/>
      <c r="I39" s="53">
        <v>7</v>
      </c>
      <c r="J39" s="54">
        <f t="shared" si="6"/>
        <v>0</v>
      </c>
      <c r="K39" s="130">
        <f t="shared" si="6"/>
        <v>0</v>
      </c>
      <c r="L39" s="131">
        <f t="shared" si="6"/>
        <v>0</v>
      </c>
      <c r="M39" s="131" t="str">
        <f t="shared" si="6"/>
        <v/>
      </c>
      <c r="N39" s="132">
        <f t="shared" si="7"/>
        <v>0</v>
      </c>
    </row>
    <row r="40" spans="1:14" ht="35.1" customHeight="1">
      <c r="I40" s="53">
        <v>8</v>
      </c>
      <c r="J40" s="54">
        <f t="shared" si="6"/>
        <v>0</v>
      </c>
      <c r="K40" s="130">
        <f t="shared" si="6"/>
        <v>0</v>
      </c>
      <c r="L40" s="131">
        <f t="shared" si="6"/>
        <v>0</v>
      </c>
      <c r="M40" s="131" t="str">
        <f t="shared" si="6"/>
        <v/>
      </c>
      <c r="N40" s="132">
        <f t="shared" si="7"/>
        <v>0</v>
      </c>
    </row>
  </sheetData>
  <mergeCells count="14">
    <mergeCell ref="I11:J11"/>
    <mergeCell ref="I21:J21"/>
    <mergeCell ref="I31:J31"/>
    <mergeCell ref="F1:H1"/>
    <mergeCell ref="F2:H2"/>
    <mergeCell ref="F3:H3"/>
    <mergeCell ref="I1:J1"/>
    <mergeCell ref="G39:H39"/>
    <mergeCell ref="A1:C1"/>
    <mergeCell ref="A2:C2"/>
    <mergeCell ref="A3:C3"/>
    <mergeCell ref="A39:B39"/>
    <mergeCell ref="C39:D39"/>
    <mergeCell ref="A4:G4"/>
  </mergeCells>
  <phoneticPr fontId="1" type="noConversion"/>
  <conditionalFormatting sqref="J33:M40 J3:M10 J13:M20 J23:M30 N2:N10 B6:E37 N12:N20 N22:N30 N32:N65536">
    <cfRule type="cellIs" dxfId="156" priority="7" stopIfTrue="1" operator="equal">
      <formula>0</formula>
    </cfRule>
  </conditionalFormatting>
  <conditionalFormatting sqref="F6:F37">
    <cfRule type="cellIs" dxfId="155" priority="2" stopIfTrue="1" operator="between">
      <formula>1624</formula>
      <formula>1000</formula>
    </cfRule>
  </conditionalFormatting>
  <conditionalFormatting sqref="B38:F38">
    <cfRule type="cellIs" dxfId="154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2" style="50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>
      <c r="C4" s="29"/>
    </row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'100m eng V'!$D$2</f>
        <v>100 m ENGELLİ(76.2cm)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>
      <c r="C7" s="29"/>
    </row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e">
        <f>IF(G9="","",RANK(G9,$G$9:$G$40)+COUNTIF(G$9:G9,G9)-1)</f>
        <v>#VALUE!</v>
      </c>
      <c r="C9" s="206" t="str">
        <f>'100m eng V'!C6</f>
        <v>-</v>
      </c>
      <c r="D9" s="32" t="str">
        <f>'100m eng V'!D6</f>
        <v>-</v>
      </c>
      <c r="E9" s="32" t="str">
        <f>'100m eng V'!E6</f>
        <v>DEĞİRMENLİK LİSESİ</v>
      </c>
      <c r="F9" s="33">
        <f>'100m eng V'!F6</f>
        <v>0</v>
      </c>
      <c r="G9" s="43" t="str">
        <f>'100m eng V'!G6</f>
        <v xml:space="preserve"> </v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e">
        <f>IF(G10="","",RANK(G10,$G$9:$G$40)+COUNTIF(G$9:G10,G10)-1)</f>
        <v>#VALUE!</v>
      </c>
      <c r="C10" s="206">
        <f>'100m eng V'!C7</f>
        <v>37318</v>
      </c>
      <c r="D10" s="32" t="str">
        <f>'100m eng V'!D7</f>
        <v>VİLDAN ERKAN</v>
      </c>
      <c r="E10" s="32" t="str">
        <f>'100m eng V'!E7</f>
        <v>ANAFARTALAR LİSESİ</v>
      </c>
      <c r="F10" s="33">
        <f>'100m eng V'!F7</f>
        <v>0</v>
      </c>
      <c r="G10" s="43" t="str">
        <f>'100m eng V'!G7</f>
        <v xml:space="preserve"> </v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e">
        <f>IF(G11="","",RANK(G11,$G$9:$G$40)+COUNTIF(G$9:G11,G11)-1)</f>
        <v>#VALUE!</v>
      </c>
      <c r="C11" s="206">
        <f>'100m eng V'!C8</f>
        <v>37115</v>
      </c>
      <c r="D11" s="32" t="str">
        <f>'100m eng V'!D8</f>
        <v>AYÇA SAĞALTICI</v>
      </c>
      <c r="E11" s="32" t="str">
        <f>'100m eng V'!E8</f>
        <v>NAMIK KEMAL LİSESİ</v>
      </c>
      <c r="F11" s="33">
        <f>'100m eng V'!F8</f>
        <v>0</v>
      </c>
      <c r="G11" s="43" t="str">
        <f>'100m eng V'!G8</f>
        <v xml:space="preserve"> </v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e">
        <f>IF(G12="","",RANK(G12,$G$9:$G$40)+COUNTIF(G$9:G12,G12)-1)</f>
        <v>#VALUE!</v>
      </c>
      <c r="C12" s="206" t="str">
        <f>'100m eng V'!C9</f>
        <v>11.04.2003</v>
      </c>
      <c r="D12" s="32" t="str">
        <f>'100m eng V'!D9</f>
        <v>SELVİHAN DURAL</v>
      </c>
      <c r="E12" s="32" t="str">
        <f>'100m eng V'!E9</f>
        <v>THE AMERİCAN COLLEGE</v>
      </c>
      <c r="F12" s="33">
        <f>'100m eng V'!F9</f>
        <v>0</v>
      </c>
      <c r="G12" s="43" t="str">
        <f>'100m eng V'!G9</f>
        <v xml:space="preserve"> </v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e">
        <f>IF(G13="","",RANK(G13,$G$9:$G$40)+COUNTIF(G$9:G13,G13)-1)</f>
        <v>#VALUE!</v>
      </c>
      <c r="C13" s="206">
        <f>'100m eng V'!C10</f>
        <v>38141</v>
      </c>
      <c r="D13" s="32" t="str">
        <f>'100m eng V'!D10</f>
        <v>SUNA SEFERLER</v>
      </c>
      <c r="E13" s="32" t="str">
        <f>'100m eng V'!E10</f>
        <v>BÜLENT ECEVİT ANADOLU LİSESİ</v>
      </c>
      <c r="F13" s="33">
        <f>'100m eng V'!F10</f>
        <v>0</v>
      </c>
      <c r="G13" s="43" t="str">
        <f>'100m eng V'!G10</f>
        <v xml:space="preserve"> </v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e">
        <f>IF(G14="","",RANK(G14,$G$9:$G$40)+COUNTIF(G$9:G14,G14)-1)</f>
        <v>#VALUE!</v>
      </c>
      <c r="C14" s="206" t="str">
        <f>'100m eng V'!C11</f>
        <v>-</v>
      </c>
      <c r="D14" s="32" t="str">
        <f>'100m eng V'!D11</f>
        <v>-</v>
      </c>
      <c r="E14" s="32" t="str">
        <f>'100m eng V'!E11</f>
        <v>GÜZELYURT MESLEK LİSESİ</v>
      </c>
      <c r="F14" s="33">
        <f>'100m eng V'!F11</f>
        <v>0</v>
      </c>
      <c r="G14" s="43" t="str">
        <f>'100m eng V'!G11</f>
        <v xml:space="preserve"> </v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e">
        <f>IF(G15="","",RANK(G15,$G$9:$G$40)+COUNTIF(G$9:G15,G15)-1)</f>
        <v>#VALUE!</v>
      </c>
      <c r="C15" s="206">
        <f>'100m eng V'!C12</f>
        <v>38252</v>
      </c>
      <c r="D15" s="32" t="str">
        <f>'100m eng V'!D12</f>
        <v>AZRA KIZILBORA</v>
      </c>
      <c r="E15" s="32" t="str">
        <f>'100m eng V'!E12</f>
        <v>ERENKÖY LİSESİ</v>
      </c>
      <c r="F15" s="33">
        <f>'100m eng V'!F12</f>
        <v>0</v>
      </c>
      <c r="G15" s="43" t="str">
        <f>'100m eng V'!G12</f>
        <v xml:space="preserve"> </v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e">
        <f>IF(G16="","",RANK(G16,$G$9:$G$40)+COUNTIF(G$9:G16,G16)-1)</f>
        <v>#VALUE!</v>
      </c>
      <c r="C16" s="206" t="str">
        <f>'100m eng V'!C13</f>
        <v>-</v>
      </c>
      <c r="D16" s="32" t="str">
        <f>'100m eng V'!D13</f>
        <v>-</v>
      </c>
      <c r="E16" s="32" t="str">
        <f>'100m eng V'!E13</f>
        <v>LEFKE GAZİ LİSESİ</v>
      </c>
      <c r="F16" s="33">
        <f>'100m eng V'!F13</f>
        <v>0</v>
      </c>
      <c r="G16" s="43" t="str">
        <f>'100m eng V'!G13</f>
        <v xml:space="preserve"> </v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e">
        <f>IF(G17="","",RANK(G17,$G$9:$G$40)+COUNTIF(G$9:G17,G17)-1)</f>
        <v>#VALUE!</v>
      </c>
      <c r="C17" s="206" t="str">
        <f>'100m eng V'!C14</f>
        <v>-</v>
      </c>
      <c r="D17" s="32" t="str">
        <f>'100m eng V'!D14</f>
        <v>-</v>
      </c>
      <c r="E17" s="32" t="str">
        <f>'100m eng V'!E14</f>
        <v>THE ENGLISH SCHOOL OF KYRENIA</v>
      </c>
      <c r="F17" s="33">
        <f>'100m eng V'!F14</f>
        <v>0</v>
      </c>
      <c r="G17" s="43" t="str">
        <f>'100m eng V'!G14</f>
        <v xml:space="preserve"> </v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e">
        <f>IF(G18="","",RANK(G18,$G$9:$G$40)+COUNTIF(G$9:G18,G18)-1)</f>
        <v>#VALUE!</v>
      </c>
      <c r="C18" s="206">
        <f>'100m eng V'!C15</f>
        <v>37952</v>
      </c>
      <c r="D18" s="32" t="str">
        <f>'100m eng V'!D15</f>
        <v>NURAY TOK</v>
      </c>
      <c r="E18" s="32" t="str">
        <f>'100m eng V'!E15</f>
        <v>KURTULUŞ LİSESİ</v>
      </c>
      <c r="F18" s="33">
        <f>'100m eng V'!F15</f>
        <v>0</v>
      </c>
      <c r="G18" s="43" t="str">
        <f>'100m eng V'!G15</f>
        <v xml:space="preserve"> </v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e">
        <f>IF(G19="","",RANK(G19,$G$9:$G$40)+COUNTIF(G$9:G19,G19)-1)</f>
        <v>#VALUE!</v>
      </c>
      <c r="C19" s="206">
        <f>'100m eng V'!C16</f>
        <v>37046</v>
      </c>
      <c r="D19" s="32" t="str">
        <f>'100m eng V'!D16</f>
        <v>BUSE ÇARIK</v>
      </c>
      <c r="E19" s="32" t="str">
        <f>'100m eng V'!E16</f>
        <v>BEKİRPAŞA LİSESİ</v>
      </c>
      <c r="F19" s="33">
        <f>'100m eng V'!F16</f>
        <v>0</v>
      </c>
      <c r="G19" s="43" t="str">
        <f>'100m eng V'!G16</f>
        <v xml:space="preserve"> </v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e">
        <f>IF(G20="","",RANK(G20,$G$9:$G$40)+COUNTIF(G$9:G20,G20)-1)</f>
        <v>#VALUE!</v>
      </c>
      <c r="C20" s="206">
        <f>'100m eng V'!C17</f>
        <v>37937</v>
      </c>
      <c r="D20" s="32" t="str">
        <f>'100m eng V'!D17</f>
        <v>SILA BALLI</v>
      </c>
      <c r="E20" s="32" t="str">
        <f>'100m eng V'!E17</f>
        <v>LEFKOŞA TÜRK LİSESİ</v>
      </c>
      <c r="F20" s="33">
        <f>'100m eng V'!F17</f>
        <v>0</v>
      </c>
      <c r="G20" s="43" t="str">
        <f>'100m eng V'!G17</f>
        <v xml:space="preserve"> </v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e">
        <f>IF(G21="","",RANK(G21,$G$9:$G$40)+COUNTIF(G$9:G21,G21)-1)</f>
        <v>#VALUE!</v>
      </c>
      <c r="C21" s="206" t="str">
        <f>'100m eng V'!C18</f>
        <v>-</v>
      </c>
      <c r="D21" s="32" t="str">
        <f>'100m eng V'!D18</f>
        <v>-</v>
      </c>
      <c r="E21" s="32" t="str">
        <f>'100m eng V'!E18</f>
        <v>CENGİZ TOPEL E. M .LİSESİ</v>
      </c>
      <c r="F21" s="33">
        <f>'100m eng V'!F18</f>
        <v>0</v>
      </c>
      <c r="G21" s="43" t="str">
        <f>'100m eng V'!G18</f>
        <v xml:space="preserve"> </v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e">
        <f>IF(G22="","",RANK(G22,$G$9:$G$40)+COUNTIF(G$9:G22,G22)-1)</f>
        <v>#VALUE!</v>
      </c>
      <c r="C22" s="206">
        <f>'100m eng V'!C19</f>
        <v>37682</v>
      </c>
      <c r="D22" s="32" t="str">
        <f>'100m eng V'!D19</f>
        <v>NURBANU SAYGIER</v>
      </c>
      <c r="E22" s="32" t="str">
        <f>'100m eng V'!E19</f>
        <v>GÜZELYURT TMK</v>
      </c>
      <c r="F22" s="33">
        <f>'100m eng V'!F19</f>
        <v>0</v>
      </c>
      <c r="G22" s="43" t="str">
        <f>'100m eng V'!G19</f>
        <v xml:space="preserve"> </v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e">
        <f>IF(G23="","",RANK(G23,$G$9:$G$40)+COUNTIF(G$9:G23,G23)-1)</f>
        <v>#VALUE!</v>
      </c>
      <c r="C23" s="206">
        <f>'100m eng V'!C20</f>
        <v>38169</v>
      </c>
      <c r="D23" s="32" t="str">
        <f>'100m eng V'!D20</f>
        <v>YAĞMUR DENİZ DURAN</v>
      </c>
      <c r="E23" s="32" t="str">
        <f>'100m eng V'!E20</f>
        <v>KARPAZ MESLEK LİSESİ</v>
      </c>
      <c r="F23" s="33">
        <f>'100m eng V'!F20</f>
        <v>0</v>
      </c>
      <c r="G23" s="43" t="str">
        <f>'100m eng V'!G20</f>
        <v xml:space="preserve"> </v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e">
        <f>IF(G24="","",RANK(G24,$G$9:$G$40)+COUNTIF(G$9:G24,G24)-1)</f>
        <v>#VALUE!</v>
      </c>
      <c r="C24" s="206" t="str">
        <f>'100m eng V'!C21</f>
        <v>-</v>
      </c>
      <c r="D24" s="32" t="str">
        <f>'100m eng V'!D21</f>
        <v>-</v>
      </c>
      <c r="E24" s="32" t="str">
        <f>'100m eng V'!E21</f>
        <v>POLATPAŞA LİSESİ</v>
      </c>
      <c r="F24" s="33">
        <f>'100m eng V'!F21</f>
        <v>0</v>
      </c>
      <c r="G24" s="43" t="str">
        <f>'100m eng V'!G21</f>
        <v xml:space="preserve"> </v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e">
        <f>IF(G25="","",RANK(G25,$G$9:$G$40)+COUNTIF(G$9:G25,G25)-1)</f>
        <v>#VALUE!</v>
      </c>
      <c r="C25" s="206" t="str">
        <f>'100m eng V'!C22</f>
        <v>-</v>
      </c>
      <c r="D25" s="32" t="str">
        <f>'100m eng V'!D22</f>
        <v>-</v>
      </c>
      <c r="E25" s="32" t="str">
        <f>'100m eng V'!E22</f>
        <v>ATATÜRK MESLEK LİSESİ</v>
      </c>
      <c r="F25" s="33">
        <f>'100m eng V'!F22</f>
        <v>0</v>
      </c>
      <c r="G25" s="43" t="str">
        <f>'100m eng V'!G22</f>
        <v xml:space="preserve"> </v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e">
        <f>IF(G26="","",RANK(G26,$G$9:$G$40)+COUNTIF(G$9:G26,G26)-1)</f>
        <v>#VALUE!</v>
      </c>
      <c r="C26" s="206">
        <f>'100m eng V'!C23</f>
        <v>37325</v>
      </c>
      <c r="D26" s="32" t="str">
        <f>'100m eng V'!D23</f>
        <v>ÜLKÜ ÖZBADA</v>
      </c>
      <c r="E26" s="32" t="str">
        <f>'100m eng V'!E23</f>
        <v>YAKIN DOĞU KOLEJİ</v>
      </c>
      <c r="F26" s="33">
        <f>'100m eng V'!F23</f>
        <v>0</v>
      </c>
      <c r="G26" s="43" t="str">
        <f>'100m eng V'!G23</f>
        <v xml:space="preserve"> </v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e">
        <f>IF(G27="","",RANK(G27,$G$9:$G$40)+COUNTIF(G$9:G27,G27)-1)</f>
        <v>#VALUE!</v>
      </c>
      <c r="C27" s="206" t="str">
        <f>'100m eng V'!C24</f>
        <v>-</v>
      </c>
      <c r="D27" s="32" t="str">
        <f>'100m eng V'!D24</f>
        <v>-</v>
      </c>
      <c r="E27" s="32" t="str">
        <f>'100m eng V'!E24</f>
        <v>HAYDARPAŞA TİCARET LİSESİ</v>
      </c>
      <c r="F27" s="33">
        <f>'100m eng V'!F24</f>
        <v>0</v>
      </c>
      <c r="G27" s="43" t="str">
        <f>'100m eng V'!G24</f>
        <v xml:space="preserve"> </v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e">
        <f>IF(G28="","",RANK(G28,$G$9:$G$40)+COUNTIF(G$9:G28,G28)-1)</f>
        <v>#VALUE!</v>
      </c>
      <c r="C28" s="206">
        <f>'100m eng V'!C25</f>
        <v>38290</v>
      </c>
      <c r="D28" s="32" t="str">
        <f>'100m eng V'!D25</f>
        <v>SAHİL ULUCA</v>
      </c>
      <c r="E28" s="32" t="str">
        <f>'100m eng V'!E25</f>
        <v>TÜRK MAARİF KOLEJİ</v>
      </c>
      <c r="F28" s="33">
        <f>'100m eng V'!F25</f>
        <v>0</v>
      </c>
      <c r="G28" s="43" t="str">
        <f>'100m eng V'!G25</f>
        <v xml:space="preserve"> </v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e">
        <f>IF(G29="","",RANK(G29,$G$9:$G$40)+COUNTIF(G$9:G29,G29)-1)</f>
        <v>#VALUE!</v>
      </c>
      <c r="C29" s="206" t="str">
        <f>'100m eng V'!C26</f>
        <v>-</v>
      </c>
      <c r="D29" s="32" t="str">
        <f>'100m eng V'!D26</f>
        <v>-</v>
      </c>
      <c r="E29" s="32" t="str">
        <f>'100m eng V'!E26</f>
        <v>20 TEMMUZ FEN LİSESİ</v>
      </c>
      <c r="F29" s="33">
        <f>'100m eng V'!F26</f>
        <v>0</v>
      </c>
      <c r="G29" s="43" t="str">
        <f>'100m eng V'!G26</f>
        <v xml:space="preserve"> </v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e">
        <f>IF(G30="","",RANK(G30,$G$9:$G$40)+COUNTIF(G$9:G30,G30)-1)</f>
        <v>#VALUE!</v>
      </c>
      <c r="C30" s="206" t="str">
        <f>'100m eng V'!C27</f>
        <v>21.12.2004</v>
      </c>
      <c r="D30" s="32" t="str">
        <f>'100m eng V'!D27</f>
        <v>BEREN AYSEL YASAN</v>
      </c>
      <c r="E30" s="32" t="str">
        <f>'100m eng V'!E27</f>
        <v>19 MAYIS TMK</v>
      </c>
      <c r="F30" s="33">
        <f>'100m eng V'!F27</f>
        <v>0</v>
      </c>
      <c r="G30" s="43" t="str">
        <f>'100m eng V'!G27</f>
        <v xml:space="preserve"> </v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e">
        <f>IF(G31="","",RANK(G31,$G$9:$G$40)+COUNTIF(G$9:G31,G31)-1)</f>
        <v>#VALUE!</v>
      </c>
      <c r="C31" s="206">
        <f>'100m eng V'!C28</f>
        <v>38213</v>
      </c>
      <c r="D31" s="32" t="str">
        <f>'100m eng V'!D28</f>
        <v>ŞÖHRET YILDIZ</v>
      </c>
      <c r="E31" s="32" t="str">
        <f>'100m eng V'!E28</f>
        <v>HALA SULTAN İLAHİYAT KOLEJİ</v>
      </c>
      <c r="F31" s="33">
        <f>'100m eng V'!F28</f>
        <v>0</v>
      </c>
      <c r="G31" s="43" t="str">
        <f>'100m eng V'!G28</f>
        <v xml:space="preserve"> </v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e">
        <f>IF(G32="","",RANK(G32,$G$9:$G$40)+COUNTIF(G$9:G32,G32)-1)</f>
        <v>#VALUE!</v>
      </c>
      <c r="C32" s="206">
        <f>'100m eng V'!C29</f>
        <v>0</v>
      </c>
      <c r="D32" s="32">
        <f>'100m eng V'!D29</f>
        <v>0</v>
      </c>
      <c r="E32" s="32" t="str">
        <f>'100m eng V'!E29</f>
        <v/>
      </c>
      <c r="F32" s="33">
        <f>'100m eng V'!F29</f>
        <v>0</v>
      </c>
      <c r="G32" s="43" t="str">
        <f>'100m eng V'!G29</f>
        <v xml:space="preserve"> </v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e">
        <f>IF(G33="","",RANK(G33,$G$9:$G$40)+COUNTIF(G$9:G33,G33)-1)</f>
        <v>#VALUE!</v>
      </c>
      <c r="C33" s="206">
        <f>'100m eng V'!C30</f>
        <v>0</v>
      </c>
      <c r="D33" s="32">
        <f>'100m eng V'!D30</f>
        <v>0</v>
      </c>
      <c r="E33" s="32" t="str">
        <f>'100m eng V'!E30</f>
        <v/>
      </c>
      <c r="F33" s="33">
        <f>'100m eng V'!F30</f>
        <v>0</v>
      </c>
      <c r="G33" s="43" t="str">
        <f>'100m eng V'!G30</f>
        <v xml:space="preserve"> </v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e">
        <f>IF(G34="","",RANK(G34,$G$9:$G$40)+COUNTIF(G$9:G34,G34)-1)</f>
        <v>#VALUE!</v>
      </c>
      <c r="C34" s="206">
        <f>'100m eng V'!C31</f>
        <v>0</v>
      </c>
      <c r="D34" s="32">
        <f>'100m eng V'!D31</f>
        <v>0</v>
      </c>
      <c r="E34" s="32" t="str">
        <f>'100m eng V'!E31</f>
        <v/>
      </c>
      <c r="F34" s="33">
        <f>'100m eng V'!F31</f>
        <v>0</v>
      </c>
      <c r="G34" s="43" t="str">
        <f>'100m eng V'!G31</f>
        <v xml:space="preserve"> </v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e">
        <f>IF(G35="","",RANK(G35,$G$9:$G$40)+COUNTIF(G$9:G35,G35)-1)</f>
        <v>#VALUE!</v>
      </c>
      <c r="C35" s="206">
        <f>'100m eng V'!C32</f>
        <v>0</v>
      </c>
      <c r="D35" s="32">
        <f>'100m eng V'!D32</f>
        <v>0</v>
      </c>
      <c r="E35" s="32" t="str">
        <f>'100m eng V'!E32</f>
        <v/>
      </c>
      <c r="F35" s="33">
        <f>'100m eng V'!F32</f>
        <v>0</v>
      </c>
      <c r="G35" s="43" t="str">
        <f>'100m eng V'!G32</f>
        <v xml:space="preserve"> </v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e">
        <f>IF(G36="","",RANK(G36,$G$9:$G$40)+COUNTIF(G$9:G36,G36)-1)</f>
        <v>#VALUE!</v>
      </c>
      <c r="C36" s="206">
        <f>'100m eng V'!C33</f>
        <v>0</v>
      </c>
      <c r="D36" s="32">
        <f>'100m eng V'!D33</f>
        <v>0</v>
      </c>
      <c r="E36" s="32" t="str">
        <f>'100m eng V'!E33</f>
        <v/>
      </c>
      <c r="F36" s="33">
        <f>'100m eng V'!F33</f>
        <v>0</v>
      </c>
      <c r="G36" s="43" t="str">
        <f>'100m eng V'!G33</f>
        <v xml:space="preserve"> </v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e">
        <f>IF(G37="","",RANK(G37,$G$9:$G$40)+COUNTIF(G$9:G37,G37)-1)</f>
        <v>#VALUE!</v>
      </c>
      <c r="C37" s="206">
        <f>'100m eng V'!C34</f>
        <v>0</v>
      </c>
      <c r="D37" s="32">
        <f>'100m eng V'!D34</f>
        <v>0</v>
      </c>
      <c r="E37" s="32" t="str">
        <f>'100m eng V'!E34</f>
        <v/>
      </c>
      <c r="F37" s="33">
        <f>'100m eng V'!F34</f>
        <v>0</v>
      </c>
      <c r="G37" s="43" t="str">
        <f>'100m eng V'!G34</f>
        <v xml:space="preserve"> </v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e">
        <f>IF(G38="","",RANK(G38,$G$9:$G$40)+COUNTIF(G$9:G38,G38)-1)</f>
        <v>#VALUE!</v>
      </c>
      <c r="C38" s="206">
        <f>'100m eng V'!C35</f>
        <v>0</v>
      </c>
      <c r="D38" s="32">
        <f>'100m eng V'!D35</f>
        <v>0</v>
      </c>
      <c r="E38" s="32" t="str">
        <f>'100m eng V'!E35</f>
        <v/>
      </c>
      <c r="F38" s="33">
        <f>'100m eng V'!F35</f>
        <v>0</v>
      </c>
      <c r="G38" s="43" t="str">
        <f>'100m eng V'!G35</f>
        <v xml:space="preserve"> </v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e">
        <f>IF(G39="","",RANK(G39,$G$9:$G$40)+COUNTIF(G$9:G39,G39)-1)</f>
        <v>#VALUE!</v>
      </c>
      <c r="C39" s="206">
        <f>'100m eng V'!C36</f>
        <v>0</v>
      </c>
      <c r="D39" s="32">
        <f>'100m eng V'!D36</f>
        <v>0</v>
      </c>
      <c r="E39" s="32" t="str">
        <f>'100m eng V'!E36</f>
        <v/>
      </c>
      <c r="F39" s="33">
        <f>'100m eng V'!F36</f>
        <v>0</v>
      </c>
      <c r="G39" s="43" t="str">
        <f>'100m eng V'!G36</f>
        <v xml:space="preserve"> </v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e">
        <f>IF(G40="","",RANK(G40,$G$9:$G$40)+COUNTIF(G$9:G40,G40)-1)</f>
        <v>#VALUE!</v>
      </c>
      <c r="C40" s="206">
        <f>'100m eng V'!C37</f>
        <v>0</v>
      </c>
      <c r="D40" s="32">
        <f>'100m eng V'!D37</f>
        <v>0</v>
      </c>
      <c r="E40" s="32" t="str">
        <f>'100m eng V'!E37</f>
        <v/>
      </c>
      <c r="F40" s="33">
        <f>'100m eng V'!F37</f>
        <v>0</v>
      </c>
      <c r="G40" s="43" t="str">
        <f>'100m eng V'!G37</f>
        <v xml:space="preserve"> </v>
      </c>
      <c r="H40" s="44">
        <f>'yarışmaya katılan okullar'!B43</f>
        <v>0</v>
      </c>
    </row>
    <row r="41" spans="1:8" s="23" customFormat="1" ht="24.95" customHeight="1">
      <c r="C41" s="29"/>
    </row>
    <row r="42" spans="1:8" s="23" customFormat="1" ht="24.95" customHeight="1">
      <c r="C42" s="29"/>
    </row>
    <row r="43" spans="1:8" s="23" customFormat="1" ht="24.95" customHeight="1">
      <c r="C43" s="29"/>
    </row>
    <row r="44" spans="1:8" s="23" customFormat="1" ht="24.95" customHeight="1">
      <c r="C44" s="29"/>
    </row>
    <row r="45" spans="1:8" s="23" customFormat="1" ht="24.95" customHeight="1">
      <c r="C45" s="29"/>
    </row>
    <row r="46" spans="1:8" s="23" customFormat="1" ht="24.95" customHeight="1">
      <c r="C46" s="29"/>
    </row>
    <row r="47" spans="1:8" s="23" customFormat="1" ht="24.95" customHeight="1">
      <c r="C47" s="29"/>
    </row>
    <row r="48" spans="1:8" s="23" customFormat="1" ht="24.95" customHeight="1">
      <c r="C48" s="29"/>
    </row>
    <row r="49" spans="3:3" s="23" customFormat="1" ht="24.95" customHeight="1">
      <c r="C49" s="29"/>
    </row>
    <row r="50" spans="3:3" s="23" customFormat="1" ht="24.95" customHeight="1">
      <c r="C50" s="29"/>
    </row>
    <row r="51" spans="3:3" s="23" customFormat="1" ht="24.95" customHeight="1">
      <c r="C51" s="29"/>
    </row>
    <row r="52" spans="3:3" s="23" customFormat="1" ht="24.95" customHeight="1">
      <c r="C52" s="29"/>
    </row>
    <row r="53" spans="3:3" s="23" customFormat="1" ht="24.95" customHeight="1">
      <c r="C53" s="29"/>
    </row>
    <row r="54" spans="3:3" s="23" customFormat="1" ht="24.95" customHeight="1">
      <c r="C54" s="29"/>
    </row>
    <row r="55" spans="3:3" s="23" customFormat="1" ht="24.95" customHeight="1">
      <c r="C55" s="29"/>
    </row>
    <row r="56" spans="3:3" s="23" customFormat="1" ht="24.95" customHeight="1">
      <c r="C56" s="29"/>
    </row>
    <row r="57" spans="3:3" s="23" customFormat="1" ht="24.95" customHeight="1">
      <c r="C57" s="29"/>
    </row>
    <row r="58" spans="3:3" s="23" customFormat="1" ht="24.95" customHeight="1">
      <c r="C58" s="29"/>
    </row>
    <row r="59" spans="3:3" s="23" customFormat="1" ht="24.95" customHeight="1">
      <c r="C59" s="29"/>
    </row>
    <row r="60" spans="3:3" s="23" customFormat="1" ht="24.95" customHeight="1">
      <c r="C60" s="29"/>
    </row>
    <row r="61" spans="3:3" s="23" customFormat="1" ht="24.95" customHeight="1">
      <c r="C61" s="29"/>
    </row>
    <row r="62" spans="3:3" s="23" customFormat="1" ht="24.95" customHeight="1">
      <c r="C62" s="29"/>
    </row>
    <row r="63" spans="3:3" s="23" customFormat="1" ht="24.95" customHeight="1">
      <c r="C63" s="29"/>
    </row>
    <row r="64" spans="3:3" s="23" customFormat="1" ht="24.95" customHeight="1">
      <c r="C64" s="29"/>
    </row>
    <row r="65" spans="3:3" s="23" customFormat="1" ht="24.95" customHeight="1">
      <c r="C65" s="29"/>
    </row>
    <row r="66" spans="3:3" s="23" customFormat="1" ht="24.95" customHeight="1">
      <c r="C66" s="29"/>
    </row>
    <row r="67" spans="3:3" s="23" customFormat="1" ht="24.95" customHeight="1">
      <c r="C67" s="29"/>
    </row>
    <row r="68" spans="3:3" s="23" customFormat="1" ht="24.95" customHeight="1">
      <c r="C68" s="29"/>
    </row>
    <row r="69" spans="3:3" s="23" customFormat="1" ht="24.95" customHeight="1">
      <c r="C69" s="29"/>
    </row>
    <row r="70" spans="3:3" s="23" customFormat="1" ht="24.95" customHeight="1">
      <c r="C70" s="29"/>
    </row>
  </sheetData>
  <mergeCells count="5">
    <mergeCell ref="A1:H1"/>
    <mergeCell ref="A2:H2"/>
    <mergeCell ref="A3:H3"/>
    <mergeCell ref="F5:G5"/>
    <mergeCell ref="F6:G6"/>
  </mergeCells>
  <conditionalFormatting sqref="C9:H40">
    <cfRule type="cellIs" dxfId="153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I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9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9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9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9" s="23" customFormat="1" ht="24.95" customHeight="1">
      <c r="I4" s="325"/>
    </row>
    <row r="5" spans="1:9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9" s="23" customFormat="1" ht="24.95" customHeight="1">
      <c r="C6" s="24" t="s">
        <v>6</v>
      </c>
      <c r="D6" s="26" t="str">
        <f>'100m eng'!$D$6</f>
        <v>100 m ENGELLİ(76.2cm)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9" s="23" customFormat="1" ht="24.95" customHeight="1">
      <c r="I7" s="325"/>
    </row>
    <row r="8" spans="1:9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9" s="23" customFormat="1" ht="24.95" customHeight="1">
      <c r="A9" s="27">
        <v>1</v>
      </c>
      <c r="B9" s="39">
        <f>IF(ISERROR(VLOOKUP(I9,'100m eng'!$B$9:$H$40,7,FALSE)),0,(VLOOKUP(I9,'100m eng'!$B$9:$H$40,7,FALSE)))</f>
        <v>0</v>
      </c>
      <c r="C9" s="206">
        <f>IF(ISERROR(VLOOKUP(I9,'100m eng'!$B$9:$H$40,2,FALSE)),0,(VLOOKUP(I9,'100m eng'!$B$9:$H$40,2,FALSE)))</f>
        <v>0</v>
      </c>
      <c r="D9" s="212">
        <f>IF(ISERROR(VLOOKUP(I9,'100m eng'!$B$9:$H$40,3,FALSE)),0,(VLOOKUP(I9,'100m eng'!$B$9:$H$40,3,FALSE)))</f>
        <v>0</v>
      </c>
      <c r="E9" s="212">
        <f>IF(ISERROR(VLOOKUP(I9,'100m eng'!$B$9:$H$40,4,FALSE)),0,(VLOOKUP(I9,'100m eng'!$B$9:$H$40,4,FALSE)))</f>
        <v>0</v>
      </c>
      <c r="F9" s="33">
        <f>IF(ISERROR(VLOOKUP(I9,'100m eng'!$B$9:$H$40,5,FALSE)),0,(VLOOKUP(I9,'100m eng'!$B$9:$H$40,5,FALSE)))</f>
        <v>0</v>
      </c>
      <c r="G9" s="40">
        <f>IF(ISERROR(VLOOKUP(I9,'100m eng'!$B$9:$H$40,6,FALSE)),0,(VLOOKUP(I9,'100m eng'!$B$9:$H$40,6,FALSE)))</f>
        <v>0</v>
      </c>
      <c r="H9" s="209"/>
      <c r="I9" s="30">
        <v>1</v>
      </c>
    </row>
    <row r="10" spans="1:9" s="23" customFormat="1" ht="24.95" customHeight="1">
      <c r="A10" s="27">
        <v>2</v>
      </c>
      <c r="B10" s="39">
        <f>IF(ISERROR(VLOOKUP(I10,'100m eng'!$B$9:$H$40,7,FALSE)),0,(VLOOKUP(I10,'100m eng'!$B$9:$H$40,7,FALSE)))</f>
        <v>0</v>
      </c>
      <c r="C10" s="206">
        <f>IF(ISERROR(VLOOKUP(I10,'100m eng'!$B$9:$H$40,2,FALSE)),0,(VLOOKUP(I10,'100m eng'!$B$9:$H$40,2,FALSE)))</f>
        <v>0</v>
      </c>
      <c r="D10" s="212">
        <f>IF(ISERROR(VLOOKUP(I10,'100m eng'!$B$9:$H$40,3,FALSE)),0,(VLOOKUP(I10,'100m eng'!$B$9:$H$40,3,FALSE)))</f>
        <v>0</v>
      </c>
      <c r="E10" s="212">
        <f>IF(ISERROR(VLOOKUP(I10,'100m eng'!$B$9:$H$40,4,FALSE)),0,(VLOOKUP(I10,'100m eng'!$B$9:$H$40,4,FALSE)))</f>
        <v>0</v>
      </c>
      <c r="F10" s="33">
        <f>IF(ISERROR(VLOOKUP(I10,'100m eng'!$B$9:$H$40,5,FALSE)),0,(VLOOKUP(I10,'100m eng'!$B$9:$H$40,5,FALSE)))</f>
        <v>0</v>
      </c>
      <c r="G10" s="40">
        <f>IF(ISERROR(VLOOKUP(I10,'100m eng'!$B$9:$H$40,6,FALSE)),0,(VLOOKUP(I10,'100m eng'!$B$9:$H$40,6,FALSE)))</f>
        <v>0</v>
      </c>
      <c r="H10" s="209"/>
      <c r="I10" s="30">
        <v>2</v>
      </c>
    </row>
    <row r="11" spans="1:9" s="23" customFormat="1" ht="24.95" customHeight="1">
      <c r="A11" s="27">
        <v>3</v>
      </c>
      <c r="B11" s="39">
        <f>IF(ISERROR(VLOOKUP(I11,'100m eng'!$B$9:$H$40,7,FALSE)),0,(VLOOKUP(I11,'100m eng'!$B$9:$H$40,7,FALSE)))</f>
        <v>0</v>
      </c>
      <c r="C11" s="206">
        <f>IF(ISERROR(VLOOKUP(I11,'100m eng'!$B$9:$H$40,2,FALSE)),0,(VLOOKUP(I11,'100m eng'!$B$9:$H$40,2,FALSE)))</f>
        <v>0</v>
      </c>
      <c r="D11" s="212">
        <f>IF(ISERROR(VLOOKUP(I11,'100m eng'!$B$9:$H$40,3,FALSE)),0,(VLOOKUP(I11,'100m eng'!$B$9:$H$40,3,FALSE)))</f>
        <v>0</v>
      </c>
      <c r="E11" s="212">
        <f>IF(ISERROR(VLOOKUP(I11,'100m eng'!$B$9:$H$40,4,FALSE)),0,(VLOOKUP(I11,'100m eng'!$B$9:$H$40,4,FALSE)))</f>
        <v>0</v>
      </c>
      <c r="F11" s="33">
        <f>IF(ISERROR(VLOOKUP(I11,'100m eng'!$B$9:$H$40,5,FALSE)),0,(VLOOKUP(I11,'100m eng'!$B$9:$H$40,5,FALSE)))</f>
        <v>0</v>
      </c>
      <c r="G11" s="40">
        <f>IF(ISERROR(VLOOKUP(I11,'100m eng'!$B$9:$H$40,6,FALSE)),0,(VLOOKUP(I11,'100m eng'!$B$9:$H$40,6,FALSE)))</f>
        <v>0</v>
      </c>
      <c r="H11" s="209"/>
      <c r="I11" s="30">
        <v>3</v>
      </c>
    </row>
    <row r="12" spans="1:9" s="23" customFormat="1" ht="24.95" customHeight="1">
      <c r="A12" s="27">
        <v>4</v>
      </c>
      <c r="B12" s="39">
        <f>IF(ISERROR(VLOOKUP(I12,'100m eng'!$B$9:$H$40,7,FALSE)),0,(VLOOKUP(I12,'100m eng'!$B$9:$H$40,7,FALSE)))</f>
        <v>0</v>
      </c>
      <c r="C12" s="206">
        <f>IF(ISERROR(VLOOKUP(I12,'100m eng'!$B$9:$H$40,2,FALSE)),0,(VLOOKUP(I12,'100m eng'!$B$9:$H$40,2,FALSE)))</f>
        <v>0</v>
      </c>
      <c r="D12" s="212">
        <f>IF(ISERROR(VLOOKUP(I12,'100m eng'!$B$9:$H$40,3,FALSE)),0,(VLOOKUP(I12,'100m eng'!$B$9:$H$40,3,FALSE)))</f>
        <v>0</v>
      </c>
      <c r="E12" s="212">
        <f>IF(ISERROR(VLOOKUP(I12,'100m eng'!$B$9:$H$40,4,FALSE)),0,(VLOOKUP(I12,'100m eng'!$B$9:$H$40,4,FALSE)))</f>
        <v>0</v>
      </c>
      <c r="F12" s="33">
        <f>IF(ISERROR(VLOOKUP(I12,'100m eng'!$B$9:$H$40,5,FALSE)),0,(VLOOKUP(I12,'100m eng'!$B$9:$H$40,5,FALSE)))</f>
        <v>0</v>
      </c>
      <c r="G12" s="40">
        <f>IF(ISERROR(VLOOKUP(I12,'100m eng'!$B$9:$H$40,6,FALSE)),0,(VLOOKUP(I12,'100m eng'!$B$9:$H$40,6,FALSE)))</f>
        <v>0</v>
      </c>
      <c r="H12" s="209"/>
      <c r="I12" s="30">
        <v>4</v>
      </c>
    </row>
    <row r="13" spans="1:9" s="23" customFormat="1" ht="24.95" customHeight="1">
      <c r="A13" s="27">
        <v>5</v>
      </c>
      <c r="B13" s="39">
        <f>IF(ISERROR(VLOOKUP(I13,'100m eng'!$B$9:$H$40,7,FALSE)),0,(VLOOKUP(I13,'100m eng'!$B$9:$H$40,7,FALSE)))</f>
        <v>0</v>
      </c>
      <c r="C13" s="206">
        <f>IF(ISERROR(VLOOKUP(I13,'100m eng'!$B$9:$H$40,2,FALSE)),0,(VLOOKUP(I13,'100m eng'!$B$9:$H$40,2,FALSE)))</f>
        <v>0</v>
      </c>
      <c r="D13" s="212">
        <f>IF(ISERROR(VLOOKUP(I13,'100m eng'!$B$9:$H$40,3,FALSE)),0,(VLOOKUP(I13,'100m eng'!$B$9:$H$40,3,FALSE)))</f>
        <v>0</v>
      </c>
      <c r="E13" s="212">
        <f>IF(ISERROR(VLOOKUP(I13,'100m eng'!$B$9:$H$40,4,FALSE)),0,(VLOOKUP(I13,'100m eng'!$B$9:$H$40,4,FALSE)))</f>
        <v>0</v>
      </c>
      <c r="F13" s="33">
        <f>IF(ISERROR(VLOOKUP(I13,'100m eng'!$B$9:$H$40,5,FALSE)),0,(VLOOKUP(I13,'100m eng'!$B$9:$H$40,5,FALSE)))</f>
        <v>0</v>
      </c>
      <c r="G13" s="40">
        <f>IF(ISERROR(VLOOKUP(I13,'100m eng'!$B$9:$H$40,6,FALSE)),0,(VLOOKUP(I13,'100m eng'!$B$9:$H$40,6,FALSE)))</f>
        <v>0</v>
      </c>
      <c r="H13" s="209"/>
      <c r="I13" s="30">
        <v>5</v>
      </c>
    </row>
    <row r="14" spans="1:9" s="23" customFormat="1" ht="24.95" customHeight="1">
      <c r="A14" s="27">
        <v>6</v>
      </c>
      <c r="B14" s="39">
        <f>IF(ISERROR(VLOOKUP(I14,'100m eng'!$B$9:$H$40,7,FALSE)),0,(VLOOKUP(I14,'100m eng'!$B$9:$H$40,7,FALSE)))</f>
        <v>0</v>
      </c>
      <c r="C14" s="206">
        <f>IF(ISERROR(VLOOKUP(I14,'100m eng'!$B$9:$H$40,2,FALSE)),0,(VLOOKUP(I14,'100m eng'!$B$9:$H$40,2,FALSE)))</f>
        <v>0</v>
      </c>
      <c r="D14" s="212">
        <f>IF(ISERROR(VLOOKUP(I14,'100m eng'!$B$9:$H$40,3,FALSE)),0,(VLOOKUP(I14,'100m eng'!$B$9:$H$40,3,FALSE)))</f>
        <v>0</v>
      </c>
      <c r="E14" s="212">
        <f>IF(ISERROR(VLOOKUP(I14,'100m eng'!$B$9:$H$40,4,FALSE)),0,(VLOOKUP(I14,'100m eng'!$B$9:$H$40,4,FALSE)))</f>
        <v>0</v>
      </c>
      <c r="F14" s="33">
        <f>IF(ISERROR(VLOOKUP(I14,'100m eng'!$B$9:$H$40,5,FALSE)),0,(VLOOKUP(I14,'100m eng'!$B$9:$H$40,5,FALSE)))</f>
        <v>0</v>
      </c>
      <c r="G14" s="40">
        <f>IF(ISERROR(VLOOKUP(I14,'100m eng'!$B$9:$H$40,6,FALSE)),0,(VLOOKUP(I14,'100m eng'!$B$9:$H$40,6,FALSE)))</f>
        <v>0</v>
      </c>
      <c r="H14" s="209"/>
      <c r="I14" s="30">
        <v>6</v>
      </c>
    </row>
    <row r="15" spans="1:9" s="23" customFormat="1" ht="24.95" customHeight="1">
      <c r="A15" s="27">
        <v>7</v>
      </c>
      <c r="B15" s="39">
        <f>IF(ISERROR(VLOOKUP(I15,'100m eng'!$B$9:$H$40,7,FALSE)),0,(VLOOKUP(I15,'100m eng'!$B$9:$H$40,7,FALSE)))</f>
        <v>0</v>
      </c>
      <c r="C15" s="206">
        <f>IF(ISERROR(VLOOKUP(I15,'100m eng'!$B$9:$H$40,2,FALSE)),0,(VLOOKUP(I15,'100m eng'!$B$9:$H$40,2,FALSE)))</f>
        <v>0</v>
      </c>
      <c r="D15" s="212">
        <f>IF(ISERROR(VLOOKUP(I15,'100m eng'!$B$9:$H$40,3,FALSE)),0,(VLOOKUP(I15,'100m eng'!$B$9:$H$40,3,FALSE)))</f>
        <v>0</v>
      </c>
      <c r="E15" s="212">
        <f>IF(ISERROR(VLOOKUP(I15,'100m eng'!$B$9:$H$40,4,FALSE)),0,(VLOOKUP(I15,'100m eng'!$B$9:$H$40,4,FALSE)))</f>
        <v>0</v>
      </c>
      <c r="F15" s="33">
        <f>IF(ISERROR(VLOOKUP(I15,'100m eng'!$B$9:$H$40,5,FALSE)),0,(VLOOKUP(I15,'100m eng'!$B$9:$H$40,5,FALSE)))</f>
        <v>0</v>
      </c>
      <c r="G15" s="40">
        <f>IF(ISERROR(VLOOKUP(I15,'100m eng'!$B$9:$H$40,6,FALSE)),0,(VLOOKUP(I15,'100m eng'!$B$9:$H$40,6,FALSE)))</f>
        <v>0</v>
      </c>
      <c r="H15" s="209"/>
      <c r="I15" s="30">
        <v>7</v>
      </c>
    </row>
    <row r="16" spans="1:9" s="23" customFormat="1" ht="24.95" customHeight="1">
      <c r="A16" s="27">
        <v>8</v>
      </c>
      <c r="B16" s="39">
        <f>IF(ISERROR(VLOOKUP(I16,'100m eng'!$B$9:$H$40,7,FALSE)),0,(VLOOKUP(I16,'100m eng'!$B$9:$H$40,7,FALSE)))</f>
        <v>0</v>
      </c>
      <c r="C16" s="206">
        <f>IF(ISERROR(VLOOKUP(I16,'100m eng'!$B$9:$H$40,2,FALSE)),0,(VLOOKUP(I16,'100m eng'!$B$9:$H$40,2,FALSE)))</f>
        <v>0</v>
      </c>
      <c r="D16" s="212">
        <f>IF(ISERROR(VLOOKUP(I16,'100m eng'!$B$9:$H$40,3,FALSE)),0,(VLOOKUP(I16,'100m eng'!$B$9:$H$40,3,FALSE)))</f>
        <v>0</v>
      </c>
      <c r="E16" s="212">
        <f>IF(ISERROR(VLOOKUP(I16,'100m eng'!$B$9:$H$40,4,FALSE)),0,(VLOOKUP(I16,'100m eng'!$B$9:$H$40,4,FALSE)))</f>
        <v>0</v>
      </c>
      <c r="F16" s="33">
        <f>IF(ISERROR(VLOOKUP(I16,'100m eng'!$B$9:$H$40,5,FALSE)),0,(VLOOKUP(I16,'100m eng'!$B$9:$H$40,5,FALSE)))</f>
        <v>0</v>
      </c>
      <c r="G16" s="40">
        <f>IF(ISERROR(VLOOKUP(I16,'100m eng'!$B$9:$H$40,6,FALSE)),0,(VLOOKUP(I16,'100m eng'!$B$9:$H$40,6,FALSE)))</f>
        <v>0</v>
      </c>
      <c r="H16" s="209"/>
      <c r="I16" s="30">
        <v>8</v>
      </c>
    </row>
    <row r="17" spans="1:9" s="23" customFormat="1" ht="24.95" customHeight="1">
      <c r="A17" s="27">
        <v>9</v>
      </c>
      <c r="B17" s="39">
        <f>IF(ISERROR(VLOOKUP(I17,'100m eng'!$B$9:$H$40,7,FALSE)),0,(VLOOKUP(I17,'100m eng'!$B$9:$H$40,7,FALSE)))</f>
        <v>0</v>
      </c>
      <c r="C17" s="206">
        <f>IF(ISERROR(VLOOKUP(I17,'100m eng'!$B$9:$H$40,2,FALSE)),0,(VLOOKUP(I17,'100m eng'!$B$9:$H$40,2,FALSE)))</f>
        <v>0</v>
      </c>
      <c r="D17" s="212">
        <f>IF(ISERROR(VLOOKUP(I17,'100m eng'!$B$9:$H$40,3,FALSE)),0,(VLOOKUP(I17,'100m eng'!$B$9:$H$40,3,FALSE)))</f>
        <v>0</v>
      </c>
      <c r="E17" s="212">
        <f>IF(ISERROR(VLOOKUP(I17,'100m eng'!$B$9:$H$40,4,FALSE)),0,(VLOOKUP(I17,'100m eng'!$B$9:$H$40,4,FALSE)))</f>
        <v>0</v>
      </c>
      <c r="F17" s="33">
        <f>IF(ISERROR(VLOOKUP(I17,'100m eng'!$B$9:$H$40,5,FALSE)),0,(VLOOKUP(I17,'100m eng'!$B$9:$H$40,5,FALSE)))</f>
        <v>0</v>
      </c>
      <c r="G17" s="40">
        <f>IF(ISERROR(VLOOKUP(I17,'100m eng'!$B$9:$H$40,6,FALSE)),0,(VLOOKUP(I17,'100m eng'!$B$9:$H$40,6,FALSE)))</f>
        <v>0</v>
      </c>
      <c r="H17" s="209"/>
      <c r="I17" s="30">
        <v>9</v>
      </c>
    </row>
    <row r="18" spans="1:9" s="23" customFormat="1" ht="24.95" customHeight="1">
      <c r="A18" s="27">
        <v>10</v>
      </c>
      <c r="B18" s="39">
        <f>IF(ISERROR(VLOOKUP(I18,'100m eng'!$B$9:$H$40,7,FALSE)),0,(VLOOKUP(I18,'100m eng'!$B$9:$H$40,7,FALSE)))</f>
        <v>0</v>
      </c>
      <c r="C18" s="206">
        <f>IF(ISERROR(VLOOKUP(I18,'100m eng'!$B$9:$H$40,2,FALSE)),0,(VLOOKUP(I18,'100m eng'!$B$9:$H$40,2,FALSE)))</f>
        <v>0</v>
      </c>
      <c r="D18" s="212">
        <f>IF(ISERROR(VLOOKUP(I18,'100m eng'!$B$9:$H$40,3,FALSE)),0,(VLOOKUP(I18,'100m eng'!$B$9:$H$40,3,FALSE)))</f>
        <v>0</v>
      </c>
      <c r="E18" s="212">
        <f>IF(ISERROR(VLOOKUP(I18,'100m eng'!$B$9:$H$40,4,FALSE)),0,(VLOOKUP(I18,'100m eng'!$B$9:$H$40,4,FALSE)))</f>
        <v>0</v>
      </c>
      <c r="F18" s="33">
        <f>IF(ISERROR(VLOOKUP(I18,'100m eng'!$B$9:$H$40,5,FALSE)),0,(VLOOKUP(I18,'100m eng'!$B$9:$H$40,5,FALSE)))</f>
        <v>0</v>
      </c>
      <c r="G18" s="40">
        <f>IF(ISERROR(VLOOKUP(I18,'100m eng'!$B$9:$H$40,6,FALSE)),0,(VLOOKUP(I18,'100m eng'!$B$9:$H$40,6,FALSE)))</f>
        <v>0</v>
      </c>
      <c r="H18" s="209"/>
      <c r="I18" s="30">
        <v>10</v>
      </c>
    </row>
    <row r="19" spans="1:9" s="23" customFormat="1" ht="24.95" customHeight="1">
      <c r="A19" s="27">
        <v>11</v>
      </c>
      <c r="B19" s="39">
        <f>IF(ISERROR(VLOOKUP(I19,'100m eng'!$B$9:$H$40,7,FALSE)),0,(VLOOKUP(I19,'100m eng'!$B$9:$H$40,7,FALSE)))</f>
        <v>0</v>
      </c>
      <c r="C19" s="206">
        <f>IF(ISERROR(VLOOKUP(I19,'100m eng'!$B$9:$H$40,2,FALSE)),0,(VLOOKUP(I19,'100m eng'!$B$9:$H$40,2,FALSE)))</f>
        <v>0</v>
      </c>
      <c r="D19" s="212">
        <f>IF(ISERROR(VLOOKUP(I19,'100m eng'!$B$9:$H$40,3,FALSE)),0,(VLOOKUP(I19,'100m eng'!$B$9:$H$40,3,FALSE)))</f>
        <v>0</v>
      </c>
      <c r="E19" s="212">
        <f>IF(ISERROR(VLOOKUP(I19,'100m eng'!$B$9:$H$40,4,FALSE)),0,(VLOOKUP(I19,'100m eng'!$B$9:$H$40,4,FALSE)))</f>
        <v>0</v>
      </c>
      <c r="F19" s="33">
        <f>IF(ISERROR(VLOOKUP(I19,'100m eng'!$B$9:$H$40,5,FALSE)),0,(VLOOKUP(I19,'100m eng'!$B$9:$H$40,5,FALSE)))</f>
        <v>0</v>
      </c>
      <c r="G19" s="40">
        <f>IF(ISERROR(VLOOKUP(I19,'100m eng'!$B$9:$H$40,6,FALSE)),0,(VLOOKUP(I19,'100m eng'!$B$9:$H$40,6,FALSE)))</f>
        <v>0</v>
      </c>
      <c r="H19" s="209"/>
      <c r="I19" s="30">
        <v>11</v>
      </c>
    </row>
    <row r="20" spans="1:9" s="23" customFormat="1" ht="24.95" customHeight="1">
      <c r="A20" s="27">
        <v>12</v>
      </c>
      <c r="B20" s="39">
        <f>IF(ISERROR(VLOOKUP(I20,'100m eng'!$B$9:$H$40,7,FALSE)),0,(VLOOKUP(I20,'100m eng'!$B$9:$H$40,7,FALSE)))</f>
        <v>0</v>
      </c>
      <c r="C20" s="206">
        <f>IF(ISERROR(VLOOKUP(I20,'100m eng'!$B$9:$H$40,2,FALSE)),0,(VLOOKUP(I20,'100m eng'!$B$9:$H$40,2,FALSE)))</f>
        <v>0</v>
      </c>
      <c r="D20" s="212">
        <f>IF(ISERROR(VLOOKUP(I20,'100m eng'!$B$9:$H$40,3,FALSE)),0,(VLOOKUP(I20,'100m eng'!$B$9:$H$40,3,FALSE)))</f>
        <v>0</v>
      </c>
      <c r="E20" s="212">
        <f>IF(ISERROR(VLOOKUP(I20,'100m eng'!$B$9:$H$40,4,FALSE)),0,(VLOOKUP(I20,'100m eng'!$B$9:$H$40,4,FALSE)))</f>
        <v>0</v>
      </c>
      <c r="F20" s="33">
        <f>IF(ISERROR(VLOOKUP(I20,'100m eng'!$B$9:$H$40,5,FALSE)),0,(VLOOKUP(I20,'100m eng'!$B$9:$H$40,5,FALSE)))</f>
        <v>0</v>
      </c>
      <c r="G20" s="40">
        <f>IF(ISERROR(VLOOKUP(I20,'100m eng'!$B$9:$H$40,6,FALSE)),0,(VLOOKUP(I20,'100m eng'!$B$9:$H$40,6,FALSE)))</f>
        <v>0</v>
      </c>
      <c r="H20" s="209"/>
      <c r="I20" s="30">
        <v>12</v>
      </c>
    </row>
    <row r="21" spans="1:9" s="23" customFormat="1" ht="24.95" customHeight="1">
      <c r="A21" s="27">
        <v>13</v>
      </c>
      <c r="B21" s="39">
        <f>IF(ISERROR(VLOOKUP(I21,'100m eng'!$B$9:$H$40,7,FALSE)),0,(VLOOKUP(I21,'100m eng'!$B$9:$H$40,7,FALSE)))</f>
        <v>0</v>
      </c>
      <c r="C21" s="206">
        <f>IF(ISERROR(VLOOKUP(I21,'100m eng'!$B$9:$H$40,2,FALSE)),0,(VLOOKUP(I21,'100m eng'!$B$9:$H$40,2,FALSE)))</f>
        <v>0</v>
      </c>
      <c r="D21" s="212">
        <f>IF(ISERROR(VLOOKUP(I21,'100m eng'!$B$9:$H$40,3,FALSE)),0,(VLOOKUP(I21,'100m eng'!$B$9:$H$40,3,FALSE)))</f>
        <v>0</v>
      </c>
      <c r="E21" s="212">
        <f>IF(ISERROR(VLOOKUP(I21,'100m eng'!$B$9:$H$40,4,FALSE)),0,(VLOOKUP(I21,'100m eng'!$B$9:$H$40,4,FALSE)))</f>
        <v>0</v>
      </c>
      <c r="F21" s="33">
        <f>IF(ISERROR(VLOOKUP(I21,'100m eng'!$B$9:$H$40,5,FALSE)),0,(VLOOKUP(I21,'100m eng'!$B$9:$H$40,5,FALSE)))</f>
        <v>0</v>
      </c>
      <c r="G21" s="40">
        <f>IF(ISERROR(VLOOKUP(I21,'100m eng'!$B$9:$H$40,6,FALSE)),0,(VLOOKUP(I21,'100m eng'!$B$9:$H$40,6,FALSE)))</f>
        <v>0</v>
      </c>
      <c r="H21" s="209"/>
      <c r="I21" s="30">
        <v>13</v>
      </c>
    </row>
    <row r="22" spans="1:9" s="23" customFormat="1" ht="24.95" customHeight="1">
      <c r="A22" s="27">
        <v>14</v>
      </c>
      <c r="B22" s="39">
        <f>IF(ISERROR(VLOOKUP(I22,'100m eng'!$B$9:$H$40,7,FALSE)),0,(VLOOKUP(I22,'100m eng'!$B$9:$H$40,7,FALSE)))</f>
        <v>0</v>
      </c>
      <c r="C22" s="206">
        <f>IF(ISERROR(VLOOKUP(I22,'100m eng'!$B$9:$H$40,2,FALSE)),0,(VLOOKUP(I22,'100m eng'!$B$9:$H$40,2,FALSE)))</f>
        <v>0</v>
      </c>
      <c r="D22" s="212">
        <f>IF(ISERROR(VLOOKUP(I22,'100m eng'!$B$9:$H$40,3,FALSE)),0,(VLOOKUP(I22,'100m eng'!$B$9:$H$40,3,FALSE)))</f>
        <v>0</v>
      </c>
      <c r="E22" s="212">
        <f>IF(ISERROR(VLOOKUP(I22,'100m eng'!$B$9:$H$40,4,FALSE)),0,(VLOOKUP(I22,'100m eng'!$B$9:$H$40,4,FALSE)))</f>
        <v>0</v>
      </c>
      <c r="F22" s="33">
        <f>IF(ISERROR(VLOOKUP(I22,'100m eng'!$B$9:$H$40,5,FALSE)),0,(VLOOKUP(I22,'100m eng'!$B$9:$H$40,5,FALSE)))</f>
        <v>0</v>
      </c>
      <c r="G22" s="40">
        <f>IF(ISERROR(VLOOKUP(I22,'100m eng'!$B$9:$H$40,6,FALSE)),0,(VLOOKUP(I22,'100m eng'!$B$9:$H$40,6,FALSE)))</f>
        <v>0</v>
      </c>
      <c r="H22" s="209"/>
      <c r="I22" s="30">
        <v>14</v>
      </c>
    </row>
    <row r="23" spans="1:9" s="23" customFormat="1" ht="24.95" customHeight="1">
      <c r="A23" s="27">
        <v>15</v>
      </c>
      <c r="B23" s="39">
        <f>IF(ISERROR(VLOOKUP(I23,'100m eng'!$B$9:$H$40,7,FALSE)),0,(VLOOKUP(I23,'100m eng'!$B$9:$H$40,7,FALSE)))</f>
        <v>0</v>
      </c>
      <c r="C23" s="206">
        <f>IF(ISERROR(VLOOKUP(I23,'100m eng'!$B$9:$H$40,2,FALSE)),0,(VLOOKUP(I23,'100m eng'!$B$9:$H$40,2,FALSE)))</f>
        <v>0</v>
      </c>
      <c r="D23" s="212">
        <f>IF(ISERROR(VLOOKUP(I23,'100m eng'!$B$9:$H$40,3,FALSE)),0,(VLOOKUP(I23,'100m eng'!$B$9:$H$40,3,FALSE)))</f>
        <v>0</v>
      </c>
      <c r="E23" s="212">
        <f>IF(ISERROR(VLOOKUP(I23,'100m eng'!$B$9:$H$40,4,FALSE)),0,(VLOOKUP(I23,'100m eng'!$B$9:$H$40,4,FALSE)))</f>
        <v>0</v>
      </c>
      <c r="F23" s="33">
        <f>IF(ISERROR(VLOOKUP(I23,'100m eng'!$B$9:$H$40,5,FALSE)),0,(VLOOKUP(I23,'100m eng'!$B$9:$H$40,5,FALSE)))</f>
        <v>0</v>
      </c>
      <c r="G23" s="40">
        <f>IF(ISERROR(VLOOKUP(I23,'100m eng'!$B$9:$H$40,6,FALSE)),0,(VLOOKUP(I23,'100m eng'!$B$9:$H$40,6,FALSE)))</f>
        <v>0</v>
      </c>
      <c r="H23" s="209"/>
      <c r="I23" s="30">
        <v>15</v>
      </c>
    </row>
    <row r="24" spans="1:9" s="23" customFormat="1" ht="24.95" customHeight="1">
      <c r="A24" s="27">
        <v>16</v>
      </c>
      <c r="B24" s="39">
        <f>IF(ISERROR(VLOOKUP(I24,'100m eng'!$B$9:$H$40,7,FALSE)),0,(VLOOKUP(I24,'100m eng'!$B$9:$H$40,7,FALSE)))</f>
        <v>0</v>
      </c>
      <c r="C24" s="206">
        <f>IF(ISERROR(VLOOKUP(I24,'100m eng'!$B$9:$H$40,2,FALSE)),0,(VLOOKUP(I24,'100m eng'!$B$9:$H$40,2,FALSE)))</f>
        <v>0</v>
      </c>
      <c r="D24" s="212">
        <f>IF(ISERROR(VLOOKUP(I24,'100m eng'!$B$9:$H$40,3,FALSE)),0,(VLOOKUP(I24,'100m eng'!$B$9:$H$40,3,FALSE)))</f>
        <v>0</v>
      </c>
      <c r="E24" s="212">
        <f>IF(ISERROR(VLOOKUP(I24,'100m eng'!$B$9:$H$40,4,FALSE)),0,(VLOOKUP(I24,'100m eng'!$B$9:$H$40,4,FALSE)))</f>
        <v>0</v>
      </c>
      <c r="F24" s="33">
        <f>IF(ISERROR(VLOOKUP(I24,'100m eng'!$B$9:$H$40,5,FALSE)),0,(VLOOKUP(I24,'100m eng'!$B$9:$H$40,5,FALSE)))</f>
        <v>0</v>
      </c>
      <c r="G24" s="40">
        <f>IF(ISERROR(VLOOKUP(I24,'100m eng'!$B$9:$H$40,6,FALSE)),0,(VLOOKUP(I24,'100m eng'!$B$9:$H$40,6,FALSE)))</f>
        <v>0</v>
      </c>
      <c r="H24" s="209"/>
      <c r="I24" s="30">
        <v>16</v>
      </c>
    </row>
    <row r="25" spans="1:9" s="23" customFormat="1" ht="24.95" customHeight="1">
      <c r="A25" s="27">
        <v>17</v>
      </c>
      <c r="B25" s="39">
        <f>IF(ISERROR(VLOOKUP(I25,'100m eng'!$B$9:$H$40,7,FALSE)),0,(VLOOKUP(I25,'100m eng'!$B$9:$H$40,7,FALSE)))</f>
        <v>0</v>
      </c>
      <c r="C25" s="206">
        <f>IF(ISERROR(VLOOKUP(I25,'100m eng'!$B$9:$H$40,2,FALSE)),0,(VLOOKUP(I25,'100m eng'!$B$9:$H$40,2,FALSE)))</f>
        <v>0</v>
      </c>
      <c r="D25" s="212">
        <f>IF(ISERROR(VLOOKUP(I25,'100m eng'!$B$9:$H$40,3,FALSE)),0,(VLOOKUP(I25,'100m eng'!$B$9:$H$40,3,FALSE)))</f>
        <v>0</v>
      </c>
      <c r="E25" s="212">
        <f>IF(ISERROR(VLOOKUP(I25,'100m eng'!$B$9:$H$40,4,FALSE)),0,(VLOOKUP(I25,'100m eng'!$B$9:$H$40,4,FALSE)))</f>
        <v>0</v>
      </c>
      <c r="F25" s="33">
        <f>IF(ISERROR(VLOOKUP(I25,'100m eng'!$B$9:$H$40,5,FALSE)),0,(VLOOKUP(I25,'100m eng'!$B$9:$H$40,5,FALSE)))</f>
        <v>0</v>
      </c>
      <c r="G25" s="40">
        <f>IF(ISERROR(VLOOKUP(I25,'100m eng'!$B$9:$H$40,6,FALSE)),0,(VLOOKUP(I25,'100m eng'!$B$9:$H$40,6,FALSE)))</f>
        <v>0</v>
      </c>
      <c r="H25" s="209"/>
      <c r="I25" s="30">
        <v>17</v>
      </c>
    </row>
    <row r="26" spans="1:9" s="23" customFormat="1" ht="24.95" customHeight="1">
      <c r="A26" s="27">
        <v>18</v>
      </c>
      <c r="B26" s="39">
        <f>IF(ISERROR(VLOOKUP(I26,'100m eng'!$B$9:$H$40,7,FALSE)),0,(VLOOKUP(I26,'100m eng'!$B$9:$H$40,7,FALSE)))</f>
        <v>0</v>
      </c>
      <c r="C26" s="206">
        <f>IF(ISERROR(VLOOKUP(I26,'100m eng'!$B$9:$H$40,2,FALSE)),0,(VLOOKUP(I26,'100m eng'!$B$9:$H$40,2,FALSE)))</f>
        <v>0</v>
      </c>
      <c r="D26" s="212">
        <f>IF(ISERROR(VLOOKUP(I26,'100m eng'!$B$9:$H$40,3,FALSE)),0,(VLOOKUP(I26,'100m eng'!$B$9:$H$40,3,FALSE)))</f>
        <v>0</v>
      </c>
      <c r="E26" s="212">
        <f>IF(ISERROR(VLOOKUP(I26,'100m eng'!$B$9:$H$40,4,FALSE)),0,(VLOOKUP(I26,'100m eng'!$B$9:$H$40,4,FALSE)))</f>
        <v>0</v>
      </c>
      <c r="F26" s="33">
        <f>IF(ISERROR(VLOOKUP(I26,'100m eng'!$B$9:$H$40,5,FALSE)),0,(VLOOKUP(I26,'100m eng'!$B$9:$H$40,5,FALSE)))</f>
        <v>0</v>
      </c>
      <c r="G26" s="40">
        <f>IF(ISERROR(VLOOKUP(I26,'100m eng'!$B$9:$H$40,6,FALSE)),0,(VLOOKUP(I26,'100m eng'!$B$9:$H$40,6,FALSE)))</f>
        <v>0</v>
      </c>
      <c r="H26" s="209"/>
      <c r="I26" s="30">
        <v>18</v>
      </c>
    </row>
    <row r="27" spans="1:9" s="23" customFormat="1" ht="24.95" customHeight="1">
      <c r="A27" s="27">
        <v>19</v>
      </c>
      <c r="B27" s="39">
        <f>IF(ISERROR(VLOOKUP(I27,'100m eng'!$B$9:$H$40,7,FALSE)),0,(VLOOKUP(I27,'100m eng'!$B$9:$H$40,7,FALSE)))</f>
        <v>0</v>
      </c>
      <c r="C27" s="206">
        <f>IF(ISERROR(VLOOKUP(I27,'100m eng'!$B$9:$H$40,2,FALSE)),0,(VLOOKUP(I27,'100m eng'!$B$9:$H$40,2,FALSE)))</f>
        <v>0</v>
      </c>
      <c r="D27" s="212">
        <f>IF(ISERROR(VLOOKUP(I27,'100m eng'!$B$9:$H$40,3,FALSE)),0,(VLOOKUP(I27,'100m eng'!$B$9:$H$40,3,FALSE)))</f>
        <v>0</v>
      </c>
      <c r="E27" s="212">
        <f>IF(ISERROR(VLOOKUP(I27,'100m eng'!$B$9:$H$40,4,FALSE)),0,(VLOOKUP(I27,'100m eng'!$B$9:$H$40,4,FALSE)))</f>
        <v>0</v>
      </c>
      <c r="F27" s="33">
        <f>IF(ISERROR(VLOOKUP(I27,'100m eng'!$B$9:$H$40,5,FALSE)),0,(VLOOKUP(I27,'100m eng'!$B$9:$H$40,5,FALSE)))</f>
        <v>0</v>
      </c>
      <c r="G27" s="40">
        <f>IF(ISERROR(VLOOKUP(I27,'100m eng'!$B$9:$H$40,6,FALSE)),0,(VLOOKUP(I27,'100m eng'!$B$9:$H$40,6,FALSE)))</f>
        <v>0</v>
      </c>
      <c r="H27" s="209"/>
      <c r="I27" s="30">
        <v>19</v>
      </c>
    </row>
    <row r="28" spans="1:9" s="23" customFormat="1" ht="24.95" customHeight="1">
      <c r="A28" s="27">
        <v>20</v>
      </c>
      <c r="B28" s="39">
        <f>IF(ISERROR(VLOOKUP(I28,'100m eng'!$B$9:$H$40,7,FALSE)),0,(VLOOKUP(I28,'100m eng'!$B$9:$H$40,7,FALSE)))</f>
        <v>0</v>
      </c>
      <c r="C28" s="206">
        <f>IF(ISERROR(VLOOKUP(I28,'100m eng'!$B$9:$H$40,2,FALSE)),0,(VLOOKUP(I28,'100m eng'!$B$9:$H$40,2,FALSE)))</f>
        <v>0</v>
      </c>
      <c r="D28" s="212">
        <f>IF(ISERROR(VLOOKUP(I28,'100m eng'!$B$9:$H$40,3,FALSE)),0,(VLOOKUP(I28,'100m eng'!$B$9:$H$40,3,FALSE)))</f>
        <v>0</v>
      </c>
      <c r="E28" s="212">
        <f>IF(ISERROR(VLOOKUP(I28,'100m eng'!$B$9:$H$40,4,FALSE)),0,(VLOOKUP(I28,'100m eng'!$B$9:$H$40,4,FALSE)))</f>
        <v>0</v>
      </c>
      <c r="F28" s="33">
        <f>IF(ISERROR(VLOOKUP(I28,'100m eng'!$B$9:$H$40,5,FALSE)),0,(VLOOKUP(I28,'100m eng'!$B$9:$H$40,5,FALSE)))</f>
        <v>0</v>
      </c>
      <c r="G28" s="40">
        <f>IF(ISERROR(VLOOKUP(I28,'100m eng'!$B$9:$H$40,6,FALSE)),0,(VLOOKUP(I28,'100m eng'!$B$9:$H$40,6,FALSE)))</f>
        <v>0</v>
      </c>
      <c r="H28" s="209"/>
      <c r="I28" s="30">
        <v>20</v>
      </c>
    </row>
    <row r="29" spans="1:9" s="23" customFormat="1" ht="24.95" customHeight="1">
      <c r="A29" s="27">
        <v>21</v>
      </c>
      <c r="B29" s="39">
        <f>IF(ISERROR(VLOOKUP(I29,'100m eng'!$B$9:$H$40,7,FALSE)),0,(VLOOKUP(I29,'100m eng'!$B$9:$H$40,7,FALSE)))</f>
        <v>0</v>
      </c>
      <c r="C29" s="206">
        <f>IF(ISERROR(VLOOKUP(I29,'100m eng'!$B$9:$H$40,2,FALSE)),0,(VLOOKUP(I29,'100m eng'!$B$9:$H$40,2,FALSE)))</f>
        <v>0</v>
      </c>
      <c r="D29" s="212">
        <f>IF(ISERROR(VLOOKUP(I29,'100m eng'!$B$9:$H$40,3,FALSE)),0,(VLOOKUP(I29,'100m eng'!$B$9:$H$40,3,FALSE)))</f>
        <v>0</v>
      </c>
      <c r="E29" s="212">
        <f>IF(ISERROR(VLOOKUP(I29,'100m eng'!$B$9:$H$40,4,FALSE)),0,(VLOOKUP(I29,'100m eng'!$B$9:$H$40,4,FALSE)))</f>
        <v>0</v>
      </c>
      <c r="F29" s="33">
        <f>IF(ISERROR(VLOOKUP(I29,'100m eng'!$B$9:$H$40,5,FALSE)),0,(VLOOKUP(I29,'100m eng'!$B$9:$H$40,5,FALSE)))</f>
        <v>0</v>
      </c>
      <c r="G29" s="40">
        <f>IF(ISERROR(VLOOKUP(I29,'100m eng'!$B$9:$H$40,6,FALSE)),0,(VLOOKUP(I29,'100m eng'!$B$9:$H$40,6,FALSE)))</f>
        <v>0</v>
      </c>
      <c r="H29" s="209"/>
      <c r="I29" s="30">
        <v>21</v>
      </c>
    </row>
    <row r="30" spans="1:9" s="23" customFormat="1" ht="24.95" customHeight="1">
      <c r="A30" s="27">
        <v>22</v>
      </c>
      <c r="B30" s="39">
        <f>IF(ISERROR(VLOOKUP(I30,'100m eng'!$B$9:$H$40,7,FALSE)),0,(VLOOKUP(I30,'100m eng'!$B$9:$H$40,7,FALSE)))</f>
        <v>0</v>
      </c>
      <c r="C30" s="206">
        <f>IF(ISERROR(VLOOKUP(I30,'100m eng'!$B$9:$H$40,2,FALSE)),0,(VLOOKUP(I30,'100m eng'!$B$9:$H$40,2,FALSE)))</f>
        <v>0</v>
      </c>
      <c r="D30" s="212">
        <f>IF(ISERROR(VLOOKUP(I30,'100m eng'!$B$9:$H$40,3,FALSE)),0,(VLOOKUP(I30,'100m eng'!$B$9:$H$40,3,FALSE)))</f>
        <v>0</v>
      </c>
      <c r="E30" s="212">
        <f>IF(ISERROR(VLOOKUP(I30,'100m eng'!$B$9:$H$40,4,FALSE)),0,(VLOOKUP(I30,'100m eng'!$B$9:$H$40,4,FALSE)))</f>
        <v>0</v>
      </c>
      <c r="F30" s="33">
        <f>IF(ISERROR(VLOOKUP(I30,'100m eng'!$B$9:$H$40,5,FALSE)),0,(VLOOKUP(I30,'100m eng'!$B$9:$H$40,5,FALSE)))</f>
        <v>0</v>
      </c>
      <c r="G30" s="40">
        <f>IF(ISERROR(VLOOKUP(I30,'100m eng'!$B$9:$H$40,6,FALSE)),0,(VLOOKUP(I30,'100m eng'!$B$9:$H$40,6,FALSE)))</f>
        <v>0</v>
      </c>
      <c r="H30" s="209"/>
      <c r="I30" s="30">
        <v>22</v>
      </c>
    </row>
    <row r="31" spans="1:9" s="23" customFormat="1" ht="24.95" customHeight="1">
      <c r="A31" s="27">
        <v>23</v>
      </c>
      <c r="B31" s="39">
        <f>IF(ISERROR(VLOOKUP(I31,'100m eng'!$B$9:$H$40,7,FALSE)),0,(VLOOKUP(I31,'100m eng'!$B$9:$H$40,7,FALSE)))</f>
        <v>0</v>
      </c>
      <c r="C31" s="206">
        <f>IF(ISERROR(VLOOKUP(I31,'100m eng'!$B$9:$H$40,2,FALSE)),0,(VLOOKUP(I31,'100m eng'!$B$9:$H$40,2,FALSE)))</f>
        <v>0</v>
      </c>
      <c r="D31" s="212">
        <f>IF(ISERROR(VLOOKUP(I31,'100m eng'!$B$9:$H$40,3,FALSE)),0,(VLOOKUP(I31,'100m eng'!$B$9:$H$40,3,FALSE)))</f>
        <v>0</v>
      </c>
      <c r="E31" s="212">
        <f>IF(ISERROR(VLOOKUP(I31,'100m eng'!$B$9:$H$40,4,FALSE)),0,(VLOOKUP(I31,'100m eng'!$B$9:$H$40,4,FALSE)))</f>
        <v>0</v>
      </c>
      <c r="F31" s="33">
        <f>IF(ISERROR(VLOOKUP(I31,'100m eng'!$B$9:$H$40,5,FALSE)),0,(VLOOKUP(I31,'100m eng'!$B$9:$H$40,5,FALSE)))</f>
        <v>0</v>
      </c>
      <c r="G31" s="40">
        <f>IF(ISERROR(VLOOKUP(I31,'100m eng'!$B$9:$H$40,6,FALSE)),0,(VLOOKUP(I31,'100m eng'!$B$9:$H$40,6,FALSE)))</f>
        <v>0</v>
      </c>
      <c r="H31" s="209"/>
      <c r="I31" s="30">
        <v>23</v>
      </c>
    </row>
    <row r="32" spans="1:9" s="23" customFormat="1" ht="24.95" customHeight="1">
      <c r="A32" s="27">
        <v>24</v>
      </c>
      <c r="B32" s="39">
        <f>IF(ISERROR(VLOOKUP(I32,'100m eng'!$B$9:$H$40,7,FALSE)),0,(VLOOKUP(I32,'100m eng'!$B$9:$H$40,7,FALSE)))</f>
        <v>0</v>
      </c>
      <c r="C32" s="206">
        <f>IF(ISERROR(VLOOKUP(I32,'100m eng'!$B$9:$H$40,2,FALSE)),0,(VLOOKUP(I32,'100m eng'!$B$9:$H$40,2,FALSE)))</f>
        <v>0</v>
      </c>
      <c r="D32" s="212">
        <f>IF(ISERROR(VLOOKUP(I32,'100m eng'!$B$9:$H$40,3,FALSE)),0,(VLOOKUP(I32,'100m eng'!$B$9:$H$40,3,FALSE)))</f>
        <v>0</v>
      </c>
      <c r="E32" s="212">
        <f>IF(ISERROR(VLOOKUP(I32,'100m eng'!$B$9:$H$40,4,FALSE)),0,(VLOOKUP(I32,'100m eng'!$B$9:$H$40,4,FALSE)))</f>
        <v>0</v>
      </c>
      <c r="F32" s="33">
        <f>IF(ISERROR(VLOOKUP(I32,'100m eng'!$B$9:$H$40,5,FALSE)),0,(VLOOKUP(I32,'100m eng'!$B$9:$H$40,5,FALSE)))</f>
        <v>0</v>
      </c>
      <c r="G32" s="40">
        <f>IF(ISERROR(VLOOKUP(I32,'100m eng'!$B$9:$H$40,6,FALSE)),0,(VLOOKUP(I32,'100m eng'!$B$9:$H$40,6,FALSE)))</f>
        <v>0</v>
      </c>
      <c r="H32" s="209"/>
      <c r="I32" s="30">
        <v>24</v>
      </c>
    </row>
    <row r="33" spans="1:9" s="23" customFormat="1" ht="24.95" customHeight="1">
      <c r="A33" s="27">
        <v>25</v>
      </c>
      <c r="B33" s="39">
        <f>IF(ISERROR(VLOOKUP(I33,'100m eng'!$B$9:$H$40,7,FALSE)),0,(VLOOKUP(I33,'100m eng'!$B$9:$H$40,7,FALSE)))</f>
        <v>0</v>
      </c>
      <c r="C33" s="206">
        <f>IF(ISERROR(VLOOKUP(I33,'100m eng'!$B$9:$H$40,2,FALSE)),0,(VLOOKUP(I33,'100m eng'!$B$9:$H$40,2,FALSE)))</f>
        <v>0</v>
      </c>
      <c r="D33" s="212">
        <f>IF(ISERROR(VLOOKUP(I33,'100m eng'!$B$9:$H$40,3,FALSE)),0,(VLOOKUP(I33,'100m eng'!$B$9:$H$40,3,FALSE)))</f>
        <v>0</v>
      </c>
      <c r="E33" s="212">
        <f>IF(ISERROR(VLOOKUP(I33,'100m eng'!$B$9:$H$40,4,FALSE)),0,(VLOOKUP(I33,'100m eng'!$B$9:$H$40,4,FALSE)))</f>
        <v>0</v>
      </c>
      <c r="F33" s="33">
        <f>IF(ISERROR(VLOOKUP(I33,'100m eng'!$B$9:$H$40,5,FALSE)),0,(VLOOKUP(I33,'100m eng'!$B$9:$H$40,5,FALSE)))</f>
        <v>0</v>
      </c>
      <c r="G33" s="40">
        <f>IF(ISERROR(VLOOKUP(I33,'100m eng'!$B$9:$H$40,6,FALSE)),0,(VLOOKUP(I33,'100m eng'!$B$9:$H$40,6,FALSE)))</f>
        <v>0</v>
      </c>
      <c r="H33" s="209"/>
      <c r="I33" s="30">
        <v>25</v>
      </c>
    </row>
    <row r="34" spans="1:9" s="23" customFormat="1" ht="24.95" customHeight="1">
      <c r="A34" s="27">
        <v>26</v>
      </c>
      <c r="B34" s="39">
        <f>IF(ISERROR(VLOOKUP(I34,'100m eng'!$B$9:$H$40,7,FALSE)),0,(VLOOKUP(I34,'100m eng'!$B$9:$H$40,7,FALSE)))</f>
        <v>0</v>
      </c>
      <c r="C34" s="206">
        <f>IF(ISERROR(VLOOKUP(I34,'100m eng'!$B$9:$H$40,2,FALSE)),0,(VLOOKUP(I34,'100m eng'!$B$9:$H$40,2,FALSE)))</f>
        <v>0</v>
      </c>
      <c r="D34" s="212">
        <f>IF(ISERROR(VLOOKUP(I34,'100m eng'!$B$9:$H$40,3,FALSE)),0,(VLOOKUP(I34,'100m eng'!$B$9:$H$40,3,FALSE)))</f>
        <v>0</v>
      </c>
      <c r="E34" s="212">
        <f>IF(ISERROR(VLOOKUP(I34,'100m eng'!$B$9:$H$40,4,FALSE)),0,(VLOOKUP(I34,'100m eng'!$B$9:$H$40,4,FALSE)))</f>
        <v>0</v>
      </c>
      <c r="F34" s="33">
        <f>IF(ISERROR(VLOOKUP(I34,'100m eng'!$B$9:$H$40,5,FALSE)),0,(VLOOKUP(I34,'100m eng'!$B$9:$H$40,5,FALSE)))</f>
        <v>0</v>
      </c>
      <c r="G34" s="40">
        <f>IF(ISERROR(VLOOKUP(I34,'100m eng'!$B$9:$H$40,6,FALSE)),0,(VLOOKUP(I34,'100m eng'!$B$9:$H$40,6,FALSE)))</f>
        <v>0</v>
      </c>
      <c r="H34" s="209"/>
      <c r="I34" s="30">
        <v>26</v>
      </c>
    </row>
    <row r="35" spans="1:9" s="23" customFormat="1" ht="24.95" customHeight="1">
      <c r="A35" s="27">
        <v>27</v>
      </c>
      <c r="B35" s="39">
        <f>IF(ISERROR(VLOOKUP(I35,'100m eng'!$B$9:$H$40,7,FALSE)),0,(VLOOKUP(I35,'100m eng'!$B$9:$H$40,7,FALSE)))</f>
        <v>0</v>
      </c>
      <c r="C35" s="206">
        <f>IF(ISERROR(VLOOKUP(I35,'100m eng'!$B$9:$H$40,2,FALSE)),0,(VLOOKUP(I35,'100m eng'!$B$9:$H$40,2,FALSE)))</f>
        <v>0</v>
      </c>
      <c r="D35" s="212">
        <f>IF(ISERROR(VLOOKUP(I35,'100m eng'!$B$9:$H$40,3,FALSE)),0,(VLOOKUP(I35,'100m eng'!$B$9:$H$40,3,FALSE)))</f>
        <v>0</v>
      </c>
      <c r="E35" s="212">
        <f>IF(ISERROR(VLOOKUP(I35,'100m eng'!$B$9:$H$40,4,FALSE)),0,(VLOOKUP(I35,'100m eng'!$B$9:$H$40,4,FALSE)))</f>
        <v>0</v>
      </c>
      <c r="F35" s="33">
        <f>IF(ISERROR(VLOOKUP(I35,'100m eng'!$B$9:$H$40,5,FALSE)),0,(VLOOKUP(I35,'100m eng'!$B$9:$H$40,5,FALSE)))</f>
        <v>0</v>
      </c>
      <c r="G35" s="40">
        <f>IF(ISERROR(VLOOKUP(I35,'100m eng'!$B$9:$H$40,6,FALSE)),0,(VLOOKUP(I35,'100m eng'!$B$9:$H$40,6,FALSE)))</f>
        <v>0</v>
      </c>
      <c r="H35" s="209"/>
      <c r="I35" s="30">
        <v>27</v>
      </c>
    </row>
    <row r="36" spans="1:9" s="23" customFormat="1" ht="24.95" customHeight="1">
      <c r="A36" s="27">
        <v>28</v>
      </c>
      <c r="B36" s="39">
        <f>IF(ISERROR(VLOOKUP(I36,'100m eng'!$B$9:$H$40,7,FALSE)),0,(VLOOKUP(I36,'100m eng'!$B$9:$H$40,7,FALSE)))</f>
        <v>0</v>
      </c>
      <c r="C36" s="206">
        <f>IF(ISERROR(VLOOKUP(I36,'100m eng'!$B$9:$H$40,2,FALSE)),0,(VLOOKUP(I36,'100m eng'!$B$9:$H$40,2,FALSE)))</f>
        <v>0</v>
      </c>
      <c r="D36" s="212">
        <f>IF(ISERROR(VLOOKUP(I36,'100m eng'!$B$9:$H$40,3,FALSE)),0,(VLOOKUP(I36,'100m eng'!$B$9:$H$40,3,FALSE)))</f>
        <v>0</v>
      </c>
      <c r="E36" s="212">
        <f>IF(ISERROR(VLOOKUP(I36,'100m eng'!$B$9:$H$40,4,FALSE)),0,(VLOOKUP(I36,'100m eng'!$B$9:$H$40,4,FALSE)))</f>
        <v>0</v>
      </c>
      <c r="F36" s="33">
        <f>IF(ISERROR(VLOOKUP(I36,'100m eng'!$B$9:$H$40,5,FALSE)),0,(VLOOKUP(I36,'100m eng'!$B$9:$H$40,5,FALSE)))</f>
        <v>0</v>
      </c>
      <c r="G36" s="40">
        <f>IF(ISERROR(VLOOKUP(I36,'100m eng'!$B$9:$H$40,6,FALSE)),0,(VLOOKUP(I36,'100m eng'!$B$9:$H$40,6,FALSE)))</f>
        <v>0</v>
      </c>
      <c r="H36" s="209"/>
      <c r="I36" s="30">
        <v>28</v>
      </c>
    </row>
    <row r="37" spans="1:9" s="23" customFormat="1" ht="24.95" customHeight="1">
      <c r="A37" s="27">
        <v>29</v>
      </c>
      <c r="B37" s="39">
        <f>IF(ISERROR(VLOOKUP(I37,'100m eng'!$B$9:$H$40,7,FALSE)),0,(VLOOKUP(I37,'100m eng'!$B$9:$H$40,7,FALSE)))</f>
        <v>0</v>
      </c>
      <c r="C37" s="206">
        <f>IF(ISERROR(VLOOKUP(I37,'100m eng'!$B$9:$H$40,2,FALSE)),0,(VLOOKUP(I37,'100m eng'!$B$9:$H$40,2,FALSE)))</f>
        <v>0</v>
      </c>
      <c r="D37" s="212">
        <f>IF(ISERROR(VLOOKUP(I37,'100m eng'!$B$9:$H$40,3,FALSE)),0,(VLOOKUP(I37,'100m eng'!$B$9:$H$40,3,FALSE)))</f>
        <v>0</v>
      </c>
      <c r="E37" s="212">
        <f>IF(ISERROR(VLOOKUP(I37,'100m eng'!$B$9:$H$40,4,FALSE)),0,(VLOOKUP(I37,'100m eng'!$B$9:$H$40,4,FALSE)))</f>
        <v>0</v>
      </c>
      <c r="F37" s="33">
        <f>IF(ISERROR(VLOOKUP(I37,'100m eng'!$B$9:$H$40,5,FALSE)),0,(VLOOKUP(I37,'100m eng'!$B$9:$H$40,5,FALSE)))</f>
        <v>0</v>
      </c>
      <c r="G37" s="40">
        <f>IF(ISERROR(VLOOKUP(I37,'100m eng'!$B$9:$H$40,6,FALSE)),0,(VLOOKUP(I37,'100m eng'!$B$9:$H$40,6,FALSE)))</f>
        <v>0</v>
      </c>
      <c r="H37" s="209"/>
      <c r="I37" s="30">
        <v>29</v>
      </c>
    </row>
    <row r="38" spans="1:9" s="23" customFormat="1" ht="24.95" customHeight="1">
      <c r="A38" s="27">
        <v>30</v>
      </c>
      <c r="B38" s="39">
        <f>IF(ISERROR(VLOOKUP(I38,'100m eng'!$B$9:$H$40,7,FALSE)),0,(VLOOKUP(I38,'100m eng'!$B$9:$H$40,7,FALSE)))</f>
        <v>0</v>
      </c>
      <c r="C38" s="206">
        <f>IF(ISERROR(VLOOKUP(I38,'100m eng'!$B$9:$H$40,2,FALSE)),0,(VLOOKUP(I38,'100m eng'!$B$9:$H$40,2,FALSE)))</f>
        <v>0</v>
      </c>
      <c r="D38" s="212">
        <f>IF(ISERROR(VLOOKUP(I38,'100m eng'!$B$9:$H$40,3,FALSE)),0,(VLOOKUP(I38,'100m eng'!$B$9:$H$40,3,FALSE)))</f>
        <v>0</v>
      </c>
      <c r="E38" s="212">
        <f>IF(ISERROR(VLOOKUP(I38,'100m eng'!$B$9:$H$40,4,FALSE)),0,(VLOOKUP(I38,'100m eng'!$B$9:$H$40,4,FALSE)))</f>
        <v>0</v>
      </c>
      <c r="F38" s="33">
        <f>IF(ISERROR(VLOOKUP(I38,'100m eng'!$B$9:$H$40,5,FALSE)),0,(VLOOKUP(I38,'100m eng'!$B$9:$H$40,5,FALSE)))</f>
        <v>0</v>
      </c>
      <c r="G38" s="40">
        <f>IF(ISERROR(VLOOKUP(I38,'100m eng'!$B$9:$H$40,6,FALSE)),0,(VLOOKUP(I38,'100m eng'!$B$9:$H$40,6,FALSE)))</f>
        <v>0</v>
      </c>
      <c r="H38" s="209"/>
      <c r="I38" s="30">
        <v>30</v>
      </c>
    </row>
    <row r="39" spans="1:9" s="23" customFormat="1" ht="24.95" customHeight="1">
      <c r="A39" s="27">
        <v>31</v>
      </c>
      <c r="B39" s="39">
        <f>IF(ISERROR(VLOOKUP(I39,'100m eng'!$B$9:$H$40,7,FALSE)),0,(VLOOKUP(I39,'100m eng'!$B$9:$H$40,7,FALSE)))</f>
        <v>0</v>
      </c>
      <c r="C39" s="206">
        <f>IF(ISERROR(VLOOKUP(I39,'100m eng'!$B$9:$H$40,2,FALSE)),0,(VLOOKUP(I39,'100m eng'!$B$9:$H$40,2,FALSE)))</f>
        <v>0</v>
      </c>
      <c r="D39" s="212">
        <f>IF(ISERROR(VLOOKUP(I39,'100m eng'!$B$9:$H$40,3,FALSE)),0,(VLOOKUP(I39,'100m eng'!$B$9:$H$40,3,FALSE)))</f>
        <v>0</v>
      </c>
      <c r="E39" s="212">
        <f>IF(ISERROR(VLOOKUP(I39,'100m eng'!$B$9:$H$40,4,FALSE)),0,(VLOOKUP(I39,'100m eng'!$B$9:$H$40,4,FALSE)))</f>
        <v>0</v>
      </c>
      <c r="F39" s="33">
        <f>IF(ISERROR(VLOOKUP(I39,'100m eng'!$B$9:$H$40,5,FALSE)),0,(VLOOKUP(I39,'100m eng'!$B$9:$H$40,5,FALSE)))</f>
        <v>0</v>
      </c>
      <c r="G39" s="40">
        <f>IF(ISERROR(VLOOKUP(I39,'100m eng'!$B$9:$H$40,6,FALSE)),0,(VLOOKUP(I39,'100m eng'!$B$9:$H$40,6,FALSE)))</f>
        <v>0</v>
      </c>
      <c r="H39" s="209"/>
      <c r="I39" s="30">
        <v>31</v>
      </c>
    </row>
    <row r="40" spans="1:9" s="23" customFormat="1" ht="24.95" customHeight="1">
      <c r="A40" s="27">
        <v>32</v>
      </c>
      <c r="B40" s="39">
        <f>IF(ISERROR(VLOOKUP(I40,'100m eng'!$B$9:$H$40,7,FALSE)),0,(VLOOKUP(I40,'100m eng'!$B$9:$H$40,7,FALSE)))</f>
        <v>0</v>
      </c>
      <c r="C40" s="206">
        <f>IF(ISERROR(VLOOKUP(I40,'100m eng'!$B$9:$H$40,2,FALSE)),0,(VLOOKUP(I40,'100m eng'!$B$9:$H$40,2,FALSE)))</f>
        <v>0</v>
      </c>
      <c r="D40" s="212">
        <f>IF(ISERROR(VLOOKUP(I40,'100m eng'!$B$9:$H$40,3,FALSE)),0,(VLOOKUP(I40,'100m eng'!$B$9:$H$40,3,FALSE)))</f>
        <v>0</v>
      </c>
      <c r="E40" s="212">
        <f>IF(ISERROR(VLOOKUP(I40,'100m eng'!$B$9:$H$40,4,FALSE)),0,(VLOOKUP(I40,'100m eng'!$B$9:$H$40,4,FALSE)))</f>
        <v>0</v>
      </c>
      <c r="F40" s="33">
        <f>IF(ISERROR(VLOOKUP(I40,'100m eng'!$B$9:$H$40,5,FALSE)),0,(VLOOKUP(I40,'100m eng'!$B$9:$H$40,5,FALSE)))</f>
        <v>0</v>
      </c>
      <c r="G40" s="40">
        <f>IF(ISERROR(VLOOKUP(I40,'100m eng'!$B$9:$H$40,6,FALSE)),0,(VLOOKUP(I40,'100m eng'!$B$9:$H$40,6,FALSE)))</f>
        <v>0</v>
      </c>
      <c r="H40" s="209"/>
      <c r="I40" s="30">
        <v>32</v>
      </c>
    </row>
    <row r="41" spans="1:9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9" s="23" customFormat="1" ht="24.95" customHeight="1"/>
    <row r="43" spans="1:9" s="23" customFormat="1" ht="24.95" customHeight="1"/>
    <row r="44" spans="1:9" s="23" customFormat="1" ht="24.95" customHeight="1"/>
    <row r="45" spans="1:9" s="23" customFormat="1" ht="24.95" customHeight="1"/>
    <row r="46" spans="1:9" s="23" customFormat="1" ht="24.95" customHeight="1"/>
    <row r="47" spans="1:9" s="23" customFormat="1" ht="24.95" customHeight="1"/>
    <row r="48" spans="1:9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152" priority="1" stopIfTrue="1" operator="equal">
      <formula>0</formula>
    </cfRule>
  </conditionalFormatting>
  <conditionalFormatting sqref="A7">
    <cfRule type="cellIs" dxfId="151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10"/>
  </sheetPr>
  <dimension ref="A1:N40"/>
  <sheetViews>
    <sheetView view="pageBreakPreview" zoomScale="60" zoomScaleNormal="75" workbookViewId="0">
      <selection activeCell="D3" sqref="D3"/>
    </sheetView>
  </sheetViews>
  <sheetFormatPr defaultColWidth="9.140625" defaultRowHeight="35.1" customHeight="1"/>
  <cols>
    <col min="1" max="1" width="4.42578125" style="22" bestFit="1" customWidth="1"/>
    <col min="2" max="2" width="6.7109375" style="22" customWidth="1"/>
    <col min="3" max="3" width="13.5703125" style="22" customWidth="1"/>
    <col min="4" max="4" width="25.7109375" style="50" customWidth="1"/>
    <col min="5" max="5" width="23.7109375" style="50" customWidth="1"/>
    <col min="6" max="7" width="8.7109375" style="22" customWidth="1"/>
    <col min="8" max="8" width="2.5703125" style="22" customWidth="1"/>
    <col min="9" max="9" width="4.42578125" style="50" customWidth="1"/>
    <col min="10" max="10" width="6.7109375" style="50" customWidth="1"/>
    <col min="11" max="11" width="12.7109375" style="50" customWidth="1"/>
    <col min="12" max="12" width="25.7109375" style="50" customWidth="1"/>
    <col min="13" max="13" width="23.7109375" style="50" customWidth="1"/>
    <col min="14" max="14" width="10.42578125" style="50" customWidth="1"/>
    <col min="15" max="16384" width="9.140625" style="22"/>
  </cols>
  <sheetData>
    <row r="1" spans="1:14" ht="35.1" customHeight="1">
      <c r="A1" s="319" t="s">
        <v>3</v>
      </c>
      <c r="B1" s="319"/>
      <c r="C1" s="319"/>
      <c r="D1" s="126" t="str">
        <f>'genel bilgi girişi'!$B$4</f>
        <v>GENÇ KIZ</v>
      </c>
      <c r="E1" s="125" t="s">
        <v>4</v>
      </c>
      <c r="F1" s="312" t="str">
        <f>'genel bilgi girişi'!B5</f>
        <v>ATATÜRK STADYUMU</v>
      </c>
      <c r="G1" s="312"/>
      <c r="H1" s="312"/>
      <c r="I1" s="317" t="s">
        <v>39</v>
      </c>
      <c r="J1" s="317"/>
      <c r="M1" s="125" t="s">
        <v>51</v>
      </c>
      <c r="N1" s="127"/>
    </row>
    <row r="2" spans="1:14" ht="39.75" customHeight="1">
      <c r="A2" s="319" t="s">
        <v>6</v>
      </c>
      <c r="B2" s="319"/>
      <c r="C2" s="319"/>
      <c r="D2" s="128" t="s">
        <v>14</v>
      </c>
      <c r="E2" s="125" t="s">
        <v>5</v>
      </c>
      <c r="F2" s="313" t="str">
        <f>'genel bilgi girişi'!B6</f>
        <v>11-12 MART 2019</v>
      </c>
      <c r="G2" s="313"/>
      <c r="H2" s="314"/>
      <c r="I2" s="39" t="s">
        <v>45</v>
      </c>
      <c r="J2" s="39" t="s">
        <v>7</v>
      </c>
      <c r="K2" s="129" t="s">
        <v>34</v>
      </c>
      <c r="L2" s="129" t="s">
        <v>35</v>
      </c>
      <c r="M2" s="129" t="s">
        <v>8</v>
      </c>
      <c r="N2" s="39" t="s">
        <v>9</v>
      </c>
    </row>
    <row r="3" spans="1:14" ht="35.1" customHeight="1">
      <c r="A3" s="319" t="s">
        <v>40</v>
      </c>
      <c r="B3" s="319"/>
      <c r="C3" s="319"/>
      <c r="D3" s="370" t="str">
        <f>rekorlar!$H$10</f>
        <v>MELİZ REDİF 25.10 sn</v>
      </c>
      <c r="E3" s="125" t="s">
        <v>41</v>
      </c>
      <c r="F3" s="315" t="str">
        <f>'yarışma programı'!$E$10</f>
        <v>2. Gün-11:40</v>
      </c>
      <c r="G3" s="315"/>
      <c r="H3" s="316"/>
      <c r="I3" s="53">
        <v>1</v>
      </c>
      <c r="J3" s="54">
        <f t="shared" ref="J3:M10" si="0">B6</f>
        <v>33</v>
      </c>
      <c r="K3" s="130">
        <f t="shared" si="0"/>
        <v>37797</v>
      </c>
      <c r="L3" s="131" t="str">
        <f t="shared" si="0"/>
        <v>ŞÜKRİYE AKA</v>
      </c>
      <c r="M3" s="131" t="str">
        <f t="shared" si="0"/>
        <v>DEĞİRMENLİK LİSESİ</v>
      </c>
      <c r="N3" s="132">
        <f t="shared" ref="N3:N10" si="1">F6</f>
        <v>0</v>
      </c>
    </row>
    <row r="4" spans="1:14" ht="35.1" customHeight="1">
      <c r="A4" s="318" t="str">
        <f>'genel bilgi girişi'!$B$8</f>
        <v>MİLLİ EĞİTİM ve KÜLTÜR BAKANLIĞI 2018-2019 ÖĞRETİM YILI GENÇLER ATLETİZM  ELEME YARIŞMALARI</v>
      </c>
      <c r="B4" s="318"/>
      <c r="C4" s="318"/>
      <c r="D4" s="318"/>
      <c r="E4" s="318"/>
      <c r="F4" s="318"/>
      <c r="G4" s="318"/>
      <c r="I4" s="53">
        <v>2</v>
      </c>
      <c r="J4" s="54">
        <f t="shared" si="0"/>
        <v>35</v>
      </c>
      <c r="K4" s="130">
        <f t="shared" si="0"/>
        <v>37269</v>
      </c>
      <c r="L4" s="131" t="str">
        <f t="shared" si="0"/>
        <v>YAĞMUR GÜNGÖR</v>
      </c>
      <c r="M4" s="131" t="str">
        <f t="shared" si="0"/>
        <v>ANAFARTALAR LİSESİ</v>
      </c>
      <c r="N4" s="132">
        <f t="shared" si="1"/>
        <v>0</v>
      </c>
    </row>
    <row r="5" spans="1:14" s="52" customFormat="1" ht="35.1" customHeight="1">
      <c r="A5" s="39" t="s">
        <v>45</v>
      </c>
      <c r="B5" s="39" t="s">
        <v>7</v>
      </c>
      <c r="C5" s="129" t="s">
        <v>34</v>
      </c>
      <c r="D5" s="129" t="s">
        <v>35</v>
      </c>
      <c r="E5" s="129" t="s">
        <v>8</v>
      </c>
      <c r="F5" s="39" t="s">
        <v>9</v>
      </c>
      <c r="G5" s="39" t="s">
        <v>10</v>
      </c>
      <c r="I5" s="39">
        <v>3</v>
      </c>
      <c r="J5" s="131">
        <f t="shared" si="0"/>
        <v>49</v>
      </c>
      <c r="K5" s="133">
        <f t="shared" si="0"/>
        <v>37372</v>
      </c>
      <c r="L5" s="131" t="str">
        <f t="shared" si="0"/>
        <v>SEFA NUR  ŞAHİN</v>
      </c>
      <c r="M5" s="131" t="str">
        <f t="shared" si="0"/>
        <v>NAMIK KEMAL LİSESİ</v>
      </c>
      <c r="N5" s="33">
        <f t="shared" si="1"/>
        <v>0</v>
      </c>
    </row>
    <row r="6" spans="1:14" ht="35.1" customHeight="1">
      <c r="A6" s="53">
        <v>1</v>
      </c>
      <c r="B6" s="54">
        <f>'yarışmaya katılan okullar'!B12</f>
        <v>33</v>
      </c>
      <c r="C6" s="134">
        <v>37797</v>
      </c>
      <c r="D6" s="135" t="s">
        <v>313</v>
      </c>
      <c r="E6" s="136" t="str">
        <f>'yarışmaya katılan okullar'!C12</f>
        <v>DEĞİRMENLİK LİSESİ</v>
      </c>
      <c r="F6" s="137"/>
      <c r="G6" s="217" t="str">
        <f>IF(ISTEXT(F6),0,IFERROR(VLOOKUP(SMALL(Puanlar!$C$4:$D$111,COUNTIF(Puanlar!$C$4:$D$111,"&lt;"&amp;F6)+1),Puanlar!$C$4:$D$111, 2,0)," "))</f>
        <v xml:space="preserve"> </v>
      </c>
      <c r="I6" s="53">
        <v>4</v>
      </c>
      <c r="J6" s="54">
        <f t="shared" si="0"/>
        <v>71</v>
      </c>
      <c r="K6" s="130" t="str">
        <f t="shared" si="0"/>
        <v>01.01.2003</v>
      </c>
      <c r="L6" s="131" t="str">
        <f t="shared" si="0"/>
        <v>SUZANSU ÇIRAKOĞLU</v>
      </c>
      <c r="M6" s="131" t="str">
        <f t="shared" si="0"/>
        <v>THE AMERİCAN COLLEGE</v>
      </c>
      <c r="N6" s="132">
        <f t="shared" si="1"/>
        <v>0</v>
      </c>
    </row>
    <row r="7" spans="1:14" ht="35.1" customHeight="1">
      <c r="A7" s="53">
        <v>2</v>
      </c>
      <c r="B7" s="54">
        <f>'yarışmaya katılan okullar'!B13</f>
        <v>35</v>
      </c>
      <c r="C7" s="134">
        <v>37269</v>
      </c>
      <c r="D7" s="135" t="s">
        <v>314</v>
      </c>
      <c r="E7" s="136" t="str">
        <f>'yarışmaya katılan okullar'!C13</f>
        <v>ANAFARTALAR LİSESİ</v>
      </c>
      <c r="F7" s="137"/>
      <c r="G7" s="217" t="str">
        <f>IF(ISTEXT(F7),0,IFERROR(VLOOKUP(SMALL(Puanlar!$C$4:$D$111,COUNTIF(Puanlar!$C$4:$D$111,"&lt;"&amp;F7)+1),Puanlar!$C$4:$D$111, 2,0)," "))</f>
        <v xml:space="preserve"> </v>
      </c>
      <c r="I7" s="53">
        <v>5</v>
      </c>
      <c r="J7" s="54">
        <f t="shared" si="0"/>
        <v>77</v>
      </c>
      <c r="K7" s="130">
        <f t="shared" si="0"/>
        <v>38031</v>
      </c>
      <c r="L7" s="131" t="str">
        <f t="shared" si="0"/>
        <v>DAMLA GÜNSEV</v>
      </c>
      <c r="M7" s="131" t="str">
        <f t="shared" si="0"/>
        <v>BÜLENT ECEVİT ANADOLU LİSESİ</v>
      </c>
      <c r="N7" s="132">
        <f t="shared" si="1"/>
        <v>0</v>
      </c>
    </row>
    <row r="8" spans="1:14" ht="35.1" customHeight="1">
      <c r="A8" s="53">
        <v>3</v>
      </c>
      <c r="B8" s="54">
        <f>'yarışmaya katılan okullar'!B14</f>
        <v>49</v>
      </c>
      <c r="C8" s="134">
        <v>37372</v>
      </c>
      <c r="D8" s="135" t="s">
        <v>315</v>
      </c>
      <c r="E8" s="136" t="str">
        <f>'yarışmaya katılan okullar'!C14</f>
        <v>NAMIK KEMAL LİSESİ</v>
      </c>
      <c r="F8" s="137"/>
      <c r="G8" s="217" t="str">
        <f>IF(ISTEXT(F8),0,IFERROR(VLOOKUP(SMALL(Puanlar!$C$4:$D$111,COUNTIF(Puanlar!$C$4:$D$111,"&lt;"&amp;F8)+1),Puanlar!$C$4:$D$111, 2,0)," "))</f>
        <v xml:space="preserve"> </v>
      </c>
      <c r="I8" s="53">
        <v>6</v>
      </c>
      <c r="J8" s="54">
        <f t="shared" si="0"/>
        <v>45</v>
      </c>
      <c r="K8" s="130">
        <f t="shared" si="0"/>
        <v>37914</v>
      </c>
      <c r="L8" s="131" t="str">
        <f t="shared" si="0"/>
        <v>İSABELL KLEMENTYEVA</v>
      </c>
      <c r="M8" s="131" t="str">
        <f t="shared" si="0"/>
        <v>GÜZELYURT MESLEK LİSESİ</v>
      </c>
      <c r="N8" s="132">
        <f t="shared" si="1"/>
        <v>0</v>
      </c>
    </row>
    <row r="9" spans="1:14" ht="35.1" customHeight="1">
      <c r="A9" s="53">
        <v>4</v>
      </c>
      <c r="B9" s="54">
        <f>'yarışmaya katılan okullar'!B15</f>
        <v>71</v>
      </c>
      <c r="C9" s="134" t="s">
        <v>316</v>
      </c>
      <c r="D9" s="135" t="s">
        <v>317</v>
      </c>
      <c r="E9" s="136" t="str">
        <f>'yarışmaya katılan okullar'!C15</f>
        <v>THE AMERİCAN COLLEGE</v>
      </c>
      <c r="F9" s="137"/>
      <c r="G9" s="217" t="str">
        <f>IF(ISTEXT(F9),0,IFERROR(VLOOKUP(SMALL(Puanlar!$C$4:$D$111,COUNTIF(Puanlar!$C$4:$D$111,"&lt;"&amp;F9)+1),Puanlar!$C$4:$D$111, 2,0)," "))</f>
        <v xml:space="preserve"> </v>
      </c>
      <c r="I9" s="53">
        <v>7</v>
      </c>
      <c r="J9" s="54">
        <f t="shared" si="0"/>
        <v>40</v>
      </c>
      <c r="K9" s="130">
        <f t="shared" si="0"/>
        <v>38252</v>
      </c>
      <c r="L9" s="131" t="str">
        <f t="shared" si="0"/>
        <v>AZRA KIZILBORA</v>
      </c>
      <c r="M9" s="131" t="str">
        <f t="shared" si="0"/>
        <v>ERENKÖY LİSESİ</v>
      </c>
      <c r="N9" s="132">
        <f t="shared" si="1"/>
        <v>0</v>
      </c>
    </row>
    <row r="10" spans="1:14" ht="35.1" customHeight="1">
      <c r="A10" s="53">
        <v>5</v>
      </c>
      <c r="B10" s="54">
        <f>'yarışmaya katılan okullar'!B16</f>
        <v>77</v>
      </c>
      <c r="C10" s="134">
        <v>38031</v>
      </c>
      <c r="D10" s="135" t="s">
        <v>318</v>
      </c>
      <c r="E10" s="136" t="str">
        <f>'yarışmaya katılan okullar'!C16</f>
        <v>BÜLENT ECEVİT ANADOLU LİSESİ</v>
      </c>
      <c r="F10" s="137"/>
      <c r="G10" s="217" t="str">
        <f>IF(ISTEXT(F10),0,IFERROR(VLOOKUP(SMALL(Puanlar!$C$4:$D$111,COUNTIF(Puanlar!$C$4:$D$111,"&lt;"&amp;F10)+1),Puanlar!$C$4:$D$111, 2,0)," "))</f>
        <v xml:space="preserve"> </v>
      </c>
      <c r="I10" s="53">
        <v>8</v>
      </c>
      <c r="J10" s="54">
        <f t="shared" si="0"/>
        <v>44</v>
      </c>
      <c r="K10" s="130" t="str">
        <f t="shared" si="0"/>
        <v>-</v>
      </c>
      <c r="L10" s="131" t="str">
        <f t="shared" si="0"/>
        <v>-</v>
      </c>
      <c r="M10" s="131" t="str">
        <f t="shared" si="0"/>
        <v>LEFKE GAZİ LİSESİ</v>
      </c>
      <c r="N10" s="132">
        <f t="shared" si="1"/>
        <v>0</v>
      </c>
    </row>
    <row r="11" spans="1:14" ht="35.1" customHeight="1">
      <c r="A11" s="53">
        <v>6</v>
      </c>
      <c r="B11" s="54">
        <f>'yarışmaya katılan okullar'!B17</f>
        <v>45</v>
      </c>
      <c r="C11" s="134">
        <v>37914</v>
      </c>
      <c r="D11" s="135" t="s">
        <v>319</v>
      </c>
      <c r="E11" s="136" t="str">
        <f>'yarışmaya katılan okullar'!C17</f>
        <v>GÜZELYURT MESLEK LİSESİ</v>
      </c>
      <c r="F11" s="137"/>
      <c r="G11" s="217" t="str">
        <f>IF(ISTEXT(F11),0,IFERROR(VLOOKUP(SMALL(Puanlar!$C$4:$D$111,COUNTIF(Puanlar!$C$4:$D$111,"&lt;"&amp;F11)+1),Puanlar!$C$4:$D$111, 2,0)," "))</f>
        <v xml:space="preserve"> </v>
      </c>
      <c r="I11" s="311" t="s">
        <v>38</v>
      </c>
      <c r="J11" s="311"/>
      <c r="K11" s="138"/>
      <c r="L11" s="52"/>
      <c r="M11" s="125" t="s">
        <v>51</v>
      </c>
      <c r="N11" s="127"/>
    </row>
    <row r="12" spans="1:14" ht="35.1" customHeight="1">
      <c r="A12" s="53">
        <v>7</v>
      </c>
      <c r="B12" s="54">
        <f>'yarışmaya katılan okullar'!B18</f>
        <v>40</v>
      </c>
      <c r="C12" s="134">
        <v>38252</v>
      </c>
      <c r="D12" s="135" t="s">
        <v>303</v>
      </c>
      <c r="E12" s="136" t="str">
        <f>'yarışmaya katılan okullar'!C18</f>
        <v>ERENKÖY LİSESİ</v>
      </c>
      <c r="F12" s="137"/>
      <c r="G12" s="217" t="str">
        <f>IF(ISTEXT(F12),0,IFERROR(VLOOKUP(SMALL(Puanlar!$C$4:$D$111,COUNTIF(Puanlar!$C$4:$D$111,"&lt;"&amp;F12)+1),Puanlar!$C$4:$D$111, 2,0)," "))</f>
        <v xml:space="preserve"> </v>
      </c>
      <c r="I12" s="39" t="s">
        <v>45</v>
      </c>
      <c r="J12" s="39" t="s">
        <v>7</v>
      </c>
      <c r="K12" s="139" t="s">
        <v>34</v>
      </c>
      <c r="L12" s="129" t="s">
        <v>35</v>
      </c>
      <c r="M12" s="129" t="s">
        <v>8</v>
      </c>
      <c r="N12" s="140" t="s">
        <v>9</v>
      </c>
    </row>
    <row r="13" spans="1:14" ht="35.1" customHeight="1">
      <c r="A13" s="53">
        <v>8</v>
      </c>
      <c r="B13" s="54">
        <f>'yarışmaya katılan okullar'!B19</f>
        <v>44</v>
      </c>
      <c r="C13" s="134" t="s">
        <v>192</v>
      </c>
      <c r="D13" s="135" t="s">
        <v>192</v>
      </c>
      <c r="E13" s="136" t="str">
        <f>'yarışmaya katılan okullar'!C19</f>
        <v>LEFKE GAZİ LİSESİ</v>
      </c>
      <c r="F13" s="137"/>
      <c r="G13" s="217" t="str">
        <f>IF(ISTEXT(F13),0,IFERROR(VLOOKUP(SMALL(Puanlar!$C$4:$D$111,COUNTIF(Puanlar!$C$4:$D$111,"&lt;"&amp;F13)+1),Puanlar!$C$4:$D$111, 2,0)," "))</f>
        <v xml:space="preserve"> </v>
      </c>
      <c r="I13" s="53">
        <v>1</v>
      </c>
      <c r="J13" s="54">
        <f t="shared" ref="J13:M20" si="2">B14</f>
        <v>81</v>
      </c>
      <c r="K13" s="130" t="str">
        <f t="shared" si="2"/>
        <v>-</v>
      </c>
      <c r="L13" s="131" t="str">
        <f t="shared" si="2"/>
        <v>-</v>
      </c>
      <c r="M13" s="131" t="str">
        <f t="shared" si="2"/>
        <v>THE ENGLISH SCHOOL OF KYRENIA</v>
      </c>
      <c r="N13" s="55">
        <f t="shared" ref="N13:N20" si="3">F14</f>
        <v>0</v>
      </c>
    </row>
    <row r="14" spans="1:14" ht="35.1" customHeight="1">
      <c r="A14" s="53">
        <v>9</v>
      </c>
      <c r="B14" s="54">
        <f>'yarışmaya katılan okullar'!B20</f>
        <v>81</v>
      </c>
      <c r="C14" s="134" t="s">
        <v>192</v>
      </c>
      <c r="D14" s="135" t="s">
        <v>192</v>
      </c>
      <c r="E14" s="136" t="str">
        <f>'yarışmaya katılan okullar'!C20</f>
        <v>THE ENGLISH SCHOOL OF KYRENIA</v>
      </c>
      <c r="F14" s="137"/>
      <c r="G14" s="217" t="str">
        <f>IF(ISTEXT(F14),0,IFERROR(VLOOKUP(SMALL(Puanlar!$C$4:$D$111,COUNTIF(Puanlar!$C$4:$D$111,"&lt;"&amp;F14)+1),Puanlar!$C$4:$D$111, 2,0)," "))</f>
        <v xml:space="preserve"> </v>
      </c>
      <c r="I14" s="53">
        <v>2</v>
      </c>
      <c r="J14" s="54">
        <f t="shared" si="2"/>
        <v>47</v>
      </c>
      <c r="K14" s="130">
        <f t="shared" si="2"/>
        <v>38148</v>
      </c>
      <c r="L14" s="131" t="str">
        <f t="shared" si="2"/>
        <v>ŞERİFE AKKUŞ</v>
      </c>
      <c r="M14" s="131" t="str">
        <f t="shared" si="2"/>
        <v>KURTULUŞ LİSESİ</v>
      </c>
      <c r="N14" s="55">
        <f t="shared" si="3"/>
        <v>0</v>
      </c>
    </row>
    <row r="15" spans="1:14" ht="35.1" customHeight="1">
      <c r="A15" s="53">
        <v>10</v>
      </c>
      <c r="B15" s="54">
        <f>'yarışmaya katılan okullar'!B21</f>
        <v>47</v>
      </c>
      <c r="C15" s="134">
        <v>38148</v>
      </c>
      <c r="D15" s="135" t="s">
        <v>284</v>
      </c>
      <c r="E15" s="136" t="str">
        <f>'yarışmaya katılan okullar'!C21</f>
        <v>KURTULUŞ LİSESİ</v>
      </c>
      <c r="F15" s="137"/>
      <c r="G15" s="217" t="str">
        <f>IF(ISTEXT(F15),0,IFERROR(VLOOKUP(SMALL(Puanlar!$C$4:$D$111,COUNTIF(Puanlar!$C$4:$D$111,"&lt;"&amp;F15)+1),Puanlar!$C$4:$D$111, 2,0)," "))</f>
        <v xml:space="preserve"> </v>
      </c>
      <c r="I15" s="39">
        <v>3</v>
      </c>
      <c r="J15" s="54">
        <f t="shared" si="2"/>
        <v>37</v>
      </c>
      <c r="K15" s="130">
        <f t="shared" si="2"/>
        <v>37904</v>
      </c>
      <c r="L15" s="131" t="str">
        <f t="shared" si="2"/>
        <v>BETÜL EROL</v>
      </c>
      <c r="M15" s="131" t="str">
        <f t="shared" si="2"/>
        <v>BEKİRPAŞA LİSESİ</v>
      </c>
      <c r="N15" s="55">
        <f t="shared" si="3"/>
        <v>0</v>
      </c>
    </row>
    <row r="16" spans="1:14" ht="35.1" customHeight="1">
      <c r="A16" s="53">
        <v>11</v>
      </c>
      <c r="B16" s="54">
        <f>'yarışmaya katılan okullar'!B22</f>
        <v>37</v>
      </c>
      <c r="C16" s="134">
        <v>37904</v>
      </c>
      <c r="D16" s="135" t="s">
        <v>320</v>
      </c>
      <c r="E16" s="136" t="str">
        <f>'yarışmaya katılan okullar'!C22</f>
        <v>BEKİRPAŞA LİSESİ</v>
      </c>
      <c r="F16" s="137"/>
      <c r="G16" s="217" t="str">
        <f>IF(ISTEXT(F16),0,IFERROR(VLOOKUP(SMALL(Puanlar!$C$4:$D$111,COUNTIF(Puanlar!$C$4:$D$111,"&lt;"&amp;F16)+1),Puanlar!$C$4:$D$111, 2,0)," "))</f>
        <v xml:space="preserve"> </v>
      </c>
      <c r="I16" s="53">
        <v>4</v>
      </c>
      <c r="J16" s="54">
        <f t="shared" si="2"/>
        <v>48</v>
      </c>
      <c r="K16" s="130">
        <f t="shared" si="2"/>
        <v>38130</v>
      </c>
      <c r="L16" s="131" t="str">
        <f t="shared" si="2"/>
        <v>AYŞEGÜL KARADAĞ</v>
      </c>
      <c r="M16" s="131" t="str">
        <f t="shared" si="2"/>
        <v>LEFKOŞA TÜRK LİSESİ</v>
      </c>
      <c r="N16" s="55">
        <f t="shared" si="3"/>
        <v>0</v>
      </c>
    </row>
    <row r="17" spans="1:14" ht="35.1" customHeight="1">
      <c r="A17" s="53">
        <v>12</v>
      </c>
      <c r="B17" s="54">
        <f>'yarışmaya katılan okullar'!B23</f>
        <v>48</v>
      </c>
      <c r="C17" s="134">
        <v>38130</v>
      </c>
      <c r="D17" s="135" t="s">
        <v>286</v>
      </c>
      <c r="E17" s="136" t="str">
        <f>'yarışmaya katılan okullar'!C23</f>
        <v>LEFKOŞA TÜRK LİSESİ</v>
      </c>
      <c r="F17" s="137"/>
      <c r="G17" s="217" t="str">
        <f>IF(ISTEXT(F17),0,IFERROR(VLOOKUP(SMALL(Puanlar!$C$4:$D$111,COUNTIF(Puanlar!$C$4:$D$111,"&lt;"&amp;F17)+1),Puanlar!$C$4:$D$111, 2,0)," "))</f>
        <v xml:space="preserve"> </v>
      </c>
      <c r="I17" s="53">
        <v>5</v>
      </c>
      <c r="J17" s="54">
        <f t="shared" si="2"/>
        <v>39</v>
      </c>
      <c r="K17" s="130">
        <f t="shared" si="2"/>
        <v>38191</v>
      </c>
      <c r="L17" s="131" t="str">
        <f t="shared" si="2"/>
        <v>SELENAY ALKAN</v>
      </c>
      <c r="M17" s="131" t="str">
        <f t="shared" si="2"/>
        <v>CENGİZ TOPEL E. M .LİSESİ</v>
      </c>
      <c r="N17" s="55">
        <f t="shared" si="3"/>
        <v>0</v>
      </c>
    </row>
    <row r="18" spans="1:14" ht="35.1" customHeight="1">
      <c r="A18" s="53">
        <v>13</v>
      </c>
      <c r="B18" s="54">
        <f>'yarışmaya katılan okullar'!B24</f>
        <v>39</v>
      </c>
      <c r="C18" s="134">
        <v>38191</v>
      </c>
      <c r="D18" s="135" t="s">
        <v>287</v>
      </c>
      <c r="E18" s="136" t="str">
        <f>'yarışmaya katılan okullar'!C24</f>
        <v>CENGİZ TOPEL E. M .LİSESİ</v>
      </c>
      <c r="F18" s="137"/>
      <c r="G18" s="217" t="str">
        <f>IF(ISTEXT(F18),0,IFERROR(VLOOKUP(SMALL(Puanlar!$C$4:$D$111,COUNTIF(Puanlar!$C$4:$D$111,"&lt;"&amp;F18)+1),Puanlar!$C$4:$D$111, 2,0)," "))</f>
        <v xml:space="preserve"> </v>
      </c>
      <c r="I18" s="53">
        <v>6</v>
      </c>
      <c r="J18" s="54">
        <f t="shared" si="2"/>
        <v>64</v>
      </c>
      <c r="K18" s="130">
        <f t="shared" si="2"/>
        <v>38316</v>
      </c>
      <c r="L18" s="131" t="str">
        <f t="shared" si="2"/>
        <v>ZİNAİDA PAVALACHİ</v>
      </c>
      <c r="M18" s="131" t="str">
        <f t="shared" si="2"/>
        <v>GÜZELYURT TMK</v>
      </c>
      <c r="N18" s="55">
        <f t="shared" si="3"/>
        <v>0</v>
      </c>
    </row>
    <row r="19" spans="1:14" ht="35.1" customHeight="1">
      <c r="A19" s="53">
        <v>14</v>
      </c>
      <c r="B19" s="54">
        <f>'yarışmaya katılan okullar'!B25</f>
        <v>64</v>
      </c>
      <c r="C19" s="134">
        <v>38316</v>
      </c>
      <c r="D19" s="135" t="s">
        <v>321</v>
      </c>
      <c r="E19" s="136" t="str">
        <f>'yarışmaya katılan okullar'!C25</f>
        <v>GÜZELYURT TMK</v>
      </c>
      <c r="F19" s="137"/>
      <c r="G19" s="217" t="str">
        <f>IF(ISTEXT(F19),0,IFERROR(VLOOKUP(SMALL(Puanlar!$C$4:$D$111,COUNTIF(Puanlar!$C$4:$D$111,"&lt;"&amp;F19)+1),Puanlar!$C$4:$D$111, 2,0)," "))</f>
        <v xml:space="preserve"> </v>
      </c>
      <c r="I19" s="53">
        <v>7</v>
      </c>
      <c r="J19" s="54">
        <f t="shared" si="2"/>
        <v>60</v>
      </c>
      <c r="K19" s="130">
        <f t="shared" si="2"/>
        <v>37408</v>
      </c>
      <c r="L19" s="131" t="str">
        <f t="shared" si="2"/>
        <v>KARDELEN KORKMAZ</v>
      </c>
      <c r="M19" s="131" t="str">
        <f t="shared" si="2"/>
        <v>KARPAZ MESLEK LİSESİ</v>
      </c>
      <c r="N19" s="55">
        <f t="shared" si="3"/>
        <v>0</v>
      </c>
    </row>
    <row r="20" spans="1:14" ht="35.1" customHeight="1">
      <c r="A20" s="53">
        <v>15</v>
      </c>
      <c r="B20" s="54">
        <f>'yarışmaya katılan okullar'!B26</f>
        <v>60</v>
      </c>
      <c r="C20" s="134">
        <v>37408</v>
      </c>
      <c r="D20" s="135" t="s">
        <v>322</v>
      </c>
      <c r="E20" s="136" t="str">
        <f>'yarışmaya katılan okullar'!C26</f>
        <v>KARPAZ MESLEK LİSESİ</v>
      </c>
      <c r="F20" s="137"/>
      <c r="G20" s="217" t="str">
        <f>IF(ISTEXT(F20),0,IFERROR(VLOOKUP(SMALL(Puanlar!$C$4:$D$111,COUNTIF(Puanlar!$C$4:$D$111,"&lt;"&amp;F20)+1),Puanlar!$C$4:$D$111, 2,0)," "))</f>
        <v xml:space="preserve"> </v>
      </c>
      <c r="I20" s="53">
        <v>8</v>
      </c>
      <c r="J20" s="54">
        <f t="shared" si="2"/>
        <v>59</v>
      </c>
      <c r="K20" s="130" t="str">
        <f t="shared" si="2"/>
        <v>-</v>
      </c>
      <c r="L20" s="131" t="str">
        <f t="shared" si="2"/>
        <v>-</v>
      </c>
      <c r="M20" s="131" t="str">
        <f t="shared" si="2"/>
        <v>POLATPAŞA LİSESİ</v>
      </c>
      <c r="N20" s="55">
        <f t="shared" si="3"/>
        <v>0</v>
      </c>
    </row>
    <row r="21" spans="1:14" ht="35.1" customHeight="1">
      <c r="A21" s="53">
        <v>16</v>
      </c>
      <c r="B21" s="54">
        <f>'yarışmaya katılan okullar'!B27</f>
        <v>59</v>
      </c>
      <c r="C21" s="134" t="s">
        <v>192</v>
      </c>
      <c r="D21" s="135" t="s">
        <v>192</v>
      </c>
      <c r="E21" s="136" t="str">
        <f>'yarışmaya katılan okullar'!C27</f>
        <v>POLATPAŞA LİSESİ</v>
      </c>
      <c r="F21" s="137"/>
      <c r="G21" s="217" t="str">
        <f>IF(ISTEXT(F21),0,IFERROR(VLOOKUP(SMALL(Puanlar!$C$4:$D$111,COUNTIF(Puanlar!$C$4:$D$111,"&lt;"&amp;F21)+1),Puanlar!$C$4:$D$111, 2,0)," "))</f>
        <v xml:space="preserve"> </v>
      </c>
      <c r="I21" s="311" t="s">
        <v>37</v>
      </c>
      <c r="J21" s="311"/>
      <c r="K21" s="138"/>
      <c r="L21" s="52"/>
      <c r="M21" s="125" t="s">
        <v>51</v>
      </c>
      <c r="N21" s="127"/>
    </row>
    <row r="22" spans="1:14" ht="35.1" customHeight="1">
      <c r="A22" s="53">
        <v>17</v>
      </c>
      <c r="B22" s="54">
        <f>'yarışmaya katılan okullar'!B28</f>
        <v>36</v>
      </c>
      <c r="C22" s="134">
        <v>38140</v>
      </c>
      <c r="D22" s="135" t="s">
        <v>323</v>
      </c>
      <c r="E22" s="136" t="str">
        <f>'yarışmaya katılan okullar'!C28</f>
        <v>ATATÜRK MESLEK LİSESİ</v>
      </c>
      <c r="F22" s="137"/>
      <c r="G22" s="217" t="str">
        <f>IF(ISTEXT(F22),0,IFERROR(VLOOKUP(SMALL(Puanlar!$C$4:$D$111,COUNTIF(Puanlar!$C$4:$D$111,"&lt;"&amp;F22)+1),Puanlar!$C$4:$D$111, 2,0)," "))</f>
        <v xml:space="preserve"> </v>
      </c>
      <c r="I22" s="39" t="s">
        <v>45</v>
      </c>
      <c r="J22" s="39" t="s">
        <v>7</v>
      </c>
      <c r="K22" s="139" t="s">
        <v>34</v>
      </c>
      <c r="L22" s="129" t="s">
        <v>35</v>
      </c>
      <c r="M22" s="129" t="s">
        <v>8</v>
      </c>
      <c r="N22" s="140" t="s">
        <v>9</v>
      </c>
    </row>
    <row r="23" spans="1:14" ht="35.1" customHeight="1">
      <c r="A23" s="53">
        <v>18</v>
      </c>
      <c r="B23" s="54">
        <f>'yarışmaya katılan okullar'!B29</f>
        <v>27</v>
      </c>
      <c r="C23" s="134">
        <v>37325</v>
      </c>
      <c r="D23" s="135" t="s">
        <v>308</v>
      </c>
      <c r="E23" s="136" t="str">
        <f>'yarışmaya katılan okullar'!C29</f>
        <v>YAKIN DOĞU KOLEJİ</v>
      </c>
      <c r="F23" s="137"/>
      <c r="G23" s="217" t="str">
        <f>IF(ISTEXT(F23),0,IFERROR(VLOOKUP(SMALL(Puanlar!$C$4:$D$111,COUNTIF(Puanlar!$C$4:$D$111,"&lt;"&amp;F23)+1),Puanlar!$C$4:$D$111, 2,0)," "))</f>
        <v xml:space="preserve"> </v>
      </c>
      <c r="I23" s="53">
        <v>1</v>
      </c>
      <c r="J23" s="54">
        <f t="shared" ref="J23:M30" si="4">B22</f>
        <v>36</v>
      </c>
      <c r="K23" s="130">
        <f t="shared" si="4"/>
        <v>38140</v>
      </c>
      <c r="L23" s="131" t="str">
        <f t="shared" si="4"/>
        <v>EZGİ YANARATEŞ</v>
      </c>
      <c r="M23" s="131" t="str">
        <f t="shared" si="4"/>
        <v>ATATÜRK MESLEK LİSESİ</v>
      </c>
      <c r="N23" s="132">
        <f t="shared" ref="N23:N30" si="5">F22</f>
        <v>0</v>
      </c>
    </row>
    <row r="24" spans="1:14" ht="35.1" customHeight="1">
      <c r="A24" s="53">
        <v>19</v>
      </c>
      <c r="B24" s="54">
        <f>'yarışmaya katılan okullar'!B30</f>
        <v>46</v>
      </c>
      <c r="C24" s="134">
        <v>37677</v>
      </c>
      <c r="D24" s="135" t="s">
        <v>324</v>
      </c>
      <c r="E24" s="136" t="str">
        <f>'yarışmaya katılan okullar'!C30</f>
        <v>HAYDARPAŞA TİCARET LİSESİ</v>
      </c>
      <c r="F24" s="137"/>
      <c r="G24" s="217" t="str">
        <f>IF(ISTEXT(F24),0,IFERROR(VLOOKUP(SMALL(Puanlar!$C$4:$D$111,COUNTIF(Puanlar!$C$4:$D$111,"&lt;"&amp;F24)+1),Puanlar!$C$4:$D$111, 2,0)," "))</f>
        <v xml:space="preserve"> </v>
      </c>
      <c r="I24" s="53">
        <v>2</v>
      </c>
      <c r="J24" s="54">
        <f t="shared" si="4"/>
        <v>27</v>
      </c>
      <c r="K24" s="130">
        <f t="shared" si="4"/>
        <v>37325</v>
      </c>
      <c r="L24" s="131" t="str">
        <f t="shared" si="4"/>
        <v>ÜLKÜ ÖZBADA</v>
      </c>
      <c r="M24" s="131" t="str">
        <f t="shared" si="4"/>
        <v>YAKIN DOĞU KOLEJİ</v>
      </c>
      <c r="N24" s="132">
        <f t="shared" si="5"/>
        <v>0</v>
      </c>
    </row>
    <row r="25" spans="1:14" ht="35.1" customHeight="1">
      <c r="A25" s="53">
        <v>20</v>
      </c>
      <c r="B25" s="54">
        <f>'yarışmaya katılan okullar'!B31</f>
        <v>51</v>
      </c>
      <c r="C25" s="134">
        <v>38338</v>
      </c>
      <c r="D25" s="135" t="s">
        <v>325</v>
      </c>
      <c r="E25" s="136" t="str">
        <f>'yarışmaya katılan okullar'!C31</f>
        <v>TÜRK MAARİF KOLEJİ</v>
      </c>
      <c r="F25" s="137"/>
      <c r="G25" s="217" t="str">
        <f>IF(ISTEXT(F25),0,IFERROR(VLOOKUP(SMALL(Puanlar!$C$4:$D$111,COUNTIF(Puanlar!$C$4:$D$111,"&lt;"&amp;F25)+1),Puanlar!$C$4:$D$111, 2,0)," "))</f>
        <v xml:space="preserve"> </v>
      </c>
      <c r="I25" s="39">
        <v>3</v>
      </c>
      <c r="J25" s="54">
        <f t="shared" si="4"/>
        <v>46</v>
      </c>
      <c r="K25" s="130">
        <f t="shared" si="4"/>
        <v>37677</v>
      </c>
      <c r="L25" s="131" t="str">
        <f t="shared" si="4"/>
        <v>SİBEL YAŞAR</v>
      </c>
      <c r="M25" s="131" t="str">
        <f t="shared" si="4"/>
        <v>HAYDARPAŞA TİCARET LİSESİ</v>
      </c>
      <c r="N25" s="132">
        <f t="shared" si="5"/>
        <v>0</v>
      </c>
    </row>
    <row r="26" spans="1:14" ht="35.1" customHeight="1">
      <c r="A26" s="53">
        <v>21</v>
      </c>
      <c r="B26" s="54">
        <f>'yarışmaya katılan okullar'!B32</f>
        <v>53</v>
      </c>
      <c r="C26" s="134">
        <v>37964</v>
      </c>
      <c r="D26" s="135" t="s">
        <v>295</v>
      </c>
      <c r="E26" s="136" t="str">
        <f>'yarışmaya katılan okullar'!C32</f>
        <v>20 TEMMUZ FEN LİSESİ</v>
      </c>
      <c r="F26" s="137"/>
      <c r="G26" s="217" t="str">
        <f>IF(ISTEXT(F26),0,IFERROR(VLOOKUP(SMALL(Puanlar!$C$4:$D$111,COUNTIF(Puanlar!$C$4:$D$111,"&lt;"&amp;F26)+1),Puanlar!$C$4:$D$111, 2,0)," "))</f>
        <v xml:space="preserve"> </v>
      </c>
      <c r="I26" s="53">
        <v>4</v>
      </c>
      <c r="J26" s="54">
        <f t="shared" si="4"/>
        <v>51</v>
      </c>
      <c r="K26" s="130">
        <f t="shared" si="4"/>
        <v>38338</v>
      </c>
      <c r="L26" s="131" t="str">
        <f t="shared" si="4"/>
        <v>NADİR SÖNMEZ</v>
      </c>
      <c r="M26" s="131" t="str">
        <f t="shared" si="4"/>
        <v>TÜRK MAARİF KOLEJİ</v>
      </c>
      <c r="N26" s="132">
        <f t="shared" si="5"/>
        <v>0</v>
      </c>
    </row>
    <row r="27" spans="1:14" ht="35.1" customHeight="1">
      <c r="A27" s="53">
        <v>22</v>
      </c>
      <c r="B27" s="54">
        <f>'yarışmaya katılan okullar'!B33</f>
        <v>57</v>
      </c>
      <c r="C27" s="134" t="s">
        <v>326</v>
      </c>
      <c r="D27" s="135" t="s">
        <v>327</v>
      </c>
      <c r="E27" s="136" t="str">
        <f>'yarışmaya katılan okullar'!C33</f>
        <v>19 MAYIS TMK</v>
      </c>
      <c r="F27" s="137"/>
      <c r="G27" s="217" t="str">
        <f>IF(ISTEXT(F27),0,IFERROR(VLOOKUP(SMALL(Puanlar!$C$4:$D$111,COUNTIF(Puanlar!$C$4:$D$111,"&lt;"&amp;F27)+1),Puanlar!$C$4:$D$111, 2,0)," "))</f>
        <v xml:space="preserve"> </v>
      </c>
      <c r="I27" s="53">
        <v>5</v>
      </c>
      <c r="J27" s="54">
        <f t="shared" si="4"/>
        <v>53</v>
      </c>
      <c r="K27" s="130">
        <f t="shared" si="4"/>
        <v>37964</v>
      </c>
      <c r="L27" s="131" t="str">
        <f t="shared" si="4"/>
        <v>EMİRE KİREÇÇİ</v>
      </c>
      <c r="M27" s="131" t="str">
        <f t="shared" si="4"/>
        <v>20 TEMMUZ FEN LİSESİ</v>
      </c>
      <c r="N27" s="132">
        <f t="shared" si="5"/>
        <v>0</v>
      </c>
    </row>
    <row r="28" spans="1:14" ht="35.1" customHeight="1">
      <c r="A28" s="53">
        <v>23</v>
      </c>
      <c r="B28" s="54">
        <f>'yarışmaya katılan okullar'!B34</f>
        <v>30</v>
      </c>
      <c r="C28" s="134">
        <v>37939</v>
      </c>
      <c r="D28" s="135" t="s">
        <v>298</v>
      </c>
      <c r="E28" s="136" t="str">
        <f>'yarışmaya katılan okullar'!C34</f>
        <v>HALA SULTAN İLAHİYAT KOLEJİ</v>
      </c>
      <c r="F28" s="137"/>
      <c r="G28" s="217" t="str">
        <f>IF(ISTEXT(F28),0,IFERROR(VLOOKUP(SMALL(Puanlar!$C$4:$D$111,COUNTIF(Puanlar!$C$4:$D$111,"&lt;"&amp;F28)+1),Puanlar!$C$4:$D$111, 2,0)," "))</f>
        <v xml:space="preserve"> </v>
      </c>
      <c r="I28" s="53">
        <v>6</v>
      </c>
      <c r="J28" s="54">
        <f t="shared" si="4"/>
        <v>57</v>
      </c>
      <c r="K28" s="130" t="str">
        <f t="shared" si="4"/>
        <v>19.02.2004</v>
      </c>
      <c r="L28" s="131" t="str">
        <f t="shared" si="4"/>
        <v>DOLUNAY BEYZADE</v>
      </c>
      <c r="M28" s="131" t="str">
        <f t="shared" si="4"/>
        <v>19 MAYIS TMK</v>
      </c>
      <c r="N28" s="132">
        <f t="shared" si="5"/>
        <v>0</v>
      </c>
    </row>
    <row r="29" spans="1:14" ht="35.1" customHeight="1">
      <c r="A29" s="53">
        <v>24</v>
      </c>
      <c r="B29" s="54">
        <f>'yarışmaya katılan okullar'!B35</f>
        <v>0</v>
      </c>
      <c r="C29" s="134"/>
      <c r="D29" s="135"/>
      <c r="E29" s="136" t="str">
        <f>'yarışmaya katılan okullar'!C35</f>
        <v/>
      </c>
      <c r="F29" s="137"/>
      <c r="G29" s="217" t="str">
        <f>IF(ISTEXT(F29),0,IFERROR(VLOOKUP(SMALL(Puanlar!$C$4:$D$111,COUNTIF(Puanlar!$C$4:$D$111,"&lt;"&amp;F29)+1),Puanlar!$C$4:$D$111, 2,0)," "))</f>
        <v xml:space="preserve"> </v>
      </c>
      <c r="I29" s="53">
        <v>7</v>
      </c>
      <c r="J29" s="54">
        <f t="shared" si="4"/>
        <v>30</v>
      </c>
      <c r="K29" s="130">
        <f t="shared" si="4"/>
        <v>37939</v>
      </c>
      <c r="L29" s="131" t="str">
        <f t="shared" si="4"/>
        <v>MERVE ÖZKUL</v>
      </c>
      <c r="M29" s="131" t="str">
        <f t="shared" si="4"/>
        <v>HALA SULTAN İLAHİYAT KOLEJİ</v>
      </c>
      <c r="N29" s="132">
        <f t="shared" si="5"/>
        <v>0</v>
      </c>
    </row>
    <row r="30" spans="1:14" ht="35.1" customHeight="1">
      <c r="A30" s="53">
        <v>25</v>
      </c>
      <c r="B30" s="54">
        <f>'yarışmaya katılan okullar'!B36</f>
        <v>0</v>
      </c>
      <c r="C30" s="141"/>
      <c r="D30" s="135"/>
      <c r="E30" s="136" t="str">
        <f>'yarışmaya katılan okullar'!C36</f>
        <v/>
      </c>
      <c r="F30" s="137"/>
      <c r="G30" s="217" t="str">
        <f>IF(ISTEXT(F30),0,IFERROR(VLOOKUP(SMALL(Puanlar!$C$4:$D$111,COUNTIF(Puanlar!$C$4:$D$111,"&lt;"&amp;F30)+1),Puanlar!$C$4:$D$111, 2,0)," "))</f>
        <v xml:space="preserve"> </v>
      </c>
      <c r="I30" s="53">
        <v>8</v>
      </c>
      <c r="J30" s="54">
        <f t="shared" si="4"/>
        <v>0</v>
      </c>
      <c r="K30" s="130">
        <f t="shared" si="4"/>
        <v>0</v>
      </c>
      <c r="L30" s="131">
        <f t="shared" si="4"/>
        <v>0</v>
      </c>
      <c r="M30" s="131" t="str">
        <f t="shared" si="4"/>
        <v/>
      </c>
      <c r="N30" s="132">
        <f t="shared" si="5"/>
        <v>0</v>
      </c>
    </row>
    <row r="31" spans="1:14" ht="35.1" customHeight="1">
      <c r="A31" s="53">
        <v>26</v>
      </c>
      <c r="B31" s="54">
        <f>'yarışmaya katılan okullar'!B37</f>
        <v>0</v>
      </c>
      <c r="C31" s="141"/>
      <c r="D31" s="135"/>
      <c r="E31" s="136" t="str">
        <f>'yarışmaya katılan okullar'!C37</f>
        <v/>
      </c>
      <c r="F31" s="137"/>
      <c r="G31" s="217" t="str">
        <f>IF(ISTEXT(F31),0,IFERROR(VLOOKUP(SMALL(Puanlar!$C$4:$D$111,COUNTIF(Puanlar!$C$4:$D$111,"&lt;"&amp;F31)+1),Puanlar!$C$4:$D$111, 2,0)," "))</f>
        <v xml:space="preserve"> </v>
      </c>
      <c r="I31" s="311" t="s">
        <v>36</v>
      </c>
      <c r="J31" s="311"/>
      <c r="K31" s="138"/>
      <c r="L31" s="52"/>
      <c r="M31" s="125" t="s">
        <v>51</v>
      </c>
      <c r="N31" s="127"/>
    </row>
    <row r="32" spans="1:14" ht="35.1" customHeight="1">
      <c r="A32" s="53">
        <v>27</v>
      </c>
      <c r="B32" s="54">
        <f>'yarışmaya katılan okullar'!B38</f>
        <v>0</v>
      </c>
      <c r="C32" s="141"/>
      <c r="D32" s="135"/>
      <c r="E32" s="136" t="str">
        <f>'yarışmaya katılan okullar'!C38</f>
        <v/>
      </c>
      <c r="F32" s="137"/>
      <c r="G32" s="217" t="str">
        <f>IF(ISTEXT(F32),0,IFERROR(VLOOKUP(SMALL(Puanlar!$C$4:$D$111,COUNTIF(Puanlar!$C$4:$D$111,"&lt;"&amp;F32)+1),Puanlar!$C$4:$D$111, 2,0)," "))</f>
        <v xml:space="preserve"> </v>
      </c>
      <c r="I32" s="39" t="s">
        <v>45</v>
      </c>
      <c r="J32" s="39" t="s">
        <v>7</v>
      </c>
      <c r="K32" s="139" t="s">
        <v>34</v>
      </c>
      <c r="L32" s="129" t="s">
        <v>35</v>
      </c>
      <c r="M32" s="129" t="s">
        <v>8</v>
      </c>
      <c r="N32" s="140" t="s">
        <v>9</v>
      </c>
    </row>
    <row r="33" spans="1:14" ht="35.1" customHeight="1">
      <c r="A33" s="53">
        <v>28</v>
      </c>
      <c r="B33" s="54">
        <f>'yarışmaya katılan okullar'!B39</f>
        <v>0</v>
      </c>
      <c r="C33" s="141"/>
      <c r="D33" s="135"/>
      <c r="E33" s="136" t="str">
        <f>'yarışmaya katılan okullar'!C39</f>
        <v/>
      </c>
      <c r="F33" s="137"/>
      <c r="G33" s="217" t="str">
        <f>IF(ISTEXT(F33),0,IFERROR(VLOOKUP(SMALL(Puanlar!$C$4:$D$111,COUNTIF(Puanlar!$C$4:$D$111,"&lt;"&amp;F33)+1),Puanlar!$C$4:$D$111, 2,0)," "))</f>
        <v xml:space="preserve"> </v>
      </c>
      <c r="I33" s="53">
        <v>1</v>
      </c>
      <c r="J33" s="54">
        <f t="shared" ref="J33:M40" si="6">B30</f>
        <v>0</v>
      </c>
      <c r="K33" s="130">
        <f t="shared" si="6"/>
        <v>0</v>
      </c>
      <c r="L33" s="131">
        <f t="shared" si="6"/>
        <v>0</v>
      </c>
      <c r="M33" s="131" t="str">
        <f t="shared" si="6"/>
        <v/>
      </c>
      <c r="N33" s="132">
        <f t="shared" ref="N33:N40" si="7">F30</f>
        <v>0</v>
      </c>
    </row>
    <row r="34" spans="1:14" ht="35.1" customHeight="1">
      <c r="A34" s="53">
        <v>29</v>
      </c>
      <c r="B34" s="54">
        <f>'yarışmaya katılan okullar'!B40</f>
        <v>0</v>
      </c>
      <c r="C34" s="141"/>
      <c r="D34" s="135"/>
      <c r="E34" s="136" t="str">
        <f>'yarışmaya katılan okullar'!C40</f>
        <v/>
      </c>
      <c r="F34" s="137"/>
      <c r="G34" s="217" t="str">
        <f>IF(ISTEXT(F34),0,IFERROR(VLOOKUP(SMALL(Puanlar!$C$4:$D$111,COUNTIF(Puanlar!$C$4:$D$111,"&lt;"&amp;F34)+1),Puanlar!$C$4:$D$111, 2,0)," "))</f>
        <v xml:space="preserve"> </v>
      </c>
      <c r="I34" s="53">
        <v>2</v>
      </c>
      <c r="J34" s="54">
        <f t="shared" si="6"/>
        <v>0</v>
      </c>
      <c r="K34" s="130">
        <f t="shared" si="6"/>
        <v>0</v>
      </c>
      <c r="L34" s="131">
        <f t="shared" si="6"/>
        <v>0</v>
      </c>
      <c r="M34" s="131" t="str">
        <f t="shared" si="6"/>
        <v/>
      </c>
      <c r="N34" s="132">
        <f t="shared" si="7"/>
        <v>0</v>
      </c>
    </row>
    <row r="35" spans="1:14" ht="35.1" customHeight="1">
      <c r="A35" s="53">
        <v>30</v>
      </c>
      <c r="B35" s="54">
        <f>'yarışmaya katılan okullar'!B41</f>
        <v>0</v>
      </c>
      <c r="C35" s="141"/>
      <c r="D35" s="135"/>
      <c r="E35" s="136" t="str">
        <f>'yarışmaya katılan okullar'!C41</f>
        <v/>
      </c>
      <c r="F35" s="137"/>
      <c r="G35" s="217" t="str">
        <f>IF(ISTEXT(F35),0,IFERROR(VLOOKUP(SMALL(Puanlar!$C$4:$D$111,COUNTIF(Puanlar!$C$4:$D$111,"&lt;"&amp;F35)+1),Puanlar!$C$4:$D$111, 2,0)," "))</f>
        <v xml:space="preserve"> </v>
      </c>
      <c r="I35" s="39">
        <v>3</v>
      </c>
      <c r="J35" s="54">
        <f t="shared" si="6"/>
        <v>0</v>
      </c>
      <c r="K35" s="130">
        <f t="shared" si="6"/>
        <v>0</v>
      </c>
      <c r="L35" s="131">
        <f t="shared" si="6"/>
        <v>0</v>
      </c>
      <c r="M35" s="131" t="str">
        <f t="shared" si="6"/>
        <v/>
      </c>
      <c r="N35" s="132">
        <f t="shared" si="7"/>
        <v>0</v>
      </c>
    </row>
    <row r="36" spans="1:14" ht="35.1" customHeight="1">
      <c r="A36" s="53">
        <v>31</v>
      </c>
      <c r="B36" s="54">
        <f>'yarışmaya katılan okullar'!B42</f>
        <v>0</v>
      </c>
      <c r="C36" s="141"/>
      <c r="D36" s="135"/>
      <c r="E36" s="136" t="str">
        <f>'yarışmaya katılan okullar'!C42</f>
        <v/>
      </c>
      <c r="F36" s="137"/>
      <c r="G36" s="217" t="str">
        <f>IF(ISTEXT(F36),0,IFERROR(VLOOKUP(SMALL(Puanlar!$C$4:$D$111,COUNTIF(Puanlar!$C$4:$D$111,"&lt;"&amp;F36)+1),Puanlar!$C$4:$D$111, 2,0)," "))</f>
        <v xml:space="preserve"> </v>
      </c>
      <c r="I36" s="53">
        <v>4</v>
      </c>
      <c r="J36" s="54">
        <f t="shared" si="6"/>
        <v>0</v>
      </c>
      <c r="K36" s="130">
        <f t="shared" si="6"/>
        <v>0</v>
      </c>
      <c r="L36" s="131">
        <f t="shared" si="6"/>
        <v>0</v>
      </c>
      <c r="M36" s="131" t="str">
        <f t="shared" si="6"/>
        <v/>
      </c>
      <c r="N36" s="132">
        <f t="shared" si="7"/>
        <v>0</v>
      </c>
    </row>
    <row r="37" spans="1:14" ht="35.1" customHeight="1">
      <c r="A37" s="53">
        <v>32</v>
      </c>
      <c r="B37" s="54">
        <f>'yarışmaya katılan okullar'!B43</f>
        <v>0</v>
      </c>
      <c r="C37" s="141"/>
      <c r="D37" s="135"/>
      <c r="E37" s="136" t="str">
        <f>'yarışmaya katılan okullar'!C43</f>
        <v/>
      </c>
      <c r="F37" s="137"/>
      <c r="G37" s="217" t="str">
        <f>IF(ISTEXT(F37),0,IFERROR(VLOOKUP(SMALL(Puanlar!$C$4:$D$111,COUNTIF(Puanlar!$C$4:$D$111,"&lt;"&amp;F37)+1),Puanlar!$C$4:$D$111, 2,0)," "))</f>
        <v xml:space="preserve"> </v>
      </c>
      <c r="I37" s="53">
        <v>5</v>
      </c>
      <c r="J37" s="54">
        <f t="shared" si="6"/>
        <v>0</v>
      </c>
      <c r="K37" s="130">
        <f t="shared" si="6"/>
        <v>0</v>
      </c>
      <c r="L37" s="131">
        <f t="shared" si="6"/>
        <v>0</v>
      </c>
      <c r="M37" s="131" t="str">
        <f t="shared" si="6"/>
        <v/>
      </c>
      <c r="N37" s="132">
        <f t="shared" si="7"/>
        <v>0</v>
      </c>
    </row>
    <row r="38" spans="1:14" ht="35.1" customHeight="1">
      <c r="A38" s="196"/>
      <c r="B38" s="201"/>
      <c r="C38" s="202"/>
      <c r="D38" s="203"/>
      <c r="E38" s="197"/>
      <c r="F38" s="204"/>
      <c r="G38" s="205"/>
      <c r="I38" s="53">
        <v>6</v>
      </c>
      <c r="J38" s="54">
        <f t="shared" si="6"/>
        <v>0</v>
      </c>
      <c r="K38" s="130">
        <f t="shared" si="6"/>
        <v>0</v>
      </c>
      <c r="L38" s="131">
        <f t="shared" si="6"/>
        <v>0</v>
      </c>
      <c r="M38" s="131" t="str">
        <f t="shared" si="6"/>
        <v/>
      </c>
      <c r="N38" s="132">
        <f t="shared" si="7"/>
        <v>0</v>
      </c>
    </row>
    <row r="39" spans="1:14" s="50" customFormat="1" ht="35.1" customHeight="1">
      <c r="A39" s="321" t="s">
        <v>11</v>
      </c>
      <c r="B39" s="321"/>
      <c r="C39" s="321" t="s">
        <v>46</v>
      </c>
      <c r="D39" s="321"/>
      <c r="E39" s="50" t="s">
        <v>47</v>
      </c>
      <c r="F39" s="142" t="s">
        <v>12</v>
      </c>
      <c r="G39" s="319" t="s">
        <v>12</v>
      </c>
      <c r="H39" s="320"/>
      <c r="I39" s="53">
        <v>7</v>
      </c>
      <c r="J39" s="54">
        <f t="shared" si="6"/>
        <v>0</v>
      </c>
      <c r="K39" s="130">
        <f t="shared" si="6"/>
        <v>0</v>
      </c>
      <c r="L39" s="131">
        <f t="shared" si="6"/>
        <v>0</v>
      </c>
      <c r="M39" s="131" t="str">
        <f t="shared" si="6"/>
        <v/>
      </c>
      <c r="N39" s="132">
        <f t="shared" si="7"/>
        <v>0</v>
      </c>
    </row>
    <row r="40" spans="1:14" ht="35.1" customHeight="1">
      <c r="I40" s="53">
        <v>8</v>
      </c>
      <c r="J40" s="54">
        <f t="shared" si="6"/>
        <v>0</v>
      </c>
      <c r="K40" s="130">
        <f t="shared" si="6"/>
        <v>0</v>
      </c>
      <c r="L40" s="131">
        <f t="shared" si="6"/>
        <v>0</v>
      </c>
      <c r="M40" s="131" t="str">
        <f t="shared" si="6"/>
        <v/>
      </c>
      <c r="N40" s="132">
        <f t="shared" si="7"/>
        <v>0</v>
      </c>
    </row>
  </sheetData>
  <mergeCells count="14">
    <mergeCell ref="G39:H39"/>
    <mergeCell ref="A1:C1"/>
    <mergeCell ref="A2:C2"/>
    <mergeCell ref="A3:C3"/>
    <mergeCell ref="A39:B39"/>
    <mergeCell ref="C39:D39"/>
    <mergeCell ref="I11:J11"/>
    <mergeCell ref="I21:J21"/>
    <mergeCell ref="I31:J31"/>
    <mergeCell ref="F1:H1"/>
    <mergeCell ref="F2:H2"/>
    <mergeCell ref="F3:H3"/>
    <mergeCell ref="I1:J1"/>
    <mergeCell ref="A4:G4"/>
  </mergeCells>
  <phoneticPr fontId="1" type="noConversion"/>
  <conditionalFormatting sqref="J33:M40 J3:M10 J13:M20 J23:M30 N2:N10 B6:E6 N12:N20 N22:N30 N32:N65536 B8:E37 B7 E7">
    <cfRule type="cellIs" dxfId="150" priority="8" stopIfTrue="1" operator="equal">
      <formula>0</formula>
    </cfRule>
  </conditionalFormatting>
  <conditionalFormatting sqref="F6:F37">
    <cfRule type="cellIs" dxfId="149" priority="3" stopIfTrue="1" operator="between">
      <formula>2510</formula>
      <formula>1500</formula>
    </cfRule>
  </conditionalFormatting>
  <conditionalFormatting sqref="C7:D7">
    <cfRule type="cellIs" dxfId="148" priority="2" stopIfTrue="1" operator="equal">
      <formula>0</formula>
    </cfRule>
  </conditionalFormatting>
  <conditionalFormatting sqref="B38:F38">
    <cfRule type="cellIs" dxfId="147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2.7109375" style="50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>
      <c r="C4" s="29"/>
    </row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'200m V'!$D$2</f>
        <v>200 m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>
      <c r="C7" s="29"/>
    </row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e">
        <f>IF(G9="","",RANK(G9,$G$9:$G$40)+COUNTIF(G$9:G9,G9)-1)</f>
        <v>#VALUE!</v>
      </c>
      <c r="C9" s="206">
        <f>'200m V'!C6</f>
        <v>37797</v>
      </c>
      <c r="D9" s="32" t="str">
        <f>'200m V'!D6</f>
        <v>ŞÜKRİYE AKA</v>
      </c>
      <c r="E9" s="32" t="str">
        <f>'200m V'!E6</f>
        <v>DEĞİRMENLİK LİSESİ</v>
      </c>
      <c r="F9" s="33">
        <f>'200m V'!F6</f>
        <v>0</v>
      </c>
      <c r="G9" s="43" t="str">
        <f>'200m V'!G6</f>
        <v xml:space="preserve"> </v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e">
        <f>IF(G10="","",RANK(G10,$G$9:$G$40)+COUNTIF(G$9:G10,G10)-1)</f>
        <v>#VALUE!</v>
      </c>
      <c r="C10" s="206">
        <f>'200m V'!C7</f>
        <v>37269</v>
      </c>
      <c r="D10" s="32" t="str">
        <f>'200m V'!D7</f>
        <v>YAĞMUR GÜNGÖR</v>
      </c>
      <c r="E10" s="32" t="str">
        <f>'200m V'!E7</f>
        <v>ANAFARTALAR LİSESİ</v>
      </c>
      <c r="F10" s="33">
        <f>'200m V'!F7</f>
        <v>0</v>
      </c>
      <c r="G10" s="43" t="str">
        <f>'200m V'!G7</f>
        <v xml:space="preserve"> </v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e">
        <f>IF(G11="","",RANK(G11,$G$9:$G$40)+COUNTIF(G$9:G11,G11)-1)</f>
        <v>#VALUE!</v>
      </c>
      <c r="C11" s="206">
        <f>'200m V'!C8</f>
        <v>37372</v>
      </c>
      <c r="D11" s="32" t="str">
        <f>'200m V'!D8</f>
        <v>SEFA NUR  ŞAHİN</v>
      </c>
      <c r="E11" s="32" t="str">
        <f>'200m V'!E8</f>
        <v>NAMIK KEMAL LİSESİ</v>
      </c>
      <c r="F11" s="33">
        <f>'200m V'!F8</f>
        <v>0</v>
      </c>
      <c r="G11" s="43" t="str">
        <f>'200m V'!G8</f>
        <v xml:space="preserve"> </v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e">
        <f>IF(G12="","",RANK(G12,$G$9:$G$40)+COUNTIF(G$9:G12,G12)-1)</f>
        <v>#VALUE!</v>
      </c>
      <c r="C12" s="206" t="str">
        <f>'200m V'!C9</f>
        <v>01.01.2003</v>
      </c>
      <c r="D12" s="32" t="str">
        <f>'200m V'!D9</f>
        <v>SUZANSU ÇIRAKOĞLU</v>
      </c>
      <c r="E12" s="32" t="str">
        <f>'200m V'!E9</f>
        <v>THE AMERİCAN COLLEGE</v>
      </c>
      <c r="F12" s="33">
        <f>'200m V'!F9</f>
        <v>0</v>
      </c>
      <c r="G12" s="43" t="str">
        <f>'200m V'!G9</f>
        <v xml:space="preserve"> </v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e">
        <f>IF(G13="","",RANK(G13,$G$9:$G$40)+COUNTIF(G$9:G13,G13)-1)</f>
        <v>#VALUE!</v>
      </c>
      <c r="C13" s="206">
        <f>'200m V'!C10</f>
        <v>38031</v>
      </c>
      <c r="D13" s="32" t="str">
        <f>'200m V'!D10</f>
        <v>DAMLA GÜNSEV</v>
      </c>
      <c r="E13" s="32" t="str">
        <f>'200m V'!E10</f>
        <v>BÜLENT ECEVİT ANADOLU LİSESİ</v>
      </c>
      <c r="F13" s="33">
        <f>'200m V'!F10</f>
        <v>0</v>
      </c>
      <c r="G13" s="43" t="str">
        <f>'200m V'!G10</f>
        <v xml:space="preserve"> </v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e">
        <f>IF(G14="","",RANK(G14,$G$9:$G$40)+COUNTIF(G$9:G14,G14)-1)</f>
        <v>#VALUE!</v>
      </c>
      <c r="C14" s="206">
        <f>'200m V'!C11</f>
        <v>37914</v>
      </c>
      <c r="D14" s="32" t="str">
        <f>'200m V'!D11</f>
        <v>İSABELL KLEMENTYEVA</v>
      </c>
      <c r="E14" s="32" t="str">
        <f>'200m V'!E11</f>
        <v>GÜZELYURT MESLEK LİSESİ</v>
      </c>
      <c r="F14" s="33">
        <f>'200m V'!F11</f>
        <v>0</v>
      </c>
      <c r="G14" s="43" t="str">
        <f>'200m V'!G11</f>
        <v xml:space="preserve"> </v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e">
        <f>IF(G15="","",RANK(G15,$G$9:$G$40)+COUNTIF(G$9:G15,G15)-1)</f>
        <v>#VALUE!</v>
      </c>
      <c r="C15" s="206">
        <f>'200m V'!C12</f>
        <v>38252</v>
      </c>
      <c r="D15" s="32" t="str">
        <f>'200m V'!D12</f>
        <v>AZRA KIZILBORA</v>
      </c>
      <c r="E15" s="32" t="str">
        <f>'200m V'!E12</f>
        <v>ERENKÖY LİSESİ</v>
      </c>
      <c r="F15" s="33">
        <f>'200m V'!F12</f>
        <v>0</v>
      </c>
      <c r="G15" s="43" t="str">
        <f>'200m V'!G12</f>
        <v xml:space="preserve"> </v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e">
        <f>IF(G16="","",RANK(G16,$G$9:$G$40)+COUNTIF(G$9:G16,G16)-1)</f>
        <v>#VALUE!</v>
      </c>
      <c r="C16" s="206" t="str">
        <f>'200m V'!C13</f>
        <v>-</v>
      </c>
      <c r="D16" s="32" t="str">
        <f>'200m V'!D13</f>
        <v>-</v>
      </c>
      <c r="E16" s="32" t="str">
        <f>'200m V'!E13</f>
        <v>LEFKE GAZİ LİSESİ</v>
      </c>
      <c r="F16" s="33">
        <f>'200m V'!F13</f>
        <v>0</v>
      </c>
      <c r="G16" s="43" t="str">
        <f>'200m V'!G13</f>
        <v xml:space="preserve"> </v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e">
        <f>IF(G17="","",RANK(G17,$G$9:$G$40)+COUNTIF(G$9:G17,G17)-1)</f>
        <v>#VALUE!</v>
      </c>
      <c r="C17" s="206" t="str">
        <f>'200m V'!C14</f>
        <v>-</v>
      </c>
      <c r="D17" s="32" t="str">
        <f>'200m V'!D14</f>
        <v>-</v>
      </c>
      <c r="E17" s="32" t="str">
        <f>'200m V'!E14</f>
        <v>THE ENGLISH SCHOOL OF KYRENIA</v>
      </c>
      <c r="F17" s="33">
        <f>'200m V'!F14</f>
        <v>0</v>
      </c>
      <c r="G17" s="43" t="str">
        <f>'200m V'!G14</f>
        <v xml:space="preserve"> </v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e">
        <f>IF(G18="","",RANK(G18,$G$9:$G$40)+COUNTIF(G$9:G18,G18)-1)</f>
        <v>#VALUE!</v>
      </c>
      <c r="C18" s="206">
        <f>'200m V'!C15</f>
        <v>38148</v>
      </c>
      <c r="D18" s="32" t="str">
        <f>'200m V'!D15</f>
        <v>ŞERİFE AKKUŞ</v>
      </c>
      <c r="E18" s="32" t="str">
        <f>'200m V'!E15</f>
        <v>KURTULUŞ LİSESİ</v>
      </c>
      <c r="F18" s="33">
        <f>'200m V'!F15</f>
        <v>0</v>
      </c>
      <c r="G18" s="43" t="str">
        <f>'200m V'!G15</f>
        <v xml:space="preserve"> </v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e">
        <f>IF(G19="","",RANK(G19,$G$9:$G$40)+COUNTIF(G$9:G19,G19)-1)</f>
        <v>#VALUE!</v>
      </c>
      <c r="C19" s="206">
        <f>'200m V'!C16</f>
        <v>37904</v>
      </c>
      <c r="D19" s="32" t="str">
        <f>'200m V'!D16</f>
        <v>BETÜL EROL</v>
      </c>
      <c r="E19" s="32" t="str">
        <f>'200m V'!E16</f>
        <v>BEKİRPAŞA LİSESİ</v>
      </c>
      <c r="F19" s="33">
        <f>'200m V'!F16</f>
        <v>0</v>
      </c>
      <c r="G19" s="43" t="str">
        <f>'200m V'!G16</f>
        <v xml:space="preserve"> </v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e">
        <f>IF(G20="","",RANK(G20,$G$9:$G$40)+COUNTIF(G$9:G20,G20)-1)</f>
        <v>#VALUE!</v>
      </c>
      <c r="C20" s="206">
        <f>'200m V'!C17</f>
        <v>38130</v>
      </c>
      <c r="D20" s="32" t="str">
        <f>'200m V'!D17</f>
        <v>AYŞEGÜL KARADAĞ</v>
      </c>
      <c r="E20" s="32" t="str">
        <f>'200m V'!E17</f>
        <v>LEFKOŞA TÜRK LİSESİ</v>
      </c>
      <c r="F20" s="33">
        <f>'200m V'!F17</f>
        <v>0</v>
      </c>
      <c r="G20" s="43" t="str">
        <f>'200m V'!G17</f>
        <v xml:space="preserve"> </v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e">
        <f>IF(G21="","",RANK(G21,$G$9:$G$40)+COUNTIF(G$9:G21,G21)-1)</f>
        <v>#VALUE!</v>
      </c>
      <c r="C21" s="206">
        <f>'200m V'!C18</f>
        <v>38191</v>
      </c>
      <c r="D21" s="32" t="str">
        <f>'200m V'!D18</f>
        <v>SELENAY ALKAN</v>
      </c>
      <c r="E21" s="32" t="str">
        <f>'200m V'!E18</f>
        <v>CENGİZ TOPEL E. M .LİSESİ</v>
      </c>
      <c r="F21" s="33">
        <f>'200m V'!F18</f>
        <v>0</v>
      </c>
      <c r="G21" s="43" t="str">
        <f>'200m V'!G18</f>
        <v xml:space="preserve"> </v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e">
        <f>IF(G22="","",RANK(G22,$G$9:$G$40)+COUNTIF(G$9:G22,G22)-1)</f>
        <v>#VALUE!</v>
      </c>
      <c r="C22" s="206">
        <f>'200m V'!C19</f>
        <v>38316</v>
      </c>
      <c r="D22" s="32" t="str">
        <f>'200m V'!D19</f>
        <v>ZİNAİDA PAVALACHİ</v>
      </c>
      <c r="E22" s="32" t="str">
        <f>'200m V'!E19</f>
        <v>GÜZELYURT TMK</v>
      </c>
      <c r="F22" s="33">
        <f>'200m V'!F19</f>
        <v>0</v>
      </c>
      <c r="G22" s="43" t="str">
        <f>'200m V'!G19</f>
        <v xml:space="preserve"> </v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e">
        <f>IF(G23="","",RANK(G23,$G$9:$G$40)+COUNTIF(G$9:G23,G23)-1)</f>
        <v>#VALUE!</v>
      </c>
      <c r="C23" s="206">
        <f>'200m V'!C20</f>
        <v>37408</v>
      </c>
      <c r="D23" s="32" t="str">
        <f>'200m V'!D20</f>
        <v>KARDELEN KORKMAZ</v>
      </c>
      <c r="E23" s="32" t="str">
        <f>'200m V'!E20</f>
        <v>KARPAZ MESLEK LİSESİ</v>
      </c>
      <c r="F23" s="33">
        <f>'200m V'!F20</f>
        <v>0</v>
      </c>
      <c r="G23" s="43" t="str">
        <f>'200m V'!G20</f>
        <v xml:space="preserve"> </v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e">
        <f>IF(G24="","",RANK(G24,$G$9:$G$40)+COUNTIF(G$9:G24,G24)-1)</f>
        <v>#VALUE!</v>
      </c>
      <c r="C24" s="206" t="str">
        <f>'200m V'!C21</f>
        <v>-</v>
      </c>
      <c r="D24" s="32" t="str">
        <f>'200m V'!D21</f>
        <v>-</v>
      </c>
      <c r="E24" s="32" t="str">
        <f>'200m V'!E21</f>
        <v>POLATPAŞA LİSESİ</v>
      </c>
      <c r="F24" s="33">
        <f>'200m V'!F21</f>
        <v>0</v>
      </c>
      <c r="G24" s="43" t="str">
        <f>'200m V'!G21</f>
        <v xml:space="preserve"> </v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e">
        <f>IF(G25="","",RANK(G25,$G$9:$G$40)+COUNTIF(G$9:G25,G25)-1)</f>
        <v>#VALUE!</v>
      </c>
      <c r="C25" s="206">
        <f>'200m V'!C22</f>
        <v>38140</v>
      </c>
      <c r="D25" s="32" t="str">
        <f>'200m V'!D22</f>
        <v>EZGİ YANARATEŞ</v>
      </c>
      <c r="E25" s="32" t="str">
        <f>'200m V'!E22</f>
        <v>ATATÜRK MESLEK LİSESİ</v>
      </c>
      <c r="F25" s="33">
        <f>'200m V'!F22</f>
        <v>0</v>
      </c>
      <c r="G25" s="43" t="str">
        <f>'200m V'!G22</f>
        <v xml:space="preserve"> </v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e">
        <f>IF(G26="","",RANK(G26,$G$9:$G$40)+COUNTIF(G$9:G26,G26)-1)</f>
        <v>#VALUE!</v>
      </c>
      <c r="C26" s="206">
        <f>'200m V'!C23</f>
        <v>37325</v>
      </c>
      <c r="D26" s="32" t="str">
        <f>'200m V'!D23</f>
        <v>ÜLKÜ ÖZBADA</v>
      </c>
      <c r="E26" s="32" t="str">
        <f>'200m V'!E23</f>
        <v>YAKIN DOĞU KOLEJİ</v>
      </c>
      <c r="F26" s="33">
        <f>'200m V'!F23</f>
        <v>0</v>
      </c>
      <c r="G26" s="43" t="str">
        <f>'200m V'!G23</f>
        <v xml:space="preserve"> </v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e">
        <f>IF(G27="","",RANK(G27,$G$9:$G$40)+COUNTIF(G$9:G27,G27)-1)</f>
        <v>#VALUE!</v>
      </c>
      <c r="C27" s="206">
        <f>'200m V'!C24</f>
        <v>37677</v>
      </c>
      <c r="D27" s="32" t="str">
        <f>'200m V'!D24</f>
        <v>SİBEL YAŞAR</v>
      </c>
      <c r="E27" s="32" t="str">
        <f>'200m V'!E24</f>
        <v>HAYDARPAŞA TİCARET LİSESİ</v>
      </c>
      <c r="F27" s="33">
        <f>'200m V'!F24</f>
        <v>0</v>
      </c>
      <c r="G27" s="43" t="str">
        <f>'200m V'!G24</f>
        <v xml:space="preserve"> </v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e">
        <f>IF(G28="","",RANK(G28,$G$9:$G$40)+COUNTIF(G$9:G28,G28)-1)</f>
        <v>#VALUE!</v>
      </c>
      <c r="C28" s="206">
        <f>'200m V'!C25</f>
        <v>38338</v>
      </c>
      <c r="D28" s="32" t="str">
        <f>'200m V'!D25</f>
        <v>NADİR SÖNMEZ</v>
      </c>
      <c r="E28" s="32" t="str">
        <f>'200m V'!E25</f>
        <v>TÜRK MAARİF KOLEJİ</v>
      </c>
      <c r="F28" s="33">
        <f>'200m V'!F25</f>
        <v>0</v>
      </c>
      <c r="G28" s="43" t="str">
        <f>'200m V'!G25</f>
        <v xml:space="preserve"> </v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e">
        <f>IF(G29="","",RANK(G29,$G$9:$G$40)+COUNTIF(G$9:G29,G29)-1)</f>
        <v>#VALUE!</v>
      </c>
      <c r="C29" s="206">
        <f>'200m V'!C26</f>
        <v>37964</v>
      </c>
      <c r="D29" s="32" t="str">
        <f>'200m V'!D26</f>
        <v>EMİRE KİREÇÇİ</v>
      </c>
      <c r="E29" s="32" t="str">
        <f>'200m V'!E26</f>
        <v>20 TEMMUZ FEN LİSESİ</v>
      </c>
      <c r="F29" s="33">
        <f>'200m V'!F26</f>
        <v>0</v>
      </c>
      <c r="G29" s="43" t="str">
        <f>'200m V'!G26</f>
        <v xml:space="preserve"> </v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e">
        <f>IF(G30="","",RANK(G30,$G$9:$G$40)+COUNTIF(G$9:G30,G30)-1)</f>
        <v>#VALUE!</v>
      </c>
      <c r="C30" s="206" t="str">
        <f>'200m V'!C27</f>
        <v>19.02.2004</v>
      </c>
      <c r="D30" s="32" t="str">
        <f>'200m V'!D27</f>
        <v>DOLUNAY BEYZADE</v>
      </c>
      <c r="E30" s="32" t="str">
        <f>'200m V'!E27</f>
        <v>19 MAYIS TMK</v>
      </c>
      <c r="F30" s="33">
        <f>'200m V'!F27</f>
        <v>0</v>
      </c>
      <c r="G30" s="43" t="str">
        <f>'200m V'!G27</f>
        <v xml:space="preserve"> </v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e">
        <f>IF(G31="","",RANK(G31,$G$9:$G$40)+COUNTIF(G$9:G31,G31)-1)</f>
        <v>#VALUE!</v>
      </c>
      <c r="C31" s="206">
        <f>'200m V'!C28</f>
        <v>37939</v>
      </c>
      <c r="D31" s="32" t="str">
        <f>'200m V'!D28</f>
        <v>MERVE ÖZKUL</v>
      </c>
      <c r="E31" s="32" t="str">
        <f>'200m V'!E28</f>
        <v>HALA SULTAN İLAHİYAT KOLEJİ</v>
      </c>
      <c r="F31" s="33">
        <f>'200m V'!F28</f>
        <v>0</v>
      </c>
      <c r="G31" s="43" t="str">
        <f>'200m V'!G28</f>
        <v xml:space="preserve"> </v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e">
        <f>IF(G32="","",RANK(G32,$G$9:$G$40)+COUNTIF(G$9:G32,G32)-1)</f>
        <v>#VALUE!</v>
      </c>
      <c r="C32" s="206">
        <f>'200m V'!C29</f>
        <v>0</v>
      </c>
      <c r="D32" s="32">
        <f>'200m V'!D29</f>
        <v>0</v>
      </c>
      <c r="E32" s="32" t="str">
        <f>'200m V'!E29</f>
        <v/>
      </c>
      <c r="F32" s="33">
        <f>'200m V'!F29</f>
        <v>0</v>
      </c>
      <c r="G32" s="43" t="str">
        <f>'200m V'!G29</f>
        <v xml:space="preserve"> </v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e">
        <f>IF(G33="","",RANK(G33,$G$9:$G$40)+COUNTIF(G$9:G33,G33)-1)</f>
        <v>#VALUE!</v>
      </c>
      <c r="C33" s="206">
        <f>'200m V'!C30</f>
        <v>0</v>
      </c>
      <c r="D33" s="32">
        <f>'200m V'!D30</f>
        <v>0</v>
      </c>
      <c r="E33" s="32" t="str">
        <f>'200m V'!E30</f>
        <v/>
      </c>
      <c r="F33" s="33">
        <f>'200m V'!F30</f>
        <v>0</v>
      </c>
      <c r="G33" s="43" t="str">
        <f>'200m V'!G30</f>
        <v xml:space="preserve"> </v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e">
        <f>IF(G34="","",RANK(G34,$G$9:$G$40)+COUNTIF(G$9:G34,G34)-1)</f>
        <v>#VALUE!</v>
      </c>
      <c r="C34" s="206">
        <f>'200m V'!C31</f>
        <v>0</v>
      </c>
      <c r="D34" s="32">
        <f>'200m V'!D31</f>
        <v>0</v>
      </c>
      <c r="E34" s="32" t="str">
        <f>'200m V'!E31</f>
        <v/>
      </c>
      <c r="F34" s="33">
        <f>'200m V'!F31</f>
        <v>0</v>
      </c>
      <c r="G34" s="43" t="str">
        <f>'200m V'!G31</f>
        <v xml:space="preserve"> </v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e">
        <f>IF(G35="","",RANK(G35,$G$9:$G$40)+COUNTIF(G$9:G35,G35)-1)</f>
        <v>#VALUE!</v>
      </c>
      <c r="C35" s="206">
        <f>'200m V'!C32</f>
        <v>0</v>
      </c>
      <c r="D35" s="32">
        <f>'200m V'!D32</f>
        <v>0</v>
      </c>
      <c r="E35" s="32" t="str">
        <f>'200m V'!E32</f>
        <v/>
      </c>
      <c r="F35" s="33">
        <f>'200m V'!F32</f>
        <v>0</v>
      </c>
      <c r="G35" s="43" t="str">
        <f>'200m V'!G32</f>
        <v xml:space="preserve"> </v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e">
        <f>IF(G36="","",RANK(G36,$G$9:$G$40)+COUNTIF(G$9:G36,G36)-1)</f>
        <v>#VALUE!</v>
      </c>
      <c r="C36" s="206">
        <f>'200m V'!C33</f>
        <v>0</v>
      </c>
      <c r="D36" s="32">
        <f>'200m V'!D33</f>
        <v>0</v>
      </c>
      <c r="E36" s="32" t="str">
        <f>'200m V'!E33</f>
        <v/>
      </c>
      <c r="F36" s="33">
        <f>'200m V'!F33</f>
        <v>0</v>
      </c>
      <c r="G36" s="43" t="str">
        <f>'200m V'!G33</f>
        <v xml:space="preserve"> </v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e">
        <f>IF(G37="","",RANK(G37,$G$9:$G$40)+COUNTIF(G$9:G37,G37)-1)</f>
        <v>#VALUE!</v>
      </c>
      <c r="C37" s="206">
        <f>'200m V'!C34</f>
        <v>0</v>
      </c>
      <c r="D37" s="32">
        <f>'200m V'!D34</f>
        <v>0</v>
      </c>
      <c r="E37" s="32" t="str">
        <f>'200m V'!E34</f>
        <v/>
      </c>
      <c r="F37" s="33">
        <f>'200m V'!F34</f>
        <v>0</v>
      </c>
      <c r="G37" s="43" t="str">
        <f>'200m V'!G34</f>
        <v xml:space="preserve"> </v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e">
        <f>IF(G38="","",RANK(G38,$G$9:$G$40)+COUNTIF(G$9:G38,G38)-1)</f>
        <v>#VALUE!</v>
      </c>
      <c r="C38" s="206">
        <f>'200m V'!C35</f>
        <v>0</v>
      </c>
      <c r="D38" s="32">
        <f>'200m V'!D35</f>
        <v>0</v>
      </c>
      <c r="E38" s="32" t="str">
        <f>'200m V'!E35</f>
        <v/>
      </c>
      <c r="F38" s="33">
        <f>'200m V'!F35</f>
        <v>0</v>
      </c>
      <c r="G38" s="43" t="str">
        <f>'200m V'!G35</f>
        <v xml:space="preserve"> </v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e">
        <f>IF(G39="","",RANK(G39,$G$9:$G$40)+COUNTIF(G$9:G39,G39)-1)</f>
        <v>#VALUE!</v>
      </c>
      <c r="C39" s="206">
        <f>'200m V'!C36</f>
        <v>0</v>
      </c>
      <c r="D39" s="32">
        <f>'200m V'!D36</f>
        <v>0</v>
      </c>
      <c r="E39" s="32" t="str">
        <f>'200m V'!E36</f>
        <v/>
      </c>
      <c r="F39" s="33">
        <f>'200m V'!F36</f>
        <v>0</v>
      </c>
      <c r="G39" s="43" t="str">
        <f>'200m V'!G36</f>
        <v xml:space="preserve"> </v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e">
        <f>IF(G40="","",RANK(G40,$G$9:$G$40)+COUNTIF(G$9:G40,G40)-1)</f>
        <v>#VALUE!</v>
      </c>
      <c r="C40" s="206">
        <f>'200m V'!C37</f>
        <v>0</v>
      </c>
      <c r="D40" s="32">
        <f>'200m V'!D37</f>
        <v>0</v>
      </c>
      <c r="E40" s="32" t="str">
        <f>'200m V'!E37</f>
        <v/>
      </c>
      <c r="F40" s="33">
        <f>'200m V'!F37</f>
        <v>0</v>
      </c>
      <c r="G40" s="43" t="str">
        <f>'200m V'!G37</f>
        <v xml:space="preserve"> </v>
      </c>
      <c r="H40" s="44">
        <f>'yarışmaya katılan okullar'!B43</f>
        <v>0</v>
      </c>
    </row>
    <row r="41" spans="1:8" s="23" customFormat="1" ht="24.95" customHeight="1">
      <c r="C41" s="29"/>
    </row>
    <row r="42" spans="1:8" s="23" customFormat="1" ht="24.95" customHeight="1">
      <c r="C42" s="29"/>
    </row>
    <row r="43" spans="1:8" s="23" customFormat="1" ht="24.95" customHeight="1">
      <c r="C43" s="29"/>
    </row>
    <row r="44" spans="1:8" s="23" customFormat="1" ht="24.95" customHeight="1">
      <c r="C44" s="29"/>
    </row>
    <row r="45" spans="1:8" s="23" customFormat="1" ht="24.95" customHeight="1">
      <c r="C45" s="29"/>
    </row>
    <row r="46" spans="1:8" s="23" customFormat="1" ht="24.95" customHeight="1">
      <c r="C46" s="29"/>
    </row>
    <row r="47" spans="1:8" s="23" customFormat="1" ht="24.95" customHeight="1">
      <c r="C47" s="29"/>
    </row>
    <row r="48" spans="1:8" s="23" customFormat="1" ht="24.95" customHeight="1">
      <c r="C48" s="29"/>
    </row>
    <row r="49" spans="3:3" s="23" customFormat="1" ht="24.95" customHeight="1">
      <c r="C49" s="29"/>
    </row>
    <row r="50" spans="3:3" s="23" customFormat="1" ht="24.95" customHeight="1">
      <c r="C50" s="29"/>
    </row>
    <row r="51" spans="3:3" s="23" customFormat="1" ht="24.95" customHeight="1">
      <c r="C51" s="29"/>
    </row>
    <row r="52" spans="3:3" s="23" customFormat="1" ht="24.95" customHeight="1">
      <c r="C52" s="29"/>
    </row>
    <row r="53" spans="3:3" s="23" customFormat="1" ht="24.95" customHeight="1">
      <c r="C53" s="29"/>
    </row>
    <row r="54" spans="3:3" s="23" customFormat="1" ht="24.95" customHeight="1">
      <c r="C54" s="29"/>
    </row>
    <row r="55" spans="3:3" s="23" customFormat="1" ht="24.95" customHeight="1">
      <c r="C55" s="29"/>
    </row>
    <row r="56" spans="3:3" s="23" customFormat="1" ht="24.95" customHeight="1">
      <c r="C56" s="29"/>
    </row>
    <row r="57" spans="3:3" s="23" customFormat="1" ht="24.95" customHeight="1">
      <c r="C57" s="29"/>
    </row>
    <row r="58" spans="3:3" s="23" customFormat="1" ht="24.95" customHeight="1">
      <c r="C58" s="29"/>
    </row>
    <row r="59" spans="3:3" s="23" customFormat="1" ht="24.95" customHeight="1">
      <c r="C59" s="29"/>
    </row>
    <row r="60" spans="3:3" s="23" customFormat="1" ht="24.95" customHeight="1">
      <c r="C60" s="29"/>
    </row>
    <row r="61" spans="3:3" s="23" customFormat="1" ht="24.95" customHeight="1">
      <c r="C61" s="29"/>
    </row>
    <row r="62" spans="3:3" s="23" customFormat="1" ht="24.95" customHeight="1">
      <c r="C62" s="29"/>
    </row>
    <row r="63" spans="3:3" s="23" customFormat="1" ht="24.95" customHeight="1">
      <c r="C63" s="29"/>
    </row>
    <row r="64" spans="3:3" s="23" customFormat="1" ht="24.95" customHeight="1">
      <c r="C64" s="29"/>
    </row>
    <row r="65" spans="3:3" s="23" customFormat="1" ht="24.95" customHeight="1">
      <c r="C65" s="29"/>
    </row>
    <row r="66" spans="3:3" s="23" customFormat="1" ht="24.95" customHeight="1">
      <c r="C66" s="29"/>
    </row>
    <row r="67" spans="3:3" s="23" customFormat="1" ht="24.95" customHeight="1">
      <c r="C67" s="29"/>
    </row>
    <row r="68" spans="3:3" s="23" customFormat="1" ht="24.95" customHeight="1">
      <c r="C68" s="29"/>
    </row>
    <row r="69" spans="3:3" s="23" customFormat="1" ht="24.95" customHeight="1">
      <c r="C69" s="29"/>
    </row>
    <row r="70" spans="3:3" s="23" customFormat="1" ht="24.95" customHeight="1">
      <c r="C70" s="29"/>
    </row>
  </sheetData>
  <mergeCells count="5">
    <mergeCell ref="A1:H1"/>
    <mergeCell ref="A2:H2"/>
    <mergeCell ref="A3:H3"/>
    <mergeCell ref="F5:G5"/>
    <mergeCell ref="F6:G6"/>
  </mergeCells>
  <conditionalFormatting sqref="C9:H40">
    <cfRule type="cellIs" dxfId="146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'200m'!$D$6</f>
        <v>200 m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IF(ISERROR(VLOOKUP(I9,'200m'!$B$9:$H$40,7,FALSE)),0,(VLOOKUP(I9,'200m'!$B$9:$H$40,7,FALSE)))</f>
        <v>0</v>
      </c>
      <c r="C9" s="206">
        <f>IF(ISERROR(VLOOKUP(I9,'200m'!$B$9:$H$40,2,FALSE)),0,(VLOOKUP(I9,'200m'!$B$9:$H$40,2,FALSE)))</f>
        <v>0</v>
      </c>
      <c r="D9" s="212">
        <f>IF(ISERROR(VLOOKUP(I9,'200m'!$B$9:$H$40,3,FALSE)),0,(VLOOKUP(I9,'200m'!$B$9:$H$40,3,FALSE)))</f>
        <v>0</v>
      </c>
      <c r="E9" s="212">
        <f>IF(ISERROR(VLOOKUP(I9,'200m'!$B$9:$H$40,4,FALSE)),0,(VLOOKUP(I9,'200m'!$B$9:$H$40,4,FALSE)))</f>
        <v>0</v>
      </c>
      <c r="F9" s="33">
        <f>IF(ISERROR(VLOOKUP(I9,'200m'!$B$9:$H$40,5,FALSE)),0,(VLOOKUP(I9,'200m'!$B$9:$H$40,5,FALSE)))</f>
        <v>0</v>
      </c>
      <c r="G9" s="40">
        <f>IF(ISERROR(VLOOKUP(I9,'200m'!$B$9:$H$40,6,FALSE)),0,(VLOOKUP(I9,'200m'!$B$9:$H$40,6,FALSE)))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IF(ISERROR(VLOOKUP(I10,'200m'!$B$9:$H$40,7,FALSE)),0,(VLOOKUP(I10,'200m'!$B$9:$H$40,7,FALSE)))</f>
        <v>0</v>
      </c>
      <c r="C10" s="206">
        <f>IF(ISERROR(VLOOKUP(I10,'200m'!$B$9:$H$40,2,FALSE)),0,(VLOOKUP(I10,'200m'!$B$9:$H$40,2,FALSE)))</f>
        <v>0</v>
      </c>
      <c r="D10" s="212">
        <f>IF(ISERROR(VLOOKUP(I10,'200m'!$B$9:$H$40,3,FALSE)),0,(VLOOKUP(I10,'200m'!$B$9:$H$40,3,FALSE)))</f>
        <v>0</v>
      </c>
      <c r="E10" s="212">
        <f>IF(ISERROR(VLOOKUP(I10,'200m'!$B$9:$H$40,4,FALSE)),0,(VLOOKUP(I10,'200m'!$B$9:$H$40,4,FALSE)))</f>
        <v>0</v>
      </c>
      <c r="F10" s="33">
        <f>IF(ISERROR(VLOOKUP(I10,'200m'!$B$9:$H$40,5,FALSE)),0,(VLOOKUP(I10,'200m'!$B$9:$H$40,5,FALSE)))</f>
        <v>0</v>
      </c>
      <c r="G10" s="40">
        <f>IF(ISERROR(VLOOKUP(I10,'200m'!$B$9:$H$40,6,FALSE)),0,(VLOOKUP(I10,'200m'!$B$9:$H$40,6,FALSE)))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IF(ISERROR(VLOOKUP(I11,'200m'!$B$9:$H$40,7,FALSE)),0,(VLOOKUP(I11,'200m'!$B$9:$H$40,7,FALSE)))</f>
        <v>0</v>
      </c>
      <c r="C11" s="206">
        <f>IF(ISERROR(VLOOKUP(I11,'200m'!$B$9:$H$40,2,FALSE)),0,(VLOOKUP(I11,'200m'!$B$9:$H$40,2,FALSE)))</f>
        <v>0</v>
      </c>
      <c r="D11" s="212">
        <f>IF(ISERROR(VLOOKUP(I11,'200m'!$B$9:$H$40,3,FALSE)),0,(VLOOKUP(I11,'200m'!$B$9:$H$40,3,FALSE)))</f>
        <v>0</v>
      </c>
      <c r="E11" s="212">
        <f>IF(ISERROR(VLOOKUP(I11,'200m'!$B$9:$H$40,4,FALSE)),0,(VLOOKUP(I11,'200m'!$B$9:$H$40,4,FALSE)))</f>
        <v>0</v>
      </c>
      <c r="F11" s="33">
        <f>IF(ISERROR(VLOOKUP(I11,'200m'!$B$9:$H$40,5,FALSE)),0,(VLOOKUP(I11,'200m'!$B$9:$H$40,5,FALSE)))</f>
        <v>0</v>
      </c>
      <c r="G11" s="40">
        <f>IF(ISERROR(VLOOKUP(I11,'200m'!$B$9:$H$40,6,FALSE)),0,(VLOOKUP(I11,'200m'!$B$9:$H$40,6,FALSE)))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IF(ISERROR(VLOOKUP(I12,'200m'!$B$9:$H$40,7,FALSE)),0,(VLOOKUP(I12,'200m'!$B$9:$H$40,7,FALSE)))</f>
        <v>0</v>
      </c>
      <c r="C12" s="206">
        <f>IF(ISERROR(VLOOKUP(I12,'200m'!$B$9:$H$40,2,FALSE)),0,(VLOOKUP(I12,'200m'!$B$9:$H$40,2,FALSE)))</f>
        <v>0</v>
      </c>
      <c r="D12" s="212">
        <f>IF(ISERROR(VLOOKUP(I12,'200m'!$B$9:$H$40,3,FALSE)),0,(VLOOKUP(I12,'200m'!$B$9:$H$40,3,FALSE)))</f>
        <v>0</v>
      </c>
      <c r="E12" s="212">
        <f>IF(ISERROR(VLOOKUP(I12,'200m'!$B$9:$H$40,4,FALSE)),0,(VLOOKUP(I12,'200m'!$B$9:$H$40,4,FALSE)))</f>
        <v>0</v>
      </c>
      <c r="F12" s="33">
        <f>IF(ISERROR(VLOOKUP(I12,'200m'!$B$9:$H$40,5,FALSE)),0,(VLOOKUP(I12,'200m'!$B$9:$H$40,5,FALSE)))</f>
        <v>0</v>
      </c>
      <c r="G12" s="40">
        <f>IF(ISERROR(VLOOKUP(I12,'200m'!$B$9:$H$40,6,FALSE)),0,(VLOOKUP(I12,'200m'!$B$9:$H$40,6,FALSE)))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IF(ISERROR(VLOOKUP(I13,'200m'!$B$9:$H$40,7,FALSE)),0,(VLOOKUP(I13,'200m'!$B$9:$H$40,7,FALSE)))</f>
        <v>0</v>
      </c>
      <c r="C13" s="206">
        <f>IF(ISERROR(VLOOKUP(I13,'200m'!$B$9:$H$40,2,FALSE)),0,(VLOOKUP(I13,'200m'!$B$9:$H$40,2,FALSE)))</f>
        <v>0</v>
      </c>
      <c r="D13" s="212">
        <f>IF(ISERROR(VLOOKUP(I13,'200m'!$B$9:$H$40,3,FALSE)),0,(VLOOKUP(I13,'200m'!$B$9:$H$40,3,FALSE)))</f>
        <v>0</v>
      </c>
      <c r="E13" s="212">
        <f>IF(ISERROR(VLOOKUP(I13,'200m'!$B$9:$H$40,4,FALSE)),0,(VLOOKUP(I13,'200m'!$B$9:$H$40,4,FALSE)))</f>
        <v>0</v>
      </c>
      <c r="F13" s="33">
        <f>IF(ISERROR(VLOOKUP(I13,'200m'!$B$9:$H$40,5,FALSE)),0,(VLOOKUP(I13,'200m'!$B$9:$H$40,5,FALSE)))</f>
        <v>0</v>
      </c>
      <c r="G13" s="40">
        <f>IF(ISERROR(VLOOKUP(I13,'200m'!$B$9:$H$40,6,FALSE)),0,(VLOOKUP(I13,'200m'!$B$9:$H$40,6,FALSE)))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IF(ISERROR(VLOOKUP(I14,'200m'!$B$9:$H$40,7,FALSE)),0,(VLOOKUP(I14,'200m'!$B$9:$H$40,7,FALSE)))</f>
        <v>0</v>
      </c>
      <c r="C14" s="206">
        <f>IF(ISERROR(VLOOKUP(I14,'200m'!$B$9:$H$40,2,FALSE)),0,(VLOOKUP(I14,'200m'!$B$9:$H$40,2,FALSE)))</f>
        <v>0</v>
      </c>
      <c r="D14" s="212">
        <f>IF(ISERROR(VLOOKUP(I14,'200m'!$B$9:$H$40,3,FALSE)),0,(VLOOKUP(I14,'200m'!$B$9:$H$40,3,FALSE)))</f>
        <v>0</v>
      </c>
      <c r="E14" s="212">
        <f>IF(ISERROR(VLOOKUP(I14,'200m'!$B$9:$H$40,4,FALSE)),0,(VLOOKUP(I14,'200m'!$B$9:$H$40,4,FALSE)))</f>
        <v>0</v>
      </c>
      <c r="F14" s="33">
        <f>IF(ISERROR(VLOOKUP(I14,'200m'!$B$9:$H$40,5,FALSE)),0,(VLOOKUP(I14,'200m'!$B$9:$H$40,5,FALSE)))</f>
        <v>0</v>
      </c>
      <c r="G14" s="40">
        <f>IF(ISERROR(VLOOKUP(I14,'200m'!$B$9:$H$40,6,FALSE)),0,(VLOOKUP(I14,'200m'!$B$9:$H$40,6,FALSE)))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IF(ISERROR(VLOOKUP(I15,'200m'!$B$9:$H$40,7,FALSE)),0,(VLOOKUP(I15,'200m'!$B$9:$H$40,7,FALSE)))</f>
        <v>0</v>
      </c>
      <c r="C15" s="206">
        <f>IF(ISERROR(VLOOKUP(I15,'200m'!$B$9:$H$40,2,FALSE)),0,(VLOOKUP(I15,'200m'!$B$9:$H$40,2,FALSE)))</f>
        <v>0</v>
      </c>
      <c r="D15" s="212">
        <f>IF(ISERROR(VLOOKUP(I15,'200m'!$B$9:$H$40,3,FALSE)),0,(VLOOKUP(I15,'200m'!$B$9:$H$40,3,FALSE)))</f>
        <v>0</v>
      </c>
      <c r="E15" s="212">
        <f>IF(ISERROR(VLOOKUP(I15,'200m'!$B$9:$H$40,4,FALSE)),0,(VLOOKUP(I15,'200m'!$B$9:$H$40,4,FALSE)))</f>
        <v>0</v>
      </c>
      <c r="F15" s="33">
        <f>IF(ISERROR(VLOOKUP(I15,'200m'!$B$9:$H$40,5,FALSE)),0,(VLOOKUP(I15,'200m'!$B$9:$H$40,5,FALSE)))</f>
        <v>0</v>
      </c>
      <c r="G15" s="40">
        <f>IF(ISERROR(VLOOKUP(I15,'200m'!$B$9:$H$40,6,FALSE)),0,(VLOOKUP(I15,'200m'!$B$9:$H$40,6,FALSE)))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IF(ISERROR(VLOOKUP(I16,'200m'!$B$9:$H$40,7,FALSE)),0,(VLOOKUP(I16,'200m'!$B$9:$H$40,7,FALSE)))</f>
        <v>0</v>
      </c>
      <c r="C16" s="206">
        <f>IF(ISERROR(VLOOKUP(I16,'200m'!$B$9:$H$40,2,FALSE)),0,(VLOOKUP(I16,'200m'!$B$9:$H$40,2,FALSE)))</f>
        <v>0</v>
      </c>
      <c r="D16" s="212">
        <f>IF(ISERROR(VLOOKUP(I16,'200m'!$B$9:$H$40,3,FALSE)),0,(VLOOKUP(I16,'200m'!$B$9:$H$40,3,FALSE)))</f>
        <v>0</v>
      </c>
      <c r="E16" s="212">
        <f>IF(ISERROR(VLOOKUP(I16,'200m'!$B$9:$H$40,4,FALSE)),0,(VLOOKUP(I16,'200m'!$B$9:$H$40,4,FALSE)))</f>
        <v>0</v>
      </c>
      <c r="F16" s="33">
        <f>IF(ISERROR(VLOOKUP(I16,'200m'!$B$9:$H$40,5,FALSE)),0,(VLOOKUP(I16,'200m'!$B$9:$H$40,5,FALSE)))</f>
        <v>0</v>
      </c>
      <c r="G16" s="40">
        <f>IF(ISERROR(VLOOKUP(I16,'200m'!$B$9:$H$40,6,FALSE)),0,(VLOOKUP(I16,'200m'!$B$9:$H$40,6,FALSE)))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IF(ISERROR(VLOOKUP(I17,'200m'!$B$9:$H$40,7,FALSE)),0,(VLOOKUP(I17,'200m'!$B$9:$H$40,7,FALSE)))</f>
        <v>0</v>
      </c>
      <c r="C17" s="206">
        <f>IF(ISERROR(VLOOKUP(I17,'200m'!$B$9:$H$40,2,FALSE)),0,(VLOOKUP(I17,'200m'!$B$9:$H$40,2,FALSE)))</f>
        <v>0</v>
      </c>
      <c r="D17" s="212">
        <f>IF(ISERROR(VLOOKUP(I17,'200m'!$B$9:$H$40,3,FALSE)),0,(VLOOKUP(I17,'200m'!$B$9:$H$40,3,FALSE)))</f>
        <v>0</v>
      </c>
      <c r="E17" s="212">
        <f>IF(ISERROR(VLOOKUP(I17,'200m'!$B$9:$H$40,4,FALSE)),0,(VLOOKUP(I17,'200m'!$B$9:$H$40,4,FALSE)))</f>
        <v>0</v>
      </c>
      <c r="F17" s="33">
        <f>IF(ISERROR(VLOOKUP(I17,'200m'!$B$9:$H$40,5,FALSE)),0,(VLOOKUP(I17,'200m'!$B$9:$H$40,5,FALSE)))</f>
        <v>0</v>
      </c>
      <c r="G17" s="40">
        <f>IF(ISERROR(VLOOKUP(I17,'200m'!$B$9:$H$40,6,FALSE)),0,(VLOOKUP(I17,'200m'!$B$9:$H$40,6,FALSE)))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IF(ISERROR(VLOOKUP(I18,'200m'!$B$9:$H$40,7,FALSE)),0,(VLOOKUP(I18,'200m'!$B$9:$H$40,7,FALSE)))</f>
        <v>0</v>
      </c>
      <c r="C18" s="206">
        <f>IF(ISERROR(VLOOKUP(I18,'200m'!$B$9:$H$40,2,FALSE)),0,(VLOOKUP(I18,'200m'!$B$9:$H$40,2,FALSE)))</f>
        <v>0</v>
      </c>
      <c r="D18" s="212">
        <f>IF(ISERROR(VLOOKUP(I18,'200m'!$B$9:$H$40,3,FALSE)),0,(VLOOKUP(I18,'200m'!$B$9:$H$40,3,FALSE)))</f>
        <v>0</v>
      </c>
      <c r="E18" s="212">
        <f>IF(ISERROR(VLOOKUP(I18,'200m'!$B$9:$H$40,4,FALSE)),0,(VLOOKUP(I18,'200m'!$B$9:$H$40,4,FALSE)))</f>
        <v>0</v>
      </c>
      <c r="F18" s="33">
        <f>IF(ISERROR(VLOOKUP(I18,'200m'!$B$9:$H$40,5,FALSE)),0,(VLOOKUP(I18,'200m'!$B$9:$H$40,5,FALSE)))</f>
        <v>0</v>
      </c>
      <c r="G18" s="40">
        <f>IF(ISERROR(VLOOKUP(I18,'200m'!$B$9:$H$40,6,FALSE)),0,(VLOOKUP(I18,'200m'!$B$9:$H$40,6,FALSE)))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IF(ISERROR(VLOOKUP(I19,'200m'!$B$9:$H$40,7,FALSE)),0,(VLOOKUP(I19,'200m'!$B$9:$H$40,7,FALSE)))</f>
        <v>0</v>
      </c>
      <c r="C19" s="206">
        <f>IF(ISERROR(VLOOKUP(I19,'200m'!$B$9:$H$40,2,FALSE)),0,(VLOOKUP(I19,'200m'!$B$9:$H$40,2,FALSE)))</f>
        <v>0</v>
      </c>
      <c r="D19" s="212">
        <f>IF(ISERROR(VLOOKUP(I19,'200m'!$B$9:$H$40,3,FALSE)),0,(VLOOKUP(I19,'200m'!$B$9:$H$40,3,FALSE)))</f>
        <v>0</v>
      </c>
      <c r="E19" s="212">
        <f>IF(ISERROR(VLOOKUP(I19,'200m'!$B$9:$H$40,4,FALSE)),0,(VLOOKUP(I19,'200m'!$B$9:$H$40,4,FALSE)))</f>
        <v>0</v>
      </c>
      <c r="F19" s="33">
        <f>IF(ISERROR(VLOOKUP(I19,'200m'!$B$9:$H$40,5,FALSE)),0,(VLOOKUP(I19,'200m'!$B$9:$H$40,5,FALSE)))</f>
        <v>0</v>
      </c>
      <c r="G19" s="40">
        <f>IF(ISERROR(VLOOKUP(I19,'200m'!$B$9:$H$40,6,FALSE)),0,(VLOOKUP(I19,'200m'!$B$9:$H$40,6,FALSE)))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IF(ISERROR(VLOOKUP(I20,'200m'!$B$9:$H$40,7,FALSE)),0,(VLOOKUP(I20,'200m'!$B$9:$H$40,7,FALSE)))</f>
        <v>0</v>
      </c>
      <c r="C20" s="206">
        <f>IF(ISERROR(VLOOKUP(I20,'200m'!$B$9:$H$40,2,FALSE)),0,(VLOOKUP(I20,'200m'!$B$9:$H$40,2,FALSE)))</f>
        <v>0</v>
      </c>
      <c r="D20" s="212">
        <f>IF(ISERROR(VLOOKUP(I20,'200m'!$B$9:$H$40,3,FALSE)),0,(VLOOKUP(I20,'200m'!$B$9:$H$40,3,FALSE)))</f>
        <v>0</v>
      </c>
      <c r="E20" s="212">
        <f>IF(ISERROR(VLOOKUP(I20,'200m'!$B$9:$H$40,4,FALSE)),0,(VLOOKUP(I20,'200m'!$B$9:$H$40,4,FALSE)))</f>
        <v>0</v>
      </c>
      <c r="F20" s="33">
        <f>IF(ISERROR(VLOOKUP(I20,'200m'!$B$9:$H$40,5,FALSE)),0,(VLOOKUP(I20,'200m'!$B$9:$H$40,5,FALSE)))</f>
        <v>0</v>
      </c>
      <c r="G20" s="40">
        <f>IF(ISERROR(VLOOKUP(I20,'200m'!$B$9:$H$40,6,FALSE)),0,(VLOOKUP(I20,'200m'!$B$9:$H$40,6,FALSE)))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IF(ISERROR(VLOOKUP(I21,'200m'!$B$9:$H$40,7,FALSE)),0,(VLOOKUP(I21,'200m'!$B$9:$H$40,7,FALSE)))</f>
        <v>0</v>
      </c>
      <c r="C21" s="206">
        <f>IF(ISERROR(VLOOKUP(I21,'200m'!$B$9:$H$40,2,FALSE)),0,(VLOOKUP(I21,'200m'!$B$9:$H$40,2,FALSE)))</f>
        <v>0</v>
      </c>
      <c r="D21" s="212">
        <f>IF(ISERROR(VLOOKUP(I21,'200m'!$B$9:$H$40,3,FALSE)),0,(VLOOKUP(I21,'200m'!$B$9:$H$40,3,FALSE)))</f>
        <v>0</v>
      </c>
      <c r="E21" s="212">
        <f>IF(ISERROR(VLOOKUP(I21,'200m'!$B$9:$H$40,4,FALSE)),0,(VLOOKUP(I21,'200m'!$B$9:$H$40,4,FALSE)))</f>
        <v>0</v>
      </c>
      <c r="F21" s="33">
        <f>IF(ISERROR(VLOOKUP(I21,'200m'!$B$9:$H$40,5,FALSE)),0,(VLOOKUP(I21,'200m'!$B$9:$H$40,5,FALSE)))</f>
        <v>0</v>
      </c>
      <c r="G21" s="40">
        <f>IF(ISERROR(VLOOKUP(I21,'200m'!$B$9:$H$40,6,FALSE)),0,(VLOOKUP(I21,'200m'!$B$9:$H$40,6,FALSE)))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IF(ISERROR(VLOOKUP(I22,'200m'!$B$9:$H$40,7,FALSE)),0,(VLOOKUP(I22,'200m'!$B$9:$H$40,7,FALSE)))</f>
        <v>0</v>
      </c>
      <c r="C22" s="206">
        <f>IF(ISERROR(VLOOKUP(I22,'200m'!$B$9:$H$40,2,FALSE)),0,(VLOOKUP(I22,'200m'!$B$9:$H$40,2,FALSE)))</f>
        <v>0</v>
      </c>
      <c r="D22" s="212">
        <f>IF(ISERROR(VLOOKUP(I22,'200m'!$B$9:$H$40,3,FALSE)),0,(VLOOKUP(I22,'200m'!$B$9:$H$40,3,FALSE)))</f>
        <v>0</v>
      </c>
      <c r="E22" s="212">
        <f>IF(ISERROR(VLOOKUP(I22,'200m'!$B$9:$H$40,4,FALSE)),0,(VLOOKUP(I22,'200m'!$B$9:$H$40,4,FALSE)))</f>
        <v>0</v>
      </c>
      <c r="F22" s="33">
        <f>IF(ISERROR(VLOOKUP(I22,'200m'!$B$9:$H$40,5,FALSE)),0,(VLOOKUP(I22,'200m'!$B$9:$H$40,5,FALSE)))</f>
        <v>0</v>
      </c>
      <c r="G22" s="40">
        <f>IF(ISERROR(VLOOKUP(I22,'200m'!$B$9:$H$40,6,FALSE)),0,(VLOOKUP(I22,'200m'!$B$9:$H$40,6,FALSE)))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IF(ISERROR(VLOOKUP(I23,'200m'!$B$9:$H$40,7,FALSE)),0,(VLOOKUP(I23,'200m'!$B$9:$H$40,7,FALSE)))</f>
        <v>0</v>
      </c>
      <c r="C23" s="206">
        <f>IF(ISERROR(VLOOKUP(I23,'200m'!$B$9:$H$40,2,FALSE)),0,(VLOOKUP(I23,'200m'!$B$9:$H$40,2,FALSE)))</f>
        <v>0</v>
      </c>
      <c r="D23" s="212">
        <f>IF(ISERROR(VLOOKUP(I23,'200m'!$B$9:$H$40,3,FALSE)),0,(VLOOKUP(I23,'200m'!$B$9:$H$40,3,FALSE)))</f>
        <v>0</v>
      </c>
      <c r="E23" s="212">
        <f>IF(ISERROR(VLOOKUP(I23,'200m'!$B$9:$H$40,4,FALSE)),0,(VLOOKUP(I23,'200m'!$B$9:$H$40,4,FALSE)))</f>
        <v>0</v>
      </c>
      <c r="F23" s="33">
        <f>IF(ISERROR(VLOOKUP(I23,'200m'!$B$9:$H$40,5,FALSE)),0,(VLOOKUP(I23,'200m'!$B$9:$H$40,5,FALSE)))</f>
        <v>0</v>
      </c>
      <c r="G23" s="40">
        <f>IF(ISERROR(VLOOKUP(I23,'200m'!$B$9:$H$40,6,FALSE)),0,(VLOOKUP(I23,'200m'!$B$9:$H$40,6,FALSE)))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IF(ISERROR(VLOOKUP(I24,'200m'!$B$9:$H$40,7,FALSE)),0,(VLOOKUP(I24,'200m'!$B$9:$H$40,7,FALSE)))</f>
        <v>0</v>
      </c>
      <c r="C24" s="206">
        <f>IF(ISERROR(VLOOKUP(I24,'200m'!$B$9:$H$40,2,FALSE)),0,(VLOOKUP(I24,'200m'!$B$9:$H$40,2,FALSE)))</f>
        <v>0</v>
      </c>
      <c r="D24" s="212">
        <f>IF(ISERROR(VLOOKUP(I24,'200m'!$B$9:$H$40,3,FALSE)),0,(VLOOKUP(I24,'200m'!$B$9:$H$40,3,FALSE)))</f>
        <v>0</v>
      </c>
      <c r="E24" s="212">
        <f>IF(ISERROR(VLOOKUP(I24,'200m'!$B$9:$H$40,4,FALSE)),0,(VLOOKUP(I24,'200m'!$B$9:$H$40,4,FALSE)))</f>
        <v>0</v>
      </c>
      <c r="F24" s="33">
        <f>IF(ISERROR(VLOOKUP(I24,'200m'!$B$9:$H$40,5,FALSE)),0,(VLOOKUP(I24,'200m'!$B$9:$H$40,5,FALSE)))</f>
        <v>0</v>
      </c>
      <c r="G24" s="40">
        <f>IF(ISERROR(VLOOKUP(I24,'200m'!$B$9:$H$40,6,FALSE)),0,(VLOOKUP(I24,'200m'!$B$9:$H$40,6,FALSE)))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IF(ISERROR(VLOOKUP(I25,'200m'!$B$9:$H$40,7,FALSE)),0,(VLOOKUP(I25,'200m'!$B$9:$H$40,7,FALSE)))</f>
        <v>0</v>
      </c>
      <c r="C25" s="206">
        <f>IF(ISERROR(VLOOKUP(I25,'200m'!$B$9:$H$40,2,FALSE)),0,(VLOOKUP(I25,'200m'!$B$9:$H$40,2,FALSE)))</f>
        <v>0</v>
      </c>
      <c r="D25" s="212">
        <f>IF(ISERROR(VLOOKUP(I25,'200m'!$B$9:$H$40,3,FALSE)),0,(VLOOKUP(I25,'200m'!$B$9:$H$40,3,FALSE)))</f>
        <v>0</v>
      </c>
      <c r="E25" s="212">
        <f>IF(ISERROR(VLOOKUP(I25,'200m'!$B$9:$H$40,4,FALSE)),0,(VLOOKUP(I25,'200m'!$B$9:$H$40,4,FALSE)))</f>
        <v>0</v>
      </c>
      <c r="F25" s="33">
        <f>IF(ISERROR(VLOOKUP(I25,'200m'!$B$9:$H$40,5,FALSE)),0,(VLOOKUP(I25,'200m'!$B$9:$H$40,5,FALSE)))</f>
        <v>0</v>
      </c>
      <c r="G25" s="40">
        <f>IF(ISERROR(VLOOKUP(I25,'200m'!$B$9:$H$40,6,FALSE)),0,(VLOOKUP(I25,'200m'!$B$9:$H$40,6,FALSE)))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IF(ISERROR(VLOOKUP(I26,'200m'!$B$9:$H$40,7,FALSE)),0,(VLOOKUP(I26,'200m'!$B$9:$H$40,7,FALSE)))</f>
        <v>0</v>
      </c>
      <c r="C26" s="206">
        <f>IF(ISERROR(VLOOKUP(I26,'200m'!$B$9:$H$40,2,FALSE)),0,(VLOOKUP(I26,'200m'!$B$9:$H$40,2,FALSE)))</f>
        <v>0</v>
      </c>
      <c r="D26" s="212">
        <f>IF(ISERROR(VLOOKUP(I26,'200m'!$B$9:$H$40,3,FALSE)),0,(VLOOKUP(I26,'200m'!$B$9:$H$40,3,FALSE)))</f>
        <v>0</v>
      </c>
      <c r="E26" s="212">
        <f>IF(ISERROR(VLOOKUP(I26,'200m'!$B$9:$H$40,4,FALSE)),0,(VLOOKUP(I26,'200m'!$B$9:$H$40,4,FALSE)))</f>
        <v>0</v>
      </c>
      <c r="F26" s="33">
        <f>IF(ISERROR(VLOOKUP(I26,'200m'!$B$9:$H$40,5,FALSE)),0,(VLOOKUP(I26,'200m'!$B$9:$H$40,5,FALSE)))</f>
        <v>0</v>
      </c>
      <c r="G26" s="40">
        <f>IF(ISERROR(VLOOKUP(I26,'200m'!$B$9:$H$40,6,FALSE)),0,(VLOOKUP(I26,'200m'!$B$9:$H$40,6,FALSE)))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IF(ISERROR(VLOOKUP(I27,'200m'!$B$9:$H$40,7,FALSE)),0,(VLOOKUP(I27,'200m'!$B$9:$H$40,7,FALSE)))</f>
        <v>0</v>
      </c>
      <c r="C27" s="206">
        <f>IF(ISERROR(VLOOKUP(I27,'200m'!$B$9:$H$40,2,FALSE)),0,(VLOOKUP(I27,'200m'!$B$9:$H$40,2,FALSE)))</f>
        <v>0</v>
      </c>
      <c r="D27" s="212">
        <f>IF(ISERROR(VLOOKUP(I27,'200m'!$B$9:$H$40,3,FALSE)),0,(VLOOKUP(I27,'200m'!$B$9:$H$40,3,FALSE)))</f>
        <v>0</v>
      </c>
      <c r="E27" s="212">
        <f>IF(ISERROR(VLOOKUP(I27,'200m'!$B$9:$H$40,4,FALSE)),0,(VLOOKUP(I27,'200m'!$B$9:$H$40,4,FALSE)))</f>
        <v>0</v>
      </c>
      <c r="F27" s="33">
        <f>IF(ISERROR(VLOOKUP(I27,'200m'!$B$9:$H$40,5,FALSE)),0,(VLOOKUP(I27,'200m'!$B$9:$H$40,5,FALSE)))</f>
        <v>0</v>
      </c>
      <c r="G27" s="40">
        <f>IF(ISERROR(VLOOKUP(I27,'200m'!$B$9:$H$40,6,FALSE)),0,(VLOOKUP(I27,'200m'!$B$9:$H$40,6,FALSE)))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IF(ISERROR(VLOOKUP(I28,'200m'!$B$9:$H$40,7,FALSE)),0,(VLOOKUP(I28,'200m'!$B$9:$H$40,7,FALSE)))</f>
        <v>0</v>
      </c>
      <c r="C28" s="206">
        <f>IF(ISERROR(VLOOKUP(I28,'200m'!$B$9:$H$40,2,FALSE)),0,(VLOOKUP(I28,'200m'!$B$9:$H$40,2,FALSE)))</f>
        <v>0</v>
      </c>
      <c r="D28" s="212">
        <f>IF(ISERROR(VLOOKUP(I28,'200m'!$B$9:$H$40,3,FALSE)),0,(VLOOKUP(I28,'200m'!$B$9:$H$40,3,FALSE)))</f>
        <v>0</v>
      </c>
      <c r="E28" s="212">
        <f>IF(ISERROR(VLOOKUP(I28,'200m'!$B$9:$H$40,4,FALSE)),0,(VLOOKUP(I28,'200m'!$B$9:$H$40,4,FALSE)))</f>
        <v>0</v>
      </c>
      <c r="F28" s="33">
        <f>IF(ISERROR(VLOOKUP(I28,'200m'!$B$9:$H$40,5,FALSE)),0,(VLOOKUP(I28,'200m'!$B$9:$H$40,5,FALSE)))</f>
        <v>0</v>
      </c>
      <c r="G28" s="40">
        <f>IF(ISERROR(VLOOKUP(I28,'200m'!$B$9:$H$40,6,FALSE)),0,(VLOOKUP(I28,'200m'!$B$9:$H$40,6,FALSE)))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IF(ISERROR(VLOOKUP(I29,'200m'!$B$9:$H$40,7,FALSE)),0,(VLOOKUP(I29,'200m'!$B$9:$H$40,7,FALSE)))</f>
        <v>0</v>
      </c>
      <c r="C29" s="206">
        <f>IF(ISERROR(VLOOKUP(I29,'200m'!$B$9:$H$40,2,FALSE)),0,(VLOOKUP(I29,'200m'!$B$9:$H$40,2,FALSE)))</f>
        <v>0</v>
      </c>
      <c r="D29" s="212">
        <f>IF(ISERROR(VLOOKUP(I29,'200m'!$B$9:$H$40,3,FALSE)),0,(VLOOKUP(I29,'200m'!$B$9:$H$40,3,FALSE)))</f>
        <v>0</v>
      </c>
      <c r="E29" s="212">
        <f>IF(ISERROR(VLOOKUP(I29,'200m'!$B$9:$H$40,4,FALSE)),0,(VLOOKUP(I29,'200m'!$B$9:$H$40,4,FALSE)))</f>
        <v>0</v>
      </c>
      <c r="F29" s="33">
        <f>IF(ISERROR(VLOOKUP(I29,'200m'!$B$9:$H$40,5,FALSE)),0,(VLOOKUP(I29,'200m'!$B$9:$H$40,5,FALSE)))</f>
        <v>0</v>
      </c>
      <c r="G29" s="40">
        <f>IF(ISERROR(VLOOKUP(I29,'200m'!$B$9:$H$40,6,FALSE)),0,(VLOOKUP(I29,'200m'!$B$9:$H$40,6,FALSE)))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IF(ISERROR(VLOOKUP(I30,'200m'!$B$9:$H$40,7,FALSE)),0,(VLOOKUP(I30,'200m'!$B$9:$H$40,7,FALSE)))</f>
        <v>0</v>
      </c>
      <c r="C30" s="206">
        <f>IF(ISERROR(VLOOKUP(I30,'200m'!$B$9:$H$40,2,FALSE)),0,(VLOOKUP(I30,'200m'!$B$9:$H$40,2,FALSE)))</f>
        <v>0</v>
      </c>
      <c r="D30" s="212">
        <f>IF(ISERROR(VLOOKUP(I30,'200m'!$B$9:$H$40,3,FALSE)),0,(VLOOKUP(I30,'200m'!$B$9:$H$40,3,FALSE)))</f>
        <v>0</v>
      </c>
      <c r="E30" s="212">
        <f>IF(ISERROR(VLOOKUP(I30,'200m'!$B$9:$H$40,4,FALSE)),0,(VLOOKUP(I30,'200m'!$B$9:$H$40,4,FALSE)))</f>
        <v>0</v>
      </c>
      <c r="F30" s="33">
        <f>IF(ISERROR(VLOOKUP(I30,'200m'!$B$9:$H$40,5,FALSE)),0,(VLOOKUP(I30,'200m'!$B$9:$H$40,5,FALSE)))</f>
        <v>0</v>
      </c>
      <c r="G30" s="40">
        <f>IF(ISERROR(VLOOKUP(I30,'200m'!$B$9:$H$40,6,FALSE)),0,(VLOOKUP(I30,'200m'!$B$9:$H$40,6,FALSE)))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IF(ISERROR(VLOOKUP(I31,'200m'!$B$9:$H$40,7,FALSE)),0,(VLOOKUP(I31,'200m'!$B$9:$H$40,7,FALSE)))</f>
        <v>0</v>
      </c>
      <c r="C31" s="206">
        <f>IF(ISERROR(VLOOKUP(I31,'200m'!$B$9:$H$40,2,FALSE)),0,(VLOOKUP(I31,'200m'!$B$9:$H$40,2,FALSE)))</f>
        <v>0</v>
      </c>
      <c r="D31" s="212">
        <f>IF(ISERROR(VLOOKUP(I31,'200m'!$B$9:$H$40,3,FALSE)),0,(VLOOKUP(I31,'200m'!$B$9:$H$40,3,FALSE)))</f>
        <v>0</v>
      </c>
      <c r="E31" s="212">
        <f>IF(ISERROR(VLOOKUP(I31,'200m'!$B$9:$H$40,4,FALSE)),0,(VLOOKUP(I31,'200m'!$B$9:$H$40,4,FALSE)))</f>
        <v>0</v>
      </c>
      <c r="F31" s="33">
        <f>IF(ISERROR(VLOOKUP(I31,'200m'!$B$9:$H$40,5,FALSE)),0,(VLOOKUP(I31,'200m'!$B$9:$H$40,5,FALSE)))</f>
        <v>0</v>
      </c>
      <c r="G31" s="40">
        <f>IF(ISERROR(VLOOKUP(I31,'200m'!$B$9:$H$40,6,FALSE)),0,(VLOOKUP(I31,'200m'!$B$9:$H$40,6,FALSE)))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IF(ISERROR(VLOOKUP(I32,'200m'!$B$9:$H$40,7,FALSE)),0,(VLOOKUP(I32,'200m'!$B$9:$H$40,7,FALSE)))</f>
        <v>0</v>
      </c>
      <c r="C32" s="206">
        <f>IF(ISERROR(VLOOKUP(I32,'200m'!$B$9:$H$40,2,FALSE)),0,(VLOOKUP(I32,'200m'!$B$9:$H$40,2,FALSE)))</f>
        <v>0</v>
      </c>
      <c r="D32" s="212">
        <f>IF(ISERROR(VLOOKUP(I32,'200m'!$B$9:$H$40,3,FALSE)),0,(VLOOKUP(I32,'200m'!$B$9:$H$40,3,FALSE)))</f>
        <v>0</v>
      </c>
      <c r="E32" s="212">
        <f>IF(ISERROR(VLOOKUP(I32,'200m'!$B$9:$H$40,4,FALSE)),0,(VLOOKUP(I32,'200m'!$B$9:$H$40,4,FALSE)))</f>
        <v>0</v>
      </c>
      <c r="F32" s="33">
        <f>IF(ISERROR(VLOOKUP(I32,'200m'!$B$9:$H$40,5,FALSE)),0,(VLOOKUP(I32,'200m'!$B$9:$H$40,5,FALSE)))</f>
        <v>0</v>
      </c>
      <c r="G32" s="40">
        <f>IF(ISERROR(VLOOKUP(I32,'200m'!$B$9:$H$40,6,FALSE)),0,(VLOOKUP(I32,'200m'!$B$9:$H$40,6,FALSE)))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IF(ISERROR(VLOOKUP(I33,'200m'!$B$9:$H$40,7,FALSE)),0,(VLOOKUP(I33,'200m'!$B$9:$H$40,7,FALSE)))</f>
        <v>0</v>
      </c>
      <c r="C33" s="206">
        <f>IF(ISERROR(VLOOKUP(I33,'200m'!$B$9:$H$40,2,FALSE)),0,(VLOOKUP(I33,'200m'!$B$9:$H$40,2,FALSE)))</f>
        <v>0</v>
      </c>
      <c r="D33" s="212">
        <f>IF(ISERROR(VLOOKUP(I33,'200m'!$B$9:$H$40,3,FALSE)),0,(VLOOKUP(I33,'200m'!$B$9:$H$40,3,FALSE)))</f>
        <v>0</v>
      </c>
      <c r="E33" s="212">
        <f>IF(ISERROR(VLOOKUP(I33,'200m'!$B$9:$H$40,4,FALSE)),0,(VLOOKUP(I33,'200m'!$B$9:$H$40,4,FALSE)))</f>
        <v>0</v>
      </c>
      <c r="F33" s="33">
        <f>IF(ISERROR(VLOOKUP(I33,'200m'!$B$9:$H$40,5,FALSE)),0,(VLOOKUP(I33,'200m'!$B$9:$H$40,5,FALSE)))</f>
        <v>0</v>
      </c>
      <c r="G33" s="40">
        <f>IF(ISERROR(VLOOKUP(I33,'200m'!$B$9:$H$40,6,FALSE)),0,(VLOOKUP(I33,'200m'!$B$9:$H$40,6,FALSE)))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IF(ISERROR(VLOOKUP(I34,'200m'!$B$9:$H$40,7,FALSE)),0,(VLOOKUP(I34,'200m'!$B$9:$H$40,7,FALSE)))</f>
        <v>0</v>
      </c>
      <c r="C34" s="206">
        <f>IF(ISERROR(VLOOKUP(I34,'200m'!$B$9:$H$40,2,FALSE)),0,(VLOOKUP(I34,'200m'!$B$9:$H$40,2,FALSE)))</f>
        <v>0</v>
      </c>
      <c r="D34" s="212">
        <f>IF(ISERROR(VLOOKUP(I34,'200m'!$B$9:$H$40,3,FALSE)),0,(VLOOKUP(I34,'200m'!$B$9:$H$40,3,FALSE)))</f>
        <v>0</v>
      </c>
      <c r="E34" s="212">
        <f>IF(ISERROR(VLOOKUP(I34,'200m'!$B$9:$H$40,4,FALSE)),0,(VLOOKUP(I34,'200m'!$B$9:$H$40,4,FALSE)))</f>
        <v>0</v>
      </c>
      <c r="F34" s="33">
        <f>IF(ISERROR(VLOOKUP(I34,'200m'!$B$9:$H$40,5,FALSE)),0,(VLOOKUP(I34,'200m'!$B$9:$H$40,5,FALSE)))</f>
        <v>0</v>
      </c>
      <c r="G34" s="40">
        <f>IF(ISERROR(VLOOKUP(I34,'200m'!$B$9:$H$40,6,FALSE)),0,(VLOOKUP(I34,'200m'!$B$9:$H$40,6,FALSE)))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IF(ISERROR(VLOOKUP(I35,'200m'!$B$9:$H$40,7,FALSE)),0,(VLOOKUP(I35,'200m'!$B$9:$H$40,7,FALSE)))</f>
        <v>0</v>
      </c>
      <c r="C35" s="206">
        <f>IF(ISERROR(VLOOKUP(I35,'200m'!$B$9:$H$40,2,FALSE)),0,(VLOOKUP(I35,'200m'!$B$9:$H$40,2,FALSE)))</f>
        <v>0</v>
      </c>
      <c r="D35" s="212">
        <f>IF(ISERROR(VLOOKUP(I35,'200m'!$B$9:$H$40,3,FALSE)),0,(VLOOKUP(I35,'200m'!$B$9:$H$40,3,FALSE)))</f>
        <v>0</v>
      </c>
      <c r="E35" s="212">
        <f>IF(ISERROR(VLOOKUP(I35,'200m'!$B$9:$H$40,4,FALSE)),0,(VLOOKUP(I35,'200m'!$B$9:$H$40,4,FALSE)))</f>
        <v>0</v>
      </c>
      <c r="F35" s="33">
        <f>IF(ISERROR(VLOOKUP(I35,'200m'!$B$9:$H$40,5,FALSE)),0,(VLOOKUP(I35,'200m'!$B$9:$H$40,5,FALSE)))</f>
        <v>0</v>
      </c>
      <c r="G35" s="40">
        <f>IF(ISERROR(VLOOKUP(I35,'200m'!$B$9:$H$40,6,FALSE)),0,(VLOOKUP(I35,'200m'!$B$9:$H$40,6,FALSE)))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IF(ISERROR(VLOOKUP(I36,'200m'!$B$9:$H$40,7,FALSE)),0,(VLOOKUP(I36,'200m'!$B$9:$H$40,7,FALSE)))</f>
        <v>0</v>
      </c>
      <c r="C36" s="206">
        <f>IF(ISERROR(VLOOKUP(I36,'200m'!$B$9:$H$40,2,FALSE)),0,(VLOOKUP(I36,'200m'!$B$9:$H$40,2,FALSE)))</f>
        <v>0</v>
      </c>
      <c r="D36" s="212">
        <f>IF(ISERROR(VLOOKUP(I36,'200m'!$B$9:$H$40,3,FALSE)),0,(VLOOKUP(I36,'200m'!$B$9:$H$40,3,FALSE)))</f>
        <v>0</v>
      </c>
      <c r="E36" s="212">
        <f>IF(ISERROR(VLOOKUP(I36,'200m'!$B$9:$H$40,4,FALSE)),0,(VLOOKUP(I36,'200m'!$B$9:$H$40,4,FALSE)))</f>
        <v>0</v>
      </c>
      <c r="F36" s="33">
        <f>IF(ISERROR(VLOOKUP(I36,'200m'!$B$9:$H$40,5,FALSE)),0,(VLOOKUP(I36,'200m'!$B$9:$H$40,5,FALSE)))</f>
        <v>0</v>
      </c>
      <c r="G36" s="40">
        <f>IF(ISERROR(VLOOKUP(I36,'200m'!$B$9:$H$40,6,FALSE)),0,(VLOOKUP(I36,'200m'!$B$9:$H$40,6,FALSE)))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IF(ISERROR(VLOOKUP(I37,'200m'!$B$9:$H$40,7,FALSE)),0,(VLOOKUP(I37,'200m'!$B$9:$H$40,7,FALSE)))</f>
        <v>0</v>
      </c>
      <c r="C37" s="206">
        <f>IF(ISERROR(VLOOKUP(I37,'200m'!$B$9:$H$40,2,FALSE)),0,(VLOOKUP(I37,'200m'!$B$9:$H$40,2,FALSE)))</f>
        <v>0</v>
      </c>
      <c r="D37" s="212">
        <f>IF(ISERROR(VLOOKUP(I37,'200m'!$B$9:$H$40,3,FALSE)),0,(VLOOKUP(I37,'200m'!$B$9:$H$40,3,FALSE)))</f>
        <v>0</v>
      </c>
      <c r="E37" s="212">
        <f>IF(ISERROR(VLOOKUP(I37,'200m'!$B$9:$H$40,4,FALSE)),0,(VLOOKUP(I37,'200m'!$B$9:$H$40,4,FALSE)))</f>
        <v>0</v>
      </c>
      <c r="F37" s="33">
        <f>IF(ISERROR(VLOOKUP(I37,'200m'!$B$9:$H$40,5,FALSE)),0,(VLOOKUP(I37,'200m'!$B$9:$H$40,5,FALSE)))</f>
        <v>0</v>
      </c>
      <c r="G37" s="40">
        <f>IF(ISERROR(VLOOKUP(I37,'200m'!$B$9:$H$40,6,FALSE)),0,(VLOOKUP(I37,'200m'!$B$9:$H$40,6,FALSE)))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IF(ISERROR(VLOOKUP(I38,'200m'!$B$9:$H$40,7,FALSE)),0,(VLOOKUP(I38,'200m'!$B$9:$H$40,7,FALSE)))</f>
        <v>0</v>
      </c>
      <c r="C38" s="206">
        <f>IF(ISERROR(VLOOKUP(I38,'200m'!$B$9:$H$40,2,FALSE)),0,(VLOOKUP(I38,'200m'!$B$9:$H$40,2,FALSE)))</f>
        <v>0</v>
      </c>
      <c r="D38" s="212">
        <f>IF(ISERROR(VLOOKUP(I38,'200m'!$B$9:$H$40,3,FALSE)),0,(VLOOKUP(I38,'200m'!$B$9:$H$40,3,FALSE)))</f>
        <v>0</v>
      </c>
      <c r="E38" s="212">
        <f>IF(ISERROR(VLOOKUP(I38,'200m'!$B$9:$H$40,4,FALSE)),0,(VLOOKUP(I38,'200m'!$B$9:$H$40,4,FALSE)))</f>
        <v>0</v>
      </c>
      <c r="F38" s="33">
        <f>IF(ISERROR(VLOOKUP(I38,'200m'!$B$9:$H$40,5,FALSE)),0,(VLOOKUP(I38,'200m'!$B$9:$H$40,5,FALSE)))</f>
        <v>0</v>
      </c>
      <c r="G38" s="40">
        <f>IF(ISERROR(VLOOKUP(I38,'200m'!$B$9:$H$40,6,FALSE)),0,(VLOOKUP(I38,'200m'!$B$9:$H$40,6,FALSE)))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IF(ISERROR(VLOOKUP(I39,'200m'!$B$9:$H$40,7,FALSE)),0,(VLOOKUP(I39,'200m'!$B$9:$H$40,7,FALSE)))</f>
        <v>0</v>
      </c>
      <c r="C39" s="206">
        <f>IF(ISERROR(VLOOKUP(I39,'200m'!$B$9:$H$40,2,FALSE)),0,(VLOOKUP(I39,'200m'!$B$9:$H$40,2,FALSE)))</f>
        <v>0</v>
      </c>
      <c r="D39" s="212">
        <f>IF(ISERROR(VLOOKUP(I39,'200m'!$B$9:$H$40,3,FALSE)),0,(VLOOKUP(I39,'200m'!$B$9:$H$40,3,FALSE)))</f>
        <v>0</v>
      </c>
      <c r="E39" s="212">
        <f>IF(ISERROR(VLOOKUP(I39,'200m'!$B$9:$H$40,4,FALSE)),0,(VLOOKUP(I39,'200m'!$B$9:$H$40,4,FALSE)))</f>
        <v>0</v>
      </c>
      <c r="F39" s="33">
        <f>IF(ISERROR(VLOOKUP(I39,'200m'!$B$9:$H$40,5,FALSE)),0,(VLOOKUP(I39,'200m'!$B$9:$H$40,5,FALSE)))</f>
        <v>0</v>
      </c>
      <c r="G39" s="40">
        <f>IF(ISERROR(VLOOKUP(I39,'200m'!$B$9:$H$40,6,FALSE)),0,(VLOOKUP(I39,'200m'!$B$9:$H$40,6,FALSE)))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IF(ISERROR(VLOOKUP(I40,'200m'!$B$9:$H$40,7,FALSE)),0,(VLOOKUP(I40,'200m'!$B$9:$H$40,7,FALSE)))</f>
        <v>0</v>
      </c>
      <c r="C40" s="206">
        <f>IF(ISERROR(VLOOKUP(I40,'200m'!$B$9:$H$40,2,FALSE)),0,(VLOOKUP(I40,'200m'!$B$9:$H$40,2,FALSE)))</f>
        <v>0</v>
      </c>
      <c r="D40" s="212">
        <f>IF(ISERROR(VLOOKUP(I40,'200m'!$B$9:$H$40,3,FALSE)),0,(VLOOKUP(I40,'200m'!$B$9:$H$40,3,FALSE)))</f>
        <v>0</v>
      </c>
      <c r="E40" s="212">
        <f>IF(ISERROR(VLOOKUP(I40,'200m'!$B$9:$H$40,4,FALSE)),0,(VLOOKUP(I40,'200m'!$B$9:$H$40,4,FALSE)))</f>
        <v>0</v>
      </c>
      <c r="F40" s="33">
        <f>IF(ISERROR(VLOOKUP(I40,'200m'!$B$9:$H$40,5,FALSE)),0,(VLOOKUP(I40,'200m'!$B$9:$H$40,5,FALSE)))</f>
        <v>0</v>
      </c>
      <c r="G40" s="40">
        <f>IF(ISERROR(VLOOKUP(I40,'200m'!$B$9:$H$40,6,FALSE)),0,(VLOOKUP(I40,'200m'!$B$9:$H$40,6,FALSE)))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145" priority="1" stopIfTrue="1" operator="equal">
      <formula>0</formula>
    </cfRule>
  </conditionalFormatting>
  <conditionalFormatting sqref="A7">
    <cfRule type="cellIs" dxfId="144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0"/>
  </sheetPr>
  <dimension ref="A1:N40"/>
  <sheetViews>
    <sheetView view="pageBreakPreview" zoomScale="60" zoomScaleNormal="75" workbookViewId="0">
      <selection activeCell="D3" sqref="D3"/>
    </sheetView>
  </sheetViews>
  <sheetFormatPr defaultColWidth="9.140625" defaultRowHeight="35.1" customHeight="1"/>
  <cols>
    <col min="1" max="1" width="4.42578125" style="22" bestFit="1" customWidth="1"/>
    <col min="2" max="2" width="6.7109375" style="22" customWidth="1"/>
    <col min="3" max="3" width="13.5703125" style="22" customWidth="1"/>
    <col min="4" max="4" width="25.7109375" style="50" customWidth="1"/>
    <col min="5" max="5" width="23.7109375" style="50" customWidth="1"/>
    <col min="6" max="7" width="8.7109375" style="22" customWidth="1"/>
    <col min="8" max="8" width="2.5703125" style="22" customWidth="1"/>
    <col min="9" max="9" width="4.42578125" style="50" customWidth="1"/>
    <col min="10" max="10" width="6.7109375" style="50" customWidth="1"/>
    <col min="11" max="11" width="13" style="50" customWidth="1"/>
    <col min="12" max="12" width="25.7109375" style="50" customWidth="1"/>
    <col min="13" max="13" width="23.7109375" style="50" customWidth="1"/>
    <col min="14" max="14" width="10.42578125" style="50" customWidth="1"/>
    <col min="15" max="16384" width="9.140625" style="22"/>
  </cols>
  <sheetData>
    <row r="1" spans="1:14" ht="35.1" customHeight="1">
      <c r="A1" s="319" t="s">
        <v>3</v>
      </c>
      <c r="B1" s="319"/>
      <c r="C1" s="319"/>
      <c r="D1" s="126" t="str">
        <f>'genel bilgi girişi'!$B$4</f>
        <v>GENÇ KIZ</v>
      </c>
      <c r="E1" s="125" t="s">
        <v>4</v>
      </c>
      <c r="F1" s="312" t="str">
        <f>'genel bilgi girişi'!B5</f>
        <v>ATATÜRK STADYUMU</v>
      </c>
      <c r="G1" s="312"/>
      <c r="H1" s="312"/>
      <c r="I1" s="317" t="s">
        <v>39</v>
      </c>
      <c r="J1" s="317"/>
    </row>
    <row r="2" spans="1:14" ht="42" customHeight="1">
      <c r="A2" s="319" t="s">
        <v>6</v>
      </c>
      <c r="B2" s="319"/>
      <c r="C2" s="319"/>
      <c r="D2" s="128" t="s">
        <v>157</v>
      </c>
      <c r="E2" s="125" t="s">
        <v>5</v>
      </c>
      <c r="F2" s="313" t="str">
        <f>'genel bilgi girişi'!B6</f>
        <v>11-12 MART 2019</v>
      </c>
      <c r="G2" s="313"/>
      <c r="H2" s="314"/>
      <c r="I2" s="39" t="s">
        <v>45</v>
      </c>
      <c r="J2" s="39" t="s">
        <v>7</v>
      </c>
      <c r="K2" s="129" t="s">
        <v>34</v>
      </c>
      <c r="L2" s="129" t="s">
        <v>35</v>
      </c>
      <c r="M2" s="129" t="s">
        <v>8</v>
      </c>
      <c r="N2" s="39" t="s">
        <v>9</v>
      </c>
    </row>
    <row r="3" spans="1:14" ht="35.1" customHeight="1">
      <c r="A3" s="319" t="s">
        <v>40</v>
      </c>
      <c r="B3" s="319"/>
      <c r="C3" s="319"/>
      <c r="D3" s="369" t="str">
        <f>rekorlar!$H$17</f>
        <v>HATUN DOĞAN 47.69 sn</v>
      </c>
      <c r="E3" s="125" t="s">
        <v>41</v>
      </c>
      <c r="F3" s="315" t="str">
        <f>'yarışma programı'!$E$15</f>
        <v>2. Gün-10:40</v>
      </c>
      <c r="G3" s="315"/>
      <c r="H3" s="316"/>
      <c r="I3" s="53">
        <v>1</v>
      </c>
      <c r="J3" s="54">
        <f t="shared" ref="J3:M10" si="0">B6</f>
        <v>33</v>
      </c>
      <c r="K3" s="130" t="str">
        <f t="shared" si="0"/>
        <v>-</v>
      </c>
      <c r="L3" s="131" t="str">
        <f t="shared" si="0"/>
        <v>-</v>
      </c>
      <c r="M3" s="131" t="str">
        <f t="shared" si="0"/>
        <v>DEĞİRMENLİK LİSESİ</v>
      </c>
      <c r="N3" s="143">
        <f t="shared" ref="N3:N10" si="1">F6</f>
        <v>0</v>
      </c>
    </row>
    <row r="4" spans="1:14" ht="35.1" customHeight="1">
      <c r="A4" s="318" t="str">
        <f>'genel bilgi girişi'!$B$8</f>
        <v>MİLLİ EĞİTİM ve KÜLTÜR BAKANLIĞI 2018-2019 ÖĞRETİM YILI GENÇLER ATLETİZM  ELEME YARIŞMALARI</v>
      </c>
      <c r="B4" s="318"/>
      <c r="C4" s="318"/>
      <c r="D4" s="318"/>
      <c r="E4" s="318"/>
      <c r="F4" s="318"/>
      <c r="G4" s="318"/>
      <c r="I4" s="53">
        <v>2</v>
      </c>
      <c r="J4" s="54">
        <f t="shared" si="0"/>
        <v>35</v>
      </c>
      <c r="K4" s="130" t="str">
        <f t="shared" si="0"/>
        <v>-</v>
      </c>
      <c r="L4" s="131" t="str">
        <f t="shared" si="0"/>
        <v>-</v>
      </c>
      <c r="M4" s="131" t="str">
        <f t="shared" si="0"/>
        <v>ANAFARTALAR LİSESİ</v>
      </c>
      <c r="N4" s="143">
        <f t="shared" si="1"/>
        <v>0</v>
      </c>
    </row>
    <row r="5" spans="1:14" s="52" customFormat="1" ht="36.75" customHeight="1">
      <c r="A5" s="39" t="s">
        <v>45</v>
      </c>
      <c r="B5" s="39" t="s">
        <v>7</v>
      </c>
      <c r="C5" s="129" t="s">
        <v>34</v>
      </c>
      <c r="D5" s="129" t="s">
        <v>35</v>
      </c>
      <c r="E5" s="129" t="s">
        <v>8</v>
      </c>
      <c r="F5" s="39" t="s">
        <v>9</v>
      </c>
      <c r="G5" s="39" t="s">
        <v>10</v>
      </c>
      <c r="I5" s="39">
        <v>3</v>
      </c>
      <c r="J5" s="131">
        <f t="shared" si="0"/>
        <v>49</v>
      </c>
      <c r="K5" s="133">
        <f t="shared" si="0"/>
        <v>37115</v>
      </c>
      <c r="L5" s="131" t="str">
        <f t="shared" si="0"/>
        <v>AYÇA SAĞALTICI</v>
      </c>
      <c r="M5" s="131" t="str">
        <f t="shared" si="0"/>
        <v>NAMIK KEMAL LİSESİ</v>
      </c>
      <c r="N5" s="46">
        <f t="shared" si="1"/>
        <v>0</v>
      </c>
    </row>
    <row r="6" spans="1:14" ht="35.1" customHeight="1">
      <c r="A6" s="53">
        <v>1</v>
      </c>
      <c r="B6" s="54">
        <f>'yarışmaya katılan okullar'!B12</f>
        <v>33</v>
      </c>
      <c r="C6" s="134" t="s">
        <v>192</v>
      </c>
      <c r="D6" s="135" t="s">
        <v>192</v>
      </c>
      <c r="E6" s="136" t="str">
        <f>'yarışmaya katılan okullar'!C12</f>
        <v>DEĞİRMENLİK LİSESİ</v>
      </c>
      <c r="F6" s="144"/>
      <c r="G6" s="217" t="str">
        <f>IF(ISTEXT(F6),0,IFERROR(VLOOKUP(SMALL(Puanlar!$I$4:$J$111,COUNTIF(Puanlar!$I$4:$J$111,"&lt;"&amp;F6)+1),Puanlar!$I$4:$J$111, 2,0)," "))</f>
        <v xml:space="preserve"> </v>
      </c>
      <c r="I6" s="53">
        <v>4</v>
      </c>
      <c r="J6" s="54">
        <f t="shared" si="0"/>
        <v>71</v>
      </c>
      <c r="K6" s="130" t="str">
        <f t="shared" si="0"/>
        <v>11.04.2003</v>
      </c>
      <c r="L6" s="131" t="str">
        <f t="shared" si="0"/>
        <v>SELVİHAN DURAL</v>
      </c>
      <c r="M6" s="131" t="str">
        <f t="shared" si="0"/>
        <v>THE AMERİCAN COLLEGE</v>
      </c>
      <c r="N6" s="143">
        <f t="shared" si="1"/>
        <v>0</v>
      </c>
    </row>
    <row r="7" spans="1:14" ht="35.1" customHeight="1">
      <c r="A7" s="53">
        <v>2</v>
      </c>
      <c r="B7" s="54">
        <f>'yarışmaya katılan okullar'!B13</f>
        <v>35</v>
      </c>
      <c r="C7" s="134" t="s">
        <v>192</v>
      </c>
      <c r="D7" s="135" t="s">
        <v>192</v>
      </c>
      <c r="E7" s="136" t="str">
        <f>'yarışmaya katılan okullar'!C13</f>
        <v>ANAFARTALAR LİSESİ</v>
      </c>
      <c r="F7" s="144"/>
      <c r="G7" s="217" t="str">
        <f>IF(ISTEXT(F7),0,IFERROR(VLOOKUP(SMALL(Puanlar!$I$4:$J$111,COUNTIF(Puanlar!$I$4:$J$111,"&lt;"&amp;F7)+1),Puanlar!$I$4:$J$111, 2,0)," "))</f>
        <v xml:space="preserve"> </v>
      </c>
      <c r="I7" s="53">
        <v>5</v>
      </c>
      <c r="J7" s="54">
        <f t="shared" si="0"/>
        <v>77</v>
      </c>
      <c r="K7" s="130">
        <f t="shared" si="0"/>
        <v>38141</v>
      </c>
      <c r="L7" s="131" t="str">
        <f t="shared" si="0"/>
        <v>SUNA SEFERLER</v>
      </c>
      <c r="M7" s="131" t="str">
        <f t="shared" si="0"/>
        <v>BÜLENT ECEVİT ANADOLU LİSESİ</v>
      </c>
      <c r="N7" s="143">
        <f t="shared" si="1"/>
        <v>0</v>
      </c>
    </row>
    <row r="8" spans="1:14" ht="35.1" customHeight="1">
      <c r="A8" s="53">
        <v>3</v>
      </c>
      <c r="B8" s="54">
        <f>'yarışmaya katılan okullar'!B14</f>
        <v>49</v>
      </c>
      <c r="C8" s="134">
        <v>37115</v>
      </c>
      <c r="D8" s="135" t="s">
        <v>299</v>
      </c>
      <c r="E8" s="136" t="str">
        <f>'yarışmaya katılan okullar'!C14</f>
        <v>NAMIK KEMAL LİSESİ</v>
      </c>
      <c r="F8" s="144"/>
      <c r="G8" s="217" t="str">
        <f>IF(ISTEXT(F8),0,IFERROR(VLOOKUP(SMALL(Puanlar!$I$4:$J$111,COUNTIF(Puanlar!$I$4:$J$111,"&lt;"&amp;F8)+1),Puanlar!$I$4:$J$111, 2,0)," "))</f>
        <v xml:space="preserve"> </v>
      </c>
      <c r="I8" s="53">
        <v>6</v>
      </c>
      <c r="J8" s="54">
        <f t="shared" si="0"/>
        <v>45</v>
      </c>
      <c r="K8" s="130" t="str">
        <f t="shared" si="0"/>
        <v>-</v>
      </c>
      <c r="L8" s="131" t="str">
        <f t="shared" si="0"/>
        <v>-</v>
      </c>
      <c r="M8" s="131" t="str">
        <f t="shared" si="0"/>
        <v>GÜZELYURT MESLEK LİSESİ</v>
      </c>
      <c r="N8" s="143">
        <f t="shared" si="1"/>
        <v>0</v>
      </c>
    </row>
    <row r="9" spans="1:14" ht="35.1" customHeight="1">
      <c r="A9" s="53">
        <v>4</v>
      </c>
      <c r="B9" s="54">
        <f>'yarışmaya katılan okullar'!B15</f>
        <v>71</v>
      </c>
      <c r="C9" s="134" t="s">
        <v>300</v>
      </c>
      <c r="D9" s="135" t="s">
        <v>301</v>
      </c>
      <c r="E9" s="136" t="str">
        <f>'yarışmaya katılan okullar'!C15</f>
        <v>THE AMERİCAN COLLEGE</v>
      </c>
      <c r="F9" s="144"/>
      <c r="G9" s="217" t="str">
        <f>IF(ISTEXT(F9),0,IFERROR(VLOOKUP(SMALL(Puanlar!$I$4:$J$111,COUNTIF(Puanlar!$I$4:$J$111,"&lt;"&amp;F9)+1),Puanlar!$I$4:$J$111, 2,0)," "))</f>
        <v xml:space="preserve"> </v>
      </c>
      <c r="I9" s="53">
        <v>7</v>
      </c>
      <c r="J9" s="54">
        <f t="shared" si="0"/>
        <v>40</v>
      </c>
      <c r="K9" s="130">
        <f t="shared" si="0"/>
        <v>38180</v>
      </c>
      <c r="L9" s="131" t="str">
        <f t="shared" si="0"/>
        <v>MELİHA MİMAR</v>
      </c>
      <c r="M9" s="131" t="str">
        <f t="shared" si="0"/>
        <v>ERENKÖY LİSESİ</v>
      </c>
      <c r="N9" s="143">
        <f t="shared" si="1"/>
        <v>0</v>
      </c>
    </row>
    <row r="10" spans="1:14" ht="35.1" customHeight="1">
      <c r="A10" s="53">
        <v>5</v>
      </c>
      <c r="B10" s="54">
        <f>'yarışmaya katılan okullar'!B16</f>
        <v>77</v>
      </c>
      <c r="C10" s="134">
        <v>38141</v>
      </c>
      <c r="D10" s="135" t="s">
        <v>302</v>
      </c>
      <c r="E10" s="136" t="str">
        <f>'yarışmaya katılan okullar'!C16</f>
        <v>BÜLENT ECEVİT ANADOLU LİSESİ</v>
      </c>
      <c r="F10" s="144"/>
      <c r="G10" s="217" t="str">
        <f>IF(ISTEXT(F10),0,IFERROR(VLOOKUP(SMALL(Puanlar!$I$4:$J$111,COUNTIF(Puanlar!$I$4:$J$111,"&lt;"&amp;F10)+1),Puanlar!$I$4:$J$111, 2,0)," "))</f>
        <v xml:space="preserve"> </v>
      </c>
      <c r="I10" s="53">
        <v>8</v>
      </c>
      <c r="J10" s="54">
        <f t="shared" si="0"/>
        <v>44</v>
      </c>
      <c r="K10" s="130" t="str">
        <f t="shared" si="0"/>
        <v>-</v>
      </c>
      <c r="L10" s="131" t="str">
        <f t="shared" si="0"/>
        <v>-</v>
      </c>
      <c r="M10" s="131" t="str">
        <f t="shared" si="0"/>
        <v>LEFKE GAZİ LİSESİ</v>
      </c>
      <c r="N10" s="143">
        <f t="shared" si="1"/>
        <v>0</v>
      </c>
    </row>
    <row r="11" spans="1:14" ht="35.1" customHeight="1">
      <c r="A11" s="53">
        <v>6</v>
      </c>
      <c r="B11" s="54">
        <f>'yarışmaya katılan okullar'!B17</f>
        <v>45</v>
      </c>
      <c r="C11" s="134" t="s">
        <v>192</v>
      </c>
      <c r="D11" s="135" t="s">
        <v>192</v>
      </c>
      <c r="E11" s="136" t="str">
        <f>'yarışmaya katılan okullar'!C17</f>
        <v>GÜZELYURT MESLEK LİSESİ</v>
      </c>
      <c r="F11" s="144"/>
      <c r="G11" s="217" t="str">
        <f>IF(ISTEXT(F11),0,IFERROR(VLOOKUP(SMALL(Puanlar!$I$4:$J$111,COUNTIF(Puanlar!$I$4:$J$111,"&lt;"&amp;F11)+1),Puanlar!$I$4:$J$111, 2,0)," "))</f>
        <v xml:space="preserve"> </v>
      </c>
      <c r="I11" s="311" t="s">
        <v>38</v>
      </c>
      <c r="J11" s="311"/>
      <c r="K11" s="138"/>
      <c r="L11" s="52"/>
      <c r="M11" s="52"/>
      <c r="N11" s="145"/>
    </row>
    <row r="12" spans="1:14" ht="40.5" customHeight="1">
      <c r="A12" s="53">
        <v>7</v>
      </c>
      <c r="B12" s="54">
        <f>'yarışmaya katılan okullar'!B18</f>
        <v>40</v>
      </c>
      <c r="C12" s="134">
        <v>38180</v>
      </c>
      <c r="D12" s="135" t="s">
        <v>328</v>
      </c>
      <c r="E12" s="136" t="str">
        <f>'yarışmaya katılan okullar'!C18</f>
        <v>ERENKÖY LİSESİ</v>
      </c>
      <c r="F12" s="144"/>
      <c r="G12" s="217" t="str">
        <f>IF(ISTEXT(F12),0,IFERROR(VLOOKUP(SMALL(Puanlar!$I$4:$J$111,COUNTIF(Puanlar!$I$4:$J$111,"&lt;"&amp;F12)+1),Puanlar!$I$4:$J$111, 2,0)," "))</f>
        <v xml:space="preserve"> </v>
      </c>
      <c r="I12" s="39" t="s">
        <v>45</v>
      </c>
      <c r="J12" s="39" t="s">
        <v>7</v>
      </c>
      <c r="K12" s="139" t="s">
        <v>34</v>
      </c>
      <c r="L12" s="129" t="s">
        <v>35</v>
      </c>
      <c r="M12" s="129" t="s">
        <v>8</v>
      </c>
      <c r="N12" s="46" t="s">
        <v>9</v>
      </c>
    </row>
    <row r="13" spans="1:14" ht="35.1" customHeight="1">
      <c r="A13" s="53">
        <v>8</v>
      </c>
      <c r="B13" s="54">
        <f>'yarışmaya katılan okullar'!B19</f>
        <v>44</v>
      </c>
      <c r="C13" s="134" t="s">
        <v>192</v>
      </c>
      <c r="D13" s="135" t="s">
        <v>192</v>
      </c>
      <c r="E13" s="136" t="str">
        <f>'yarışmaya katılan okullar'!C19</f>
        <v>LEFKE GAZİ LİSESİ</v>
      </c>
      <c r="F13" s="144"/>
      <c r="G13" s="217" t="str">
        <f>IF(ISTEXT(F13),0,IFERROR(VLOOKUP(SMALL(Puanlar!$I$4:$J$111,COUNTIF(Puanlar!$I$4:$J$111,"&lt;"&amp;F13)+1),Puanlar!$I$4:$J$111, 2,0)," "))</f>
        <v xml:space="preserve"> </v>
      </c>
      <c r="I13" s="53">
        <v>1</v>
      </c>
      <c r="J13" s="54">
        <f t="shared" ref="J13:M20" si="2">B14</f>
        <v>81</v>
      </c>
      <c r="K13" s="130" t="str">
        <f t="shared" si="2"/>
        <v>-</v>
      </c>
      <c r="L13" s="131" t="str">
        <f t="shared" si="2"/>
        <v>-</v>
      </c>
      <c r="M13" s="131" t="str">
        <f t="shared" si="2"/>
        <v>THE ENGLISH SCHOOL OF KYRENIA</v>
      </c>
      <c r="N13" s="143">
        <f t="shared" ref="N13:N20" si="3">F14</f>
        <v>0</v>
      </c>
    </row>
    <row r="14" spans="1:14" ht="35.1" customHeight="1">
      <c r="A14" s="53">
        <v>9</v>
      </c>
      <c r="B14" s="54">
        <f>'yarışmaya katılan okullar'!B20</f>
        <v>81</v>
      </c>
      <c r="C14" s="134" t="s">
        <v>192</v>
      </c>
      <c r="D14" s="135" t="s">
        <v>192</v>
      </c>
      <c r="E14" s="136" t="str">
        <f>'yarışmaya katılan okullar'!C20</f>
        <v>THE ENGLISH SCHOOL OF KYRENIA</v>
      </c>
      <c r="F14" s="144"/>
      <c r="G14" s="217" t="str">
        <f>IF(ISTEXT(F14),0,IFERROR(VLOOKUP(SMALL(Puanlar!$I$4:$J$111,COUNTIF(Puanlar!$I$4:$J$111,"&lt;"&amp;F14)+1),Puanlar!$I$4:$J$111, 2,0)," "))</f>
        <v xml:space="preserve"> </v>
      </c>
      <c r="I14" s="53">
        <v>2</v>
      </c>
      <c r="J14" s="54">
        <f t="shared" si="2"/>
        <v>47</v>
      </c>
      <c r="K14" s="130">
        <f t="shared" si="2"/>
        <v>37952</v>
      </c>
      <c r="L14" s="131" t="str">
        <f t="shared" si="2"/>
        <v>NURAY TOK</v>
      </c>
      <c r="M14" s="131" t="str">
        <f t="shared" si="2"/>
        <v>KURTULUŞ LİSESİ</v>
      </c>
      <c r="N14" s="143">
        <f t="shared" si="3"/>
        <v>0</v>
      </c>
    </row>
    <row r="15" spans="1:14" ht="35.1" customHeight="1">
      <c r="A15" s="53">
        <v>10</v>
      </c>
      <c r="B15" s="54">
        <f>'yarışmaya katılan okullar'!B21</f>
        <v>47</v>
      </c>
      <c r="C15" s="134">
        <v>37952</v>
      </c>
      <c r="D15" s="135" t="s">
        <v>304</v>
      </c>
      <c r="E15" s="136" t="str">
        <f>'yarışmaya katılan okullar'!C21</f>
        <v>KURTULUŞ LİSESİ</v>
      </c>
      <c r="F15" s="144"/>
      <c r="G15" s="217" t="str">
        <f>IF(ISTEXT(F15),0,IFERROR(VLOOKUP(SMALL(Puanlar!$I$4:$J$111,COUNTIF(Puanlar!$I$4:$J$111,"&lt;"&amp;F15)+1),Puanlar!$I$4:$J$111, 2,0)," "))</f>
        <v xml:space="preserve"> </v>
      </c>
      <c r="I15" s="39">
        <v>3</v>
      </c>
      <c r="J15" s="54">
        <f t="shared" si="2"/>
        <v>37</v>
      </c>
      <c r="K15" s="130">
        <f t="shared" si="2"/>
        <v>37497</v>
      </c>
      <c r="L15" s="131" t="str">
        <f t="shared" si="2"/>
        <v>FATMA KÖMÜRCÜGİL</v>
      </c>
      <c r="M15" s="131" t="str">
        <f t="shared" si="2"/>
        <v>BEKİRPAŞA LİSESİ</v>
      </c>
      <c r="N15" s="143">
        <f t="shared" si="3"/>
        <v>0</v>
      </c>
    </row>
    <row r="16" spans="1:14" ht="35.1" customHeight="1">
      <c r="A16" s="53">
        <v>11</v>
      </c>
      <c r="B16" s="54">
        <f>'yarışmaya katılan okullar'!B22</f>
        <v>37</v>
      </c>
      <c r="C16" s="134">
        <v>37497</v>
      </c>
      <c r="D16" s="135" t="s">
        <v>329</v>
      </c>
      <c r="E16" s="136" t="str">
        <f>'yarışmaya katılan okullar'!C22</f>
        <v>BEKİRPAŞA LİSESİ</v>
      </c>
      <c r="F16" s="144"/>
      <c r="G16" s="217" t="str">
        <f>IF(ISTEXT(F16),0,IFERROR(VLOOKUP(SMALL(Puanlar!$I$4:$J$111,COUNTIF(Puanlar!$I$4:$J$111,"&lt;"&amp;F16)+1),Puanlar!$I$4:$J$111, 2,0)," "))</f>
        <v xml:space="preserve"> </v>
      </c>
      <c r="I16" s="53">
        <v>4</v>
      </c>
      <c r="J16" s="54">
        <f t="shared" si="2"/>
        <v>48</v>
      </c>
      <c r="K16" s="130">
        <f t="shared" si="2"/>
        <v>37937</v>
      </c>
      <c r="L16" s="131" t="str">
        <f t="shared" si="2"/>
        <v>SILA BALLI</v>
      </c>
      <c r="M16" s="131" t="str">
        <f t="shared" si="2"/>
        <v>LEFKOŞA TÜRK LİSESİ</v>
      </c>
      <c r="N16" s="143">
        <f t="shared" si="3"/>
        <v>0</v>
      </c>
    </row>
    <row r="17" spans="1:14" ht="35.1" customHeight="1">
      <c r="A17" s="53">
        <v>12</v>
      </c>
      <c r="B17" s="54">
        <f>'yarışmaya katılan okullar'!B23</f>
        <v>48</v>
      </c>
      <c r="C17" s="134">
        <v>37937</v>
      </c>
      <c r="D17" s="135" t="s">
        <v>305</v>
      </c>
      <c r="E17" s="136" t="str">
        <f>'yarışmaya katılan okullar'!C23</f>
        <v>LEFKOŞA TÜRK LİSESİ</v>
      </c>
      <c r="F17" s="144"/>
      <c r="G17" s="217" t="str">
        <f>IF(ISTEXT(F17),0,IFERROR(VLOOKUP(SMALL(Puanlar!$I$4:$J$111,COUNTIF(Puanlar!$I$4:$J$111,"&lt;"&amp;F17)+1),Puanlar!$I$4:$J$111, 2,0)," "))</f>
        <v xml:space="preserve"> </v>
      </c>
      <c r="I17" s="53">
        <v>5</v>
      </c>
      <c r="J17" s="54">
        <f t="shared" si="2"/>
        <v>39</v>
      </c>
      <c r="K17" s="130" t="str">
        <f t="shared" si="2"/>
        <v>-</v>
      </c>
      <c r="L17" s="131" t="str">
        <f t="shared" si="2"/>
        <v>-</v>
      </c>
      <c r="M17" s="131" t="str">
        <f t="shared" si="2"/>
        <v>CENGİZ TOPEL E. M .LİSESİ</v>
      </c>
      <c r="N17" s="143">
        <f t="shared" si="3"/>
        <v>0</v>
      </c>
    </row>
    <row r="18" spans="1:14" ht="35.1" customHeight="1">
      <c r="A18" s="53">
        <v>13</v>
      </c>
      <c r="B18" s="54">
        <f>'yarışmaya katılan okullar'!B24</f>
        <v>39</v>
      </c>
      <c r="C18" s="134" t="s">
        <v>192</v>
      </c>
      <c r="D18" s="135" t="s">
        <v>192</v>
      </c>
      <c r="E18" s="136" t="str">
        <f>'yarışmaya katılan okullar'!C24</f>
        <v>CENGİZ TOPEL E. M .LİSESİ</v>
      </c>
      <c r="F18" s="144"/>
      <c r="G18" s="217" t="str">
        <f>IF(ISTEXT(F18),0,IFERROR(VLOOKUP(SMALL(Puanlar!$I$4:$J$111,COUNTIF(Puanlar!$I$4:$J$111,"&lt;"&amp;F18)+1),Puanlar!$I$4:$J$111, 2,0)," "))</f>
        <v xml:space="preserve"> </v>
      </c>
      <c r="I18" s="53">
        <v>6</v>
      </c>
      <c r="J18" s="54">
        <f t="shared" si="2"/>
        <v>64</v>
      </c>
      <c r="K18" s="130" t="str">
        <f t="shared" si="2"/>
        <v>-</v>
      </c>
      <c r="L18" s="131" t="str">
        <f t="shared" si="2"/>
        <v>-</v>
      </c>
      <c r="M18" s="131" t="str">
        <f t="shared" si="2"/>
        <v>GÜZELYURT TMK</v>
      </c>
      <c r="N18" s="143">
        <f t="shared" si="3"/>
        <v>0</v>
      </c>
    </row>
    <row r="19" spans="1:14" ht="35.1" customHeight="1">
      <c r="A19" s="53">
        <v>14</v>
      </c>
      <c r="B19" s="54">
        <f>'yarışmaya katılan okullar'!B25</f>
        <v>64</v>
      </c>
      <c r="C19" s="134" t="s">
        <v>192</v>
      </c>
      <c r="D19" s="135" t="s">
        <v>192</v>
      </c>
      <c r="E19" s="136" t="str">
        <f>'yarışmaya katılan okullar'!C25</f>
        <v>GÜZELYURT TMK</v>
      </c>
      <c r="F19" s="144"/>
      <c r="G19" s="217" t="str">
        <f>IF(ISTEXT(F19),0,IFERROR(VLOOKUP(SMALL(Puanlar!$I$4:$J$111,COUNTIF(Puanlar!$I$4:$J$111,"&lt;"&amp;F19)+1),Puanlar!$I$4:$J$111, 2,0)," "))</f>
        <v xml:space="preserve"> </v>
      </c>
      <c r="I19" s="53">
        <v>7</v>
      </c>
      <c r="J19" s="54">
        <f t="shared" si="2"/>
        <v>60</v>
      </c>
      <c r="K19" s="130">
        <f t="shared" si="2"/>
        <v>38316</v>
      </c>
      <c r="L19" s="131" t="str">
        <f t="shared" si="2"/>
        <v>KADER  AYAĞ</v>
      </c>
      <c r="M19" s="131" t="str">
        <f t="shared" si="2"/>
        <v>KARPAZ MESLEK LİSESİ</v>
      </c>
      <c r="N19" s="143">
        <f t="shared" si="3"/>
        <v>0</v>
      </c>
    </row>
    <row r="20" spans="1:14" ht="35.1" customHeight="1">
      <c r="A20" s="53">
        <v>15</v>
      </c>
      <c r="B20" s="54">
        <f>'yarışmaya katılan okullar'!B26</f>
        <v>60</v>
      </c>
      <c r="C20" s="134">
        <v>38316</v>
      </c>
      <c r="D20" s="135" t="s">
        <v>330</v>
      </c>
      <c r="E20" s="136" t="str">
        <f>'yarışmaya katılan okullar'!C26</f>
        <v>KARPAZ MESLEK LİSESİ</v>
      </c>
      <c r="F20" s="144"/>
      <c r="G20" s="217" t="str">
        <f>IF(ISTEXT(F20),0,IFERROR(VLOOKUP(SMALL(Puanlar!$I$4:$J$111,COUNTIF(Puanlar!$I$4:$J$111,"&lt;"&amp;F20)+1),Puanlar!$I$4:$J$111, 2,0)," "))</f>
        <v xml:space="preserve"> </v>
      </c>
      <c r="I20" s="53">
        <v>8</v>
      </c>
      <c r="J20" s="54">
        <f t="shared" si="2"/>
        <v>59</v>
      </c>
      <c r="K20" s="130" t="str">
        <f t="shared" si="2"/>
        <v>-</v>
      </c>
      <c r="L20" s="131" t="str">
        <f t="shared" si="2"/>
        <v>-</v>
      </c>
      <c r="M20" s="131" t="str">
        <f t="shared" si="2"/>
        <v>POLATPAŞA LİSESİ</v>
      </c>
      <c r="N20" s="143">
        <f t="shared" si="3"/>
        <v>0</v>
      </c>
    </row>
    <row r="21" spans="1:14" ht="35.1" customHeight="1">
      <c r="A21" s="53">
        <v>16</v>
      </c>
      <c r="B21" s="54">
        <f>'yarışmaya katılan okullar'!B27</f>
        <v>59</v>
      </c>
      <c r="C21" s="134" t="s">
        <v>192</v>
      </c>
      <c r="D21" s="135" t="s">
        <v>192</v>
      </c>
      <c r="E21" s="136" t="str">
        <f>'yarışmaya katılan okullar'!C27</f>
        <v>POLATPAŞA LİSESİ</v>
      </c>
      <c r="F21" s="144"/>
      <c r="G21" s="217" t="str">
        <f>IF(ISTEXT(F21),0,IFERROR(VLOOKUP(SMALL(Puanlar!$I$4:$J$111,COUNTIF(Puanlar!$I$4:$J$111,"&lt;"&amp;F21)+1),Puanlar!$I$4:$J$111, 2,0)," "))</f>
        <v xml:space="preserve"> </v>
      </c>
      <c r="I21" s="311" t="s">
        <v>37</v>
      </c>
      <c r="J21" s="311"/>
      <c r="K21" s="138"/>
      <c r="L21" s="52"/>
      <c r="M21" s="52"/>
      <c r="N21" s="145"/>
    </row>
    <row r="22" spans="1:14" ht="35.1" customHeight="1">
      <c r="A22" s="53">
        <v>17</v>
      </c>
      <c r="B22" s="54">
        <f>'yarışmaya katılan okullar'!B28</f>
        <v>36</v>
      </c>
      <c r="C22" s="134" t="s">
        <v>192</v>
      </c>
      <c r="D22" s="135" t="s">
        <v>192</v>
      </c>
      <c r="E22" s="136" t="str">
        <f>'yarışmaya katılan okullar'!C28</f>
        <v>ATATÜRK MESLEK LİSESİ</v>
      </c>
      <c r="F22" s="144"/>
      <c r="G22" s="217" t="str">
        <f>IF(ISTEXT(F22),0,IFERROR(VLOOKUP(SMALL(Puanlar!$I$4:$J$111,COUNTIF(Puanlar!$I$4:$J$111,"&lt;"&amp;F22)+1),Puanlar!$I$4:$J$111, 2,0)," "))</f>
        <v xml:space="preserve"> </v>
      </c>
      <c r="I22" s="39" t="s">
        <v>45</v>
      </c>
      <c r="J22" s="39" t="s">
        <v>7</v>
      </c>
      <c r="K22" s="139" t="s">
        <v>34</v>
      </c>
      <c r="L22" s="129" t="s">
        <v>35</v>
      </c>
      <c r="M22" s="129" t="s">
        <v>8</v>
      </c>
      <c r="N22" s="46" t="s">
        <v>9</v>
      </c>
    </row>
    <row r="23" spans="1:14" ht="35.1" customHeight="1">
      <c r="A23" s="53">
        <v>18</v>
      </c>
      <c r="B23" s="54">
        <f>'yarışmaya katılan okullar'!B29</f>
        <v>27</v>
      </c>
      <c r="C23" s="134">
        <v>36990</v>
      </c>
      <c r="D23" s="135" t="s">
        <v>331</v>
      </c>
      <c r="E23" s="136" t="str">
        <f>'yarışmaya katılan okullar'!C29</f>
        <v>YAKIN DOĞU KOLEJİ</v>
      </c>
      <c r="F23" s="144"/>
      <c r="G23" s="217" t="str">
        <f>IF(ISTEXT(F23),0,IFERROR(VLOOKUP(SMALL(Puanlar!$I$4:$J$111,COUNTIF(Puanlar!$I$4:$J$111,"&lt;"&amp;F23)+1),Puanlar!$I$4:$J$111, 2,0)," "))</f>
        <v xml:space="preserve"> </v>
      </c>
      <c r="I23" s="53">
        <v>1</v>
      </c>
      <c r="J23" s="54">
        <f t="shared" ref="J23:M30" si="4">B22</f>
        <v>36</v>
      </c>
      <c r="K23" s="130" t="str">
        <f t="shared" si="4"/>
        <v>-</v>
      </c>
      <c r="L23" s="131" t="str">
        <f t="shared" si="4"/>
        <v>-</v>
      </c>
      <c r="M23" s="131" t="str">
        <f t="shared" si="4"/>
        <v>ATATÜRK MESLEK LİSESİ</v>
      </c>
      <c r="N23" s="143">
        <f t="shared" ref="N23:N30" si="5">F22</f>
        <v>0</v>
      </c>
    </row>
    <row r="24" spans="1:14" ht="35.1" customHeight="1">
      <c r="A24" s="53">
        <v>19</v>
      </c>
      <c r="B24" s="54">
        <f>'yarışmaya katılan okullar'!B30</f>
        <v>46</v>
      </c>
      <c r="C24" s="134" t="s">
        <v>192</v>
      </c>
      <c r="D24" s="135" t="s">
        <v>192</v>
      </c>
      <c r="E24" s="136" t="str">
        <f>'yarışmaya katılan okullar'!C30</f>
        <v>HAYDARPAŞA TİCARET LİSESİ</v>
      </c>
      <c r="F24" s="144"/>
      <c r="G24" s="217" t="str">
        <f>IF(ISTEXT(F24),0,IFERROR(VLOOKUP(SMALL(Puanlar!$I$4:$J$111,COUNTIF(Puanlar!$I$4:$J$111,"&lt;"&amp;F24)+1),Puanlar!$I$4:$J$111, 2,0)," "))</f>
        <v xml:space="preserve"> </v>
      </c>
      <c r="I24" s="53">
        <v>2</v>
      </c>
      <c r="J24" s="54">
        <f t="shared" si="4"/>
        <v>27</v>
      </c>
      <c r="K24" s="130">
        <f t="shared" si="4"/>
        <v>36990</v>
      </c>
      <c r="L24" s="131" t="str">
        <f t="shared" si="4"/>
        <v>DEMET ÇAKIR</v>
      </c>
      <c r="M24" s="131" t="str">
        <f t="shared" si="4"/>
        <v>YAKIN DOĞU KOLEJİ</v>
      </c>
      <c r="N24" s="143">
        <f t="shared" si="5"/>
        <v>0</v>
      </c>
    </row>
    <row r="25" spans="1:14" ht="35.1" customHeight="1">
      <c r="A25" s="53">
        <v>20</v>
      </c>
      <c r="B25" s="54">
        <f>'yarışmaya katılan okullar'!B31</f>
        <v>51</v>
      </c>
      <c r="C25" s="134" t="s">
        <v>192</v>
      </c>
      <c r="D25" s="135" t="s">
        <v>192</v>
      </c>
      <c r="E25" s="136" t="str">
        <f>'yarışmaya katılan okullar'!C31</f>
        <v>TÜRK MAARİF KOLEJİ</v>
      </c>
      <c r="F25" s="144"/>
      <c r="G25" s="217" t="str">
        <f>IF(ISTEXT(F25),0,IFERROR(VLOOKUP(SMALL(Puanlar!$I$4:$J$111,COUNTIF(Puanlar!$I$4:$J$111,"&lt;"&amp;F25)+1),Puanlar!$I$4:$J$111, 2,0)," "))</f>
        <v xml:space="preserve"> </v>
      </c>
      <c r="I25" s="39">
        <v>3</v>
      </c>
      <c r="J25" s="54">
        <f t="shared" si="4"/>
        <v>46</v>
      </c>
      <c r="K25" s="130" t="str">
        <f t="shared" si="4"/>
        <v>-</v>
      </c>
      <c r="L25" s="131" t="str">
        <f t="shared" si="4"/>
        <v>-</v>
      </c>
      <c r="M25" s="131" t="str">
        <f t="shared" si="4"/>
        <v>HAYDARPAŞA TİCARET LİSESİ</v>
      </c>
      <c r="N25" s="143">
        <f t="shared" si="5"/>
        <v>0</v>
      </c>
    </row>
    <row r="26" spans="1:14" ht="35.1" customHeight="1">
      <c r="A26" s="53">
        <v>21</v>
      </c>
      <c r="B26" s="54">
        <f>'yarışmaya katılan okullar'!B32</f>
        <v>53</v>
      </c>
      <c r="C26" s="134" t="s">
        <v>192</v>
      </c>
      <c r="D26" s="135" t="s">
        <v>192</v>
      </c>
      <c r="E26" s="136" t="str">
        <f>'yarışmaya katılan okullar'!C32</f>
        <v>20 TEMMUZ FEN LİSESİ</v>
      </c>
      <c r="F26" s="144"/>
      <c r="G26" s="217" t="str">
        <f>IF(ISTEXT(F26),0,IFERROR(VLOOKUP(SMALL(Puanlar!$I$4:$J$111,COUNTIF(Puanlar!$I$4:$J$111,"&lt;"&amp;F26)+1),Puanlar!$I$4:$J$111, 2,0)," "))</f>
        <v xml:space="preserve"> </v>
      </c>
      <c r="I26" s="53">
        <v>4</v>
      </c>
      <c r="J26" s="54">
        <f t="shared" si="4"/>
        <v>51</v>
      </c>
      <c r="K26" s="130" t="str">
        <f t="shared" si="4"/>
        <v>-</v>
      </c>
      <c r="L26" s="131" t="str">
        <f t="shared" si="4"/>
        <v>-</v>
      </c>
      <c r="M26" s="131" t="str">
        <f t="shared" si="4"/>
        <v>TÜRK MAARİF KOLEJİ</v>
      </c>
      <c r="N26" s="143">
        <f t="shared" si="5"/>
        <v>0</v>
      </c>
    </row>
    <row r="27" spans="1:14" ht="35.1" customHeight="1">
      <c r="A27" s="53">
        <v>22</v>
      </c>
      <c r="B27" s="54">
        <f>'yarışmaya katılan okullar'!B33</f>
        <v>57</v>
      </c>
      <c r="C27" s="134" t="s">
        <v>332</v>
      </c>
      <c r="D27" s="135" t="s">
        <v>333</v>
      </c>
      <c r="E27" s="136" t="str">
        <f>'yarışmaya katılan okullar'!C33</f>
        <v>19 MAYIS TMK</v>
      </c>
      <c r="F27" s="144"/>
      <c r="G27" s="217" t="str">
        <f>IF(ISTEXT(F27),0,IFERROR(VLOOKUP(SMALL(Puanlar!$I$4:$J$111,COUNTIF(Puanlar!$I$4:$J$111,"&lt;"&amp;F27)+1),Puanlar!$I$4:$J$111, 2,0)," "))</f>
        <v xml:space="preserve"> </v>
      </c>
      <c r="I27" s="53">
        <v>5</v>
      </c>
      <c r="J27" s="54">
        <f t="shared" si="4"/>
        <v>53</v>
      </c>
      <c r="K27" s="130" t="str">
        <f t="shared" si="4"/>
        <v>-</v>
      </c>
      <c r="L27" s="131" t="str">
        <f t="shared" si="4"/>
        <v>-</v>
      </c>
      <c r="M27" s="131" t="str">
        <f t="shared" si="4"/>
        <v>20 TEMMUZ FEN LİSESİ</v>
      </c>
      <c r="N27" s="143">
        <f t="shared" si="5"/>
        <v>0</v>
      </c>
    </row>
    <row r="28" spans="1:14" ht="35.1" customHeight="1">
      <c r="A28" s="53">
        <v>23</v>
      </c>
      <c r="B28" s="54">
        <f>'yarışmaya katılan okullar'!B34</f>
        <v>30</v>
      </c>
      <c r="C28" s="134">
        <v>37689</v>
      </c>
      <c r="D28" s="135" t="s">
        <v>334</v>
      </c>
      <c r="E28" s="136" t="str">
        <f>'yarışmaya katılan okullar'!C34</f>
        <v>HALA SULTAN İLAHİYAT KOLEJİ</v>
      </c>
      <c r="F28" s="144"/>
      <c r="G28" s="217" t="str">
        <f>IF(ISTEXT(F28),0,IFERROR(VLOOKUP(SMALL(Puanlar!$I$4:$J$111,COUNTIF(Puanlar!$I$4:$J$111,"&lt;"&amp;F28)+1),Puanlar!$I$4:$J$111, 2,0)," "))</f>
        <v xml:space="preserve"> </v>
      </c>
      <c r="I28" s="53">
        <v>6</v>
      </c>
      <c r="J28" s="54">
        <f t="shared" si="4"/>
        <v>57</v>
      </c>
      <c r="K28" s="130" t="str">
        <f t="shared" si="4"/>
        <v>23.02.2004</v>
      </c>
      <c r="L28" s="131" t="str">
        <f t="shared" si="4"/>
        <v>DERYA MUTİ</v>
      </c>
      <c r="M28" s="131" t="str">
        <f t="shared" si="4"/>
        <v>19 MAYIS TMK</v>
      </c>
      <c r="N28" s="143">
        <f t="shared" si="5"/>
        <v>0</v>
      </c>
    </row>
    <row r="29" spans="1:14" ht="35.1" customHeight="1">
      <c r="A29" s="53">
        <v>24</v>
      </c>
      <c r="B29" s="54">
        <f>'yarışmaya katılan okullar'!B35</f>
        <v>0</v>
      </c>
      <c r="C29" s="134"/>
      <c r="D29" s="135"/>
      <c r="E29" s="136" t="str">
        <f>'yarışmaya katılan okullar'!C35</f>
        <v/>
      </c>
      <c r="F29" s="144"/>
      <c r="G29" s="217" t="str">
        <f>IF(ISTEXT(F29),0,IFERROR(VLOOKUP(SMALL(Puanlar!$I$4:$J$111,COUNTIF(Puanlar!$I$4:$J$111,"&lt;"&amp;F29)+1),Puanlar!$I$4:$J$111, 2,0)," "))</f>
        <v xml:space="preserve"> </v>
      </c>
      <c r="I29" s="53">
        <v>7</v>
      </c>
      <c r="J29" s="54">
        <f t="shared" si="4"/>
        <v>30</v>
      </c>
      <c r="K29" s="130">
        <f t="shared" si="4"/>
        <v>37689</v>
      </c>
      <c r="L29" s="131" t="str">
        <f t="shared" si="4"/>
        <v>EMEL ÇAKIR</v>
      </c>
      <c r="M29" s="131" t="str">
        <f t="shared" si="4"/>
        <v>HALA SULTAN İLAHİYAT KOLEJİ</v>
      </c>
      <c r="N29" s="143">
        <f t="shared" si="5"/>
        <v>0</v>
      </c>
    </row>
    <row r="30" spans="1:14" ht="35.1" customHeight="1">
      <c r="A30" s="53">
        <v>25</v>
      </c>
      <c r="B30" s="54">
        <f>'yarışmaya katılan okullar'!B36</f>
        <v>0</v>
      </c>
      <c r="C30" s="141"/>
      <c r="D30" s="135"/>
      <c r="E30" s="136" t="str">
        <f>'yarışmaya katılan okullar'!C36</f>
        <v/>
      </c>
      <c r="F30" s="144"/>
      <c r="G30" s="217" t="str">
        <f>IF(ISTEXT(F30),0,IFERROR(VLOOKUP(SMALL(Puanlar!$I$4:$J$111,COUNTIF(Puanlar!$I$4:$J$111,"&lt;"&amp;F30)+1),Puanlar!$I$4:$J$111, 2,0)," "))</f>
        <v xml:space="preserve"> </v>
      </c>
      <c r="I30" s="53">
        <v>8</v>
      </c>
      <c r="J30" s="54">
        <f t="shared" si="4"/>
        <v>0</v>
      </c>
      <c r="K30" s="130">
        <f t="shared" si="4"/>
        <v>0</v>
      </c>
      <c r="L30" s="131">
        <f t="shared" si="4"/>
        <v>0</v>
      </c>
      <c r="M30" s="131" t="str">
        <f t="shared" si="4"/>
        <v/>
      </c>
      <c r="N30" s="143">
        <f t="shared" si="5"/>
        <v>0</v>
      </c>
    </row>
    <row r="31" spans="1:14" ht="35.1" customHeight="1">
      <c r="A31" s="53">
        <v>26</v>
      </c>
      <c r="B31" s="54">
        <f>'yarışmaya katılan okullar'!B37</f>
        <v>0</v>
      </c>
      <c r="C31" s="141"/>
      <c r="D31" s="135"/>
      <c r="E31" s="136" t="str">
        <f>'yarışmaya katılan okullar'!C37</f>
        <v/>
      </c>
      <c r="F31" s="144"/>
      <c r="G31" s="217" t="str">
        <f>IF(ISTEXT(F31),0,IFERROR(VLOOKUP(SMALL(Puanlar!$I$4:$J$111,COUNTIF(Puanlar!$I$4:$J$111,"&lt;"&amp;F31)+1),Puanlar!$I$4:$J$111, 2,0)," "))</f>
        <v xml:space="preserve"> </v>
      </c>
      <c r="I31" s="311" t="s">
        <v>36</v>
      </c>
      <c r="J31" s="311"/>
      <c r="K31" s="138"/>
      <c r="L31" s="52"/>
      <c r="M31" s="52"/>
      <c r="N31" s="145"/>
    </row>
    <row r="32" spans="1:14" ht="35.1" customHeight="1">
      <c r="A32" s="53">
        <v>27</v>
      </c>
      <c r="B32" s="54">
        <f>'yarışmaya katılan okullar'!B38</f>
        <v>0</v>
      </c>
      <c r="C32" s="141"/>
      <c r="D32" s="135"/>
      <c r="E32" s="136" t="str">
        <f>'yarışmaya katılan okullar'!C38</f>
        <v/>
      </c>
      <c r="F32" s="144"/>
      <c r="G32" s="217" t="str">
        <f>IF(ISTEXT(F32),0,IFERROR(VLOOKUP(SMALL(Puanlar!$I$4:$J$111,COUNTIF(Puanlar!$I$4:$J$111,"&lt;"&amp;F32)+1),Puanlar!$I$4:$J$111, 2,0)," "))</f>
        <v xml:space="preserve"> </v>
      </c>
      <c r="I32" s="39" t="s">
        <v>45</v>
      </c>
      <c r="J32" s="39" t="s">
        <v>7</v>
      </c>
      <c r="K32" s="139" t="s">
        <v>34</v>
      </c>
      <c r="L32" s="129" t="s">
        <v>35</v>
      </c>
      <c r="M32" s="129" t="s">
        <v>8</v>
      </c>
      <c r="N32" s="46" t="s">
        <v>9</v>
      </c>
    </row>
    <row r="33" spans="1:14" ht="35.1" customHeight="1">
      <c r="A33" s="53">
        <v>28</v>
      </c>
      <c r="B33" s="54">
        <f>'yarışmaya katılan okullar'!B39</f>
        <v>0</v>
      </c>
      <c r="C33" s="141"/>
      <c r="D33" s="135"/>
      <c r="E33" s="136" t="str">
        <f>'yarışmaya katılan okullar'!C39</f>
        <v/>
      </c>
      <c r="F33" s="144"/>
      <c r="G33" s="217" t="str">
        <f>IF(ISTEXT(F33),0,IFERROR(VLOOKUP(SMALL(Puanlar!$I$4:$J$111,COUNTIF(Puanlar!$I$4:$J$111,"&lt;"&amp;F33)+1),Puanlar!$I$4:$J$111, 2,0)," "))</f>
        <v xml:space="preserve"> </v>
      </c>
      <c r="I33" s="53">
        <v>1</v>
      </c>
      <c r="J33" s="54">
        <f t="shared" ref="J33:M40" si="6">B30</f>
        <v>0</v>
      </c>
      <c r="K33" s="130">
        <f t="shared" si="6"/>
        <v>0</v>
      </c>
      <c r="L33" s="131">
        <f t="shared" si="6"/>
        <v>0</v>
      </c>
      <c r="M33" s="131" t="str">
        <f t="shared" si="6"/>
        <v/>
      </c>
      <c r="N33" s="143">
        <f t="shared" ref="N33:N40" si="7">F30</f>
        <v>0</v>
      </c>
    </row>
    <row r="34" spans="1:14" ht="35.1" customHeight="1">
      <c r="A34" s="53">
        <v>29</v>
      </c>
      <c r="B34" s="54">
        <f>'yarışmaya katılan okullar'!B40</f>
        <v>0</v>
      </c>
      <c r="C34" s="141"/>
      <c r="D34" s="135"/>
      <c r="E34" s="136" t="str">
        <f>'yarışmaya katılan okullar'!C40</f>
        <v/>
      </c>
      <c r="F34" s="144"/>
      <c r="G34" s="217" t="str">
        <f>IF(ISTEXT(F34),0,IFERROR(VLOOKUP(SMALL(Puanlar!$I$4:$J$111,COUNTIF(Puanlar!$I$4:$J$111,"&lt;"&amp;F34)+1),Puanlar!$I$4:$J$111, 2,0)," "))</f>
        <v xml:space="preserve"> </v>
      </c>
      <c r="I34" s="53">
        <v>2</v>
      </c>
      <c r="J34" s="54">
        <f t="shared" si="6"/>
        <v>0</v>
      </c>
      <c r="K34" s="130">
        <f t="shared" si="6"/>
        <v>0</v>
      </c>
      <c r="L34" s="131">
        <f t="shared" si="6"/>
        <v>0</v>
      </c>
      <c r="M34" s="131" t="str">
        <f t="shared" si="6"/>
        <v/>
      </c>
      <c r="N34" s="143">
        <f t="shared" si="7"/>
        <v>0</v>
      </c>
    </row>
    <row r="35" spans="1:14" ht="35.1" customHeight="1">
      <c r="A35" s="53">
        <v>30</v>
      </c>
      <c r="B35" s="54">
        <f>'yarışmaya katılan okullar'!B41</f>
        <v>0</v>
      </c>
      <c r="C35" s="141"/>
      <c r="D35" s="135"/>
      <c r="E35" s="136" t="str">
        <f>'yarışmaya katılan okullar'!C41</f>
        <v/>
      </c>
      <c r="F35" s="144"/>
      <c r="G35" s="217" t="str">
        <f>IF(ISTEXT(F35),0,IFERROR(VLOOKUP(SMALL(Puanlar!$I$4:$J$111,COUNTIF(Puanlar!$I$4:$J$111,"&lt;"&amp;F35)+1),Puanlar!$I$4:$J$111, 2,0)," "))</f>
        <v xml:space="preserve"> </v>
      </c>
      <c r="I35" s="39">
        <v>3</v>
      </c>
      <c r="J35" s="54">
        <f t="shared" si="6"/>
        <v>0</v>
      </c>
      <c r="K35" s="130">
        <f t="shared" si="6"/>
        <v>0</v>
      </c>
      <c r="L35" s="131">
        <f t="shared" si="6"/>
        <v>0</v>
      </c>
      <c r="M35" s="131" t="str">
        <f t="shared" si="6"/>
        <v/>
      </c>
      <c r="N35" s="143">
        <f t="shared" si="7"/>
        <v>0</v>
      </c>
    </row>
    <row r="36" spans="1:14" ht="35.1" customHeight="1">
      <c r="A36" s="53">
        <v>31</v>
      </c>
      <c r="B36" s="54">
        <f>'yarışmaya katılan okullar'!B42</f>
        <v>0</v>
      </c>
      <c r="C36" s="141"/>
      <c r="D36" s="135"/>
      <c r="E36" s="136" t="str">
        <f>'yarışmaya katılan okullar'!C42</f>
        <v/>
      </c>
      <c r="F36" s="144"/>
      <c r="G36" s="217" t="str">
        <f>IF(ISTEXT(F36),0,IFERROR(VLOOKUP(SMALL(Puanlar!$I$4:$J$111,COUNTIF(Puanlar!$I$4:$J$111,"&lt;"&amp;F36)+1),Puanlar!$I$4:$J$111, 2,0)," "))</f>
        <v xml:space="preserve"> </v>
      </c>
      <c r="I36" s="53">
        <v>4</v>
      </c>
      <c r="J36" s="54">
        <f t="shared" si="6"/>
        <v>0</v>
      </c>
      <c r="K36" s="130">
        <f t="shared" si="6"/>
        <v>0</v>
      </c>
      <c r="L36" s="131">
        <f t="shared" si="6"/>
        <v>0</v>
      </c>
      <c r="M36" s="131" t="str">
        <f t="shared" si="6"/>
        <v/>
      </c>
      <c r="N36" s="143">
        <f t="shared" si="7"/>
        <v>0</v>
      </c>
    </row>
    <row r="37" spans="1:14" ht="35.1" customHeight="1">
      <c r="A37" s="53">
        <v>32</v>
      </c>
      <c r="B37" s="54">
        <f>'yarışmaya katılan okullar'!B43</f>
        <v>0</v>
      </c>
      <c r="C37" s="141"/>
      <c r="D37" s="135"/>
      <c r="E37" s="136" t="str">
        <f>'yarışmaya katılan okullar'!C43</f>
        <v/>
      </c>
      <c r="F37" s="144"/>
      <c r="G37" s="217" t="str">
        <f>IF(ISTEXT(F37),0,IFERROR(VLOOKUP(SMALL(Puanlar!$I$4:$J$111,COUNTIF(Puanlar!$I$4:$J$111,"&lt;"&amp;F37)+1),Puanlar!$I$4:$J$111, 2,0)," "))</f>
        <v xml:space="preserve"> </v>
      </c>
      <c r="I37" s="53">
        <v>5</v>
      </c>
      <c r="J37" s="54">
        <f t="shared" si="6"/>
        <v>0</v>
      </c>
      <c r="K37" s="130">
        <f t="shared" si="6"/>
        <v>0</v>
      </c>
      <c r="L37" s="131">
        <f t="shared" si="6"/>
        <v>0</v>
      </c>
      <c r="M37" s="131" t="str">
        <f t="shared" si="6"/>
        <v/>
      </c>
      <c r="N37" s="143">
        <f t="shared" si="7"/>
        <v>0</v>
      </c>
    </row>
    <row r="38" spans="1:14" ht="35.1" customHeight="1">
      <c r="A38" s="196"/>
      <c r="B38" s="201"/>
      <c r="C38" s="202"/>
      <c r="D38" s="203"/>
      <c r="E38" s="197"/>
      <c r="F38" s="204"/>
      <c r="G38" s="205"/>
      <c r="I38" s="53">
        <v>6</v>
      </c>
      <c r="J38" s="54">
        <f t="shared" si="6"/>
        <v>0</v>
      </c>
      <c r="K38" s="130">
        <f t="shared" si="6"/>
        <v>0</v>
      </c>
      <c r="L38" s="131">
        <f t="shared" si="6"/>
        <v>0</v>
      </c>
      <c r="M38" s="131" t="str">
        <f t="shared" si="6"/>
        <v/>
      </c>
      <c r="N38" s="143">
        <f t="shared" si="7"/>
        <v>0</v>
      </c>
    </row>
    <row r="39" spans="1:14" s="50" customFormat="1" ht="35.1" customHeight="1">
      <c r="A39" s="321" t="s">
        <v>11</v>
      </c>
      <c r="B39" s="321"/>
      <c r="C39" s="321" t="s">
        <v>46</v>
      </c>
      <c r="D39" s="321"/>
      <c r="E39" s="50" t="s">
        <v>47</v>
      </c>
      <c r="F39" s="142" t="s">
        <v>12</v>
      </c>
      <c r="G39" s="319" t="s">
        <v>12</v>
      </c>
      <c r="H39" s="320"/>
      <c r="I39" s="53">
        <v>7</v>
      </c>
      <c r="J39" s="54">
        <f t="shared" si="6"/>
        <v>0</v>
      </c>
      <c r="K39" s="130">
        <f t="shared" si="6"/>
        <v>0</v>
      </c>
      <c r="L39" s="131">
        <f t="shared" si="6"/>
        <v>0</v>
      </c>
      <c r="M39" s="131" t="str">
        <f t="shared" si="6"/>
        <v/>
      </c>
      <c r="N39" s="146">
        <f t="shared" si="7"/>
        <v>0</v>
      </c>
    </row>
    <row r="40" spans="1:14" ht="35.1" customHeight="1">
      <c r="I40" s="53">
        <v>8</v>
      </c>
      <c r="J40" s="54">
        <f t="shared" si="6"/>
        <v>0</v>
      </c>
      <c r="K40" s="130">
        <f t="shared" si="6"/>
        <v>0</v>
      </c>
      <c r="L40" s="131">
        <f t="shared" si="6"/>
        <v>0</v>
      </c>
      <c r="M40" s="131" t="str">
        <f t="shared" si="6"/>
        <v/>
      </c>
      <c r="N40" s="146">
        <f t="shared" si="7"/>
        <v>0</v>
      </c>
    </row>
  </sheetData>
  <mergeCells count="14">
    <mergeCell ref="G39:H39"/>
    <mergeCell ref="A1:C1"/>
    <mergeCell ref="A2:C2"/>
    <mergeCell ref="A3:C3"/>
    <mergeCell ref="A39:B39"/>
    <mergeCell ref="C39:D39"/>
    <mergeCell ref="I11:J11"/>
    <mergeCell ref="I21:J21"/>
    <mergeCell ref="I31:J31"/>
    <mergeCell ref="F1:H1"/>
    <mergeCell ref="F2:H2"/>
    <mergeCell ref="F3:H3"/>
    <mergeCell ref="I1:J1"/>
    <mergeCell ref="A4:G4"/>
  </mergeCells>
  <phoneticPr fontId="1" type="noConversion"/>
  <conditionalFormatting sqref="J33:M40 J3:M10 J13:M20 J23:M30 N1:N1048576 B6:E37">
    <cfRule type="cellIs" dxfId="143" priority="3" stopIfTrue="1" operator="equal">
      <formula>0</formula>
    </cfRule>
  </conditionalFormatting>
  <conditionalFormatting sqref="F6:F37">
    <cfRule type="cellIs" dxfId="142" priority="2" stopIfTrue="1" operator="between">
      <formula>4769</formula>
      <formula>3500</formula>
    </cfRule>
  </conditionalFormatting>
  <conditionalFormatting sqref="B38:F38">
    <cfRule type="cellIs" dxfId="141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">
        <v>259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">
        <v>260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">
        <v>261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">
        <v>42</v>
      </c>
      <c r="E5" s="24" t="s">
        <v>4</v>
      </c>
      <c r="F5" s="322" t="s">
        <v>75</v>
      </c>
      <c r="G5" s="322"/>
    </row>
    <row r="6" spans="1:8" s="23" customFormat="1" ht="24.95" customHeight="1">
      <c r="C6" s="24" t="s">
        <v>6</v>
      </c>
      <c r="D6" s="26" t="str">
        <f>'300m eng V'!$D$2</f>
        <v>300 m ENGELLİ(76.2cm)</v>
      </c>
      <c r="E6" s="24" t="s">
        <v>5</v>
      </c>
      <c r="F6" s="324" t="s">
        <v>262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e">
        <f>IF(G9="","",RANK(G9,$G$9:$G$40)+COUNTIF(G$9:G9,G9)-1)</f>
        <v>#VALUE!</v>
      </c>
      <c r="C9" s="206" t="str">
        <f>'300m eng V'!C6</f>
        <v>-</v>
      </c>
      <c r="D9" s="32" t="str">
        <f>'300m eng V'!D6</f>
        <v>-</v>
      </c>
      <c r="E9" s="32" t="str">
        <f>'300m eng V'!E6</f>
        <v>DEĞİRMENLİK LİSESİ</v>
      </c>
      <c r="F9" s="46">
        <f>'300m eng V'!F6</f>
        <v>0</v>
      </c>
      <c r="G9" s="43" t="str">
        <f>'300m eng V'!G6</f>
        <v xml:space="preserve"> </v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e">
        <f>IF(G10="","",RANK(G10,$G$9:$G$40)+COUNTIF(G$9:G10,G10)-1)</f>
        <v>#VALUE!</v>
      </c>
      <c r="C10" s="206" t="str">
        <f>'300m eng V'!C7</f>
        <v>-</v>
      </c>
      <c r="D10" s="32" t="str">
        <f>'300m eng V'!D7</f>
        <v>-</v>
      </c>
      <c r="E10" s="32" t="str">
        <f>'300m eng V'!E7</f>
        <v>ANAFARTALAR LİSESİ</v>
      </c>
      <c r="F10" s="46">
        <f>'300m eng V'!F7</f>
        <v>0</v>
      </c>
      <c r="G10" s="43" t="str">
        <f>'300m eng V'!G7</f>
        <v xml:space="preserve"> </v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e">
        <f>IF(G11="","",RANK(G11,$G$9:$G$40)+COUNTIF(G$9:G11,G11)-1)</f>
        <v>#VALUE!</v>
      </c>
      <c r="C11" s="206">
        <f>'300m eng V'!C8</f>
        <v>37115</v>
      </c>
      <c r="D11" s="32" t="str">
        <f>'300m eng V'!D8</f>
        <v>AYÇA SAĞALTICI</v>
      </c>
      <c r="E11" s="32" t="str">
        <f>'300m eng V'!E8</f>
        <v>NAMIK KEMAL LİSESİ</v>
      </c>
      <c r="F11" s="46">
        <f>'300m eng V'!F8</f>
        <v>0</v>
      </c>
      <c r="G11" s="43" t="str">
        <f>'300m eng V'!G8</f>
        <v xml:space="preserve"> </v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e">
        <f>IF(G12="","",RANK(G12,$G$9:$G$40)+COUNTIF(G$9:G12,G12)-1)</f>
        <v>#VALUE!</v>
      </c>
      <c r="C12" s="206" t="str">
        <f>'300m eng V'!C9</f>
        <v>11.04.2003</v>
      </c>
      <c r="D12" s="32" t="str">
        <f>'300m eng V'!D9</f>
        <v>SELVİHAN DURAL</v>
      </c>
      <c r="E12" s="32" t="str">
        <f>'300m eng V'!E9</f>
        <v>THE AMERİCAN COLLEGE</v>
      </c>
      <c r="F12" s="46">
        <f>'300m eng V'!F9</f>
        <v>0</v>
      </c>
      <c r="G12" s="43" t="str">
        <f>'300m eng V'!G9</f>
        <v xml:space="preserve"> </v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e">
        <f>IF(G13="","",RANK(G13,$G$9:$G$40)+COUNTIF(G$9:G13,G13)-1)</f>
        <v>#VALUE!</v>
      </c>
      <c r="C13" s="206">
        <f>'300m eng V'!C10</f>
        <v>38141</v>
      </c>
      <c r="D13" s="32" t="str">
        <f>'300m eng V'!D10</f>
        <v>SUNA SEFERLER</v>
      </c>
      <c r="E13" s="32" t="str">
        <f>'300m eng V'!E10</f>
        <v>BÜLENT ECEVİT ANADOLU LİSESİ</v>
      </c>
      <c r="F13" s="46">
        <f>'300m eng V'!F10</f>
        <v>0</v>
      </c>
      <c r="G13" s="43" t="str">
        <f>'300m eng V'!G10</f>
        <v xml:space="preserve"> </v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e">
        <f>IF(G14="","",RANK(G14,$G$9:$G$40)+COUNTIF(G$9:G14,G14)-1)</f>
        <v>#VALUE!</v>
      </c>
      <c r="C14" s="206" t="str">
        <f>'300m eng V'!C11</f>
        <v>-</v>
      </c>
      <c r="D14" s="32" t="str">
        <f>'300m eng V'!D11</f>
        <v>-</v>
      </c>
      <c r="E14" s="32" t="str">
        <f>'300m eng V'!E11</f>
        <v>GÜZELYURT MESLEK LİSESİ</v>
      </c>
      <c r="F14" s="46">
        <f>'300m eng V'!F11</f>
        <v>0</v>
      </c>
      <c r="G14" s="43" t="str">
        <f>'300m eng V'!G11</f>
        <v xml:space="preserve"> </v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e">
        <f>IF(G15="","",RANK(G15,$G$9:$G$40)+COUNTIF(G$9:G15,G15)-1)</f>
        <v>#VALUE!</v>
      </c>
      <c r="C15" s="206">
        <f>'300m eng V'!C12</f>
        <v>38180</v>
      </c>
      <c r="D15" s="32" t="str">
        <f>'300m eng V'!D12</f>
        <v>MELİHA MİMAR</v>
      </c>
      <c r="E15" s="32" t="str">
        <f>'300m eng V'!E12</f>
        <v>ERENKÖY LİSESİ</v>
      </c>
      <c r="F15" s="46">
        <f>'300m eng V'!F12</f>
        <v>0</v>
      </c>
      <c r="G15" s="43" t="str">
        <f>'300m eng V'!G12</f>
        <v xml:space="preserve"> </v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e">
        <f>IF(G16="","",RANK(G16,$G$9:$G$40)+COUNTIF(G$9:G16,G16)-1)</f>
        <v>#VALUE!</v>
      </c>
      <c r="C16" s="206" t="str">
        <f>'300m eng V'!C13</f>
        <v>-</v>
      </c>
      <c r="D16" s="32" t="str">
        <f>'300m eng V'!D13</f>
        <v>-</v>
      </c>
      <c r="E16" s="32" t="str">
        <f>'300m eng V'!E13</f>
        <v>LEFKE GAZİ LİSESİ</v>
      </c>
      <c r="F16" s="46">
        <f>'300m eng V'!F13</f>
        <v>0</v>
      </c>
      <c r="G16" s="43" t="str">
        <f>'300m eng V'!G13</f>
        <v xml:space="preserve"> </v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e">
        <f>IF(G17="","",RANK(G17,$G$9:$G$40)+COUNTIF(G$9:G17,G17)-1)</f>
        <v>#VALUE!</v>
      </c>
      <c r="C17" s="206" t="str">
        <f>'300m eng V'!C14</f>
        <v>-</v>
      </c>
      <c r="D17" s="32" t="str">
        <f>'300m eng V'!D14</f>
        <v>-</v>
      </c>
      <c r="E17" s="32" t="str">
        <f>'300m eng V'!E14</f>
        <v>THE ENGLISH SCHOOL OF KYRENIA</v>
      </c>
      <c r="F17" s="46">
        <f>'300m eng V'!F14</f>
        <v>0</v>
      </c>
      <c r="G17" s="43" t="str">
        <f>'300m eng V'!G14</f>
        <v xml:space="preserve"> </v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e">
        <f>IF(G18="","",RANK(G18,$G$9:$G$40)+COUNTIF(G$9:G18,G18)-1)</f>
        <v>#VALUE!</v>
      </c>
      <c r="C18" s="206">
        <f>'300m eng V'!C15</f>
        <v>37952</v>
      </c>
      <c r="D18" s="32" t="str">
        <f>'300m eng V'!D15</f>
        <v>NURAY TOK</v>
      </c>
      <c r="E18" s="32" t="str">
        <f>'300m eng V'!E15</f>
        <v>KURTULUŞ LİSESİ</v>
      </c>
      <c r="F18" s="46">
        <f>'300m eng V'!F15</f>
        <v>0</v>
      </c>
      <c r="G18" s="43" t="str">
        <f>'300m eng V'!G15</f>
        <v xml:space="preserve"> </v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e">
        <f>IF(G19="","",RANK(G19,$G$9:$G$40)+COUNTIF(G$9:G19,G19)-1)</f>
        <v>#VALUE!</v>
      </c>
      <c r="C19" s="206">
        <f>'300m eng V'!C16</f>
        <v>37497</v>
      </c>
      <c r="D19" s="32" t="str">
        <f>'300m eng V'!D16</f>
        <v>FATMA KÖMÜRCÜGİL</v>
      </c>
      <c r="E19" s="32" t="str">
        <f>'300m eng V'!E16</f>
        <v>BEKİRPAŞA LİSESİ</v>
      </c>
      <c r="F19" s="46">
        <f>'300m eng V'!F16</f>
        <v>0</v>
      </c>
      <c r="G19" s="43" t="str">
        <f>'300m eng V'!G16</f>
        <v xml:space="preserve"> </v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e">
        <f>IF(G20="","",RANK(G20,$G$9:$G$40)+COUNTIF(G$9:G20,G20)-1)</f>
        <v>#VALUE!</v>
      </c>
      <c r="C20" s="206">
        <f>'300m eng V'!C17</f>
        <v>37937</v>
      </c>
      <c r="D20" s="32" t="str">
        <f>'300m eng V'!D17</f>
        <v>SILA BALLI</v>
      </c>
      <c r="E20" s="32" t="str">
        <f>'300m eng V'!E17</f>
        <v>LEFKOŞA TÜRK LİSESİ</v>
      </c>
      <c r="F20" s="46">
        <f>'300m eng V'!F17</f>
        <v>0</v>
      </c>
      <c r="G20" s="43" t="str">
        <f>'300m eng V'!G17</f>
        <v xml:space="preserve"> </v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e">
        <f>IF(G21="","",RANK(G21,$G$9:$G$40)+COUNTIF(G$9:G21,G21)-1)</f>
        <v>#VALUE!</v>
      </c>
      <c r="C21" s="206" t="str">
        <f>'300m eng V'!C18</f>
        <v>-</v>
      </c>
      <c r="D21" s="32" t="str">
        <f>'300m eng V'!D18</f>
        <v>-</v>
      </c>
      <c r="E21" s="32" t="str">
        <f>'300m eng V'!E18</f>
        <v>CENGİZ TOPEL E. M .LİSESİ</v>
      </c>
      <c r="F21" s="46">
        <f>'300m eng V'!F18</f>
        <v>0</v>
      </c>
      <c r="G21" s="43" t="str">
        <f>'300m eng V'!G18</f>
        <v xml:space="preserve"> </v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e">
        <f>IF(G22="","",RANK(G22,$G$9:$G$40)+COUNTIF(G$9:G22,G22)-1)</f>
        <v>#VALUE!</v>
      </c>
      <c r="C22" s="206" t="str">
        <f>'300m eng V'!C19</f>
        <v>-</v>
      </c>
      <c r="D22" s="32" t="str">
        <f>'300m eng V'!D19</f>
        <v>-</v>
      </c>
      <c r="E22" s="32" t="str">
        <f>'300m eng V'!E19</f>
        <v>GÜZELYURT TMK</v>
      </c>
      <c r="F22" s="46">
        <f>'300m eng V'!F19</f>
        <v>0</v>
      </c>
      <c r="G22" s="43" t="str">
        <f>'300m eng V'!G19</f>
        <v xml:space="preserve"> </v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e">
        <f>IF(G23="","",RANK(G23,$G$9:$G$40)+COUNTIF(G$9:G23,G23)-1)</f>
        <v>#VALUE!</v>
      </c>
      <c r="C23" s="206">
        <f>'300m eng V'!C20</f>
        <v>38316</v>
      </c>
      <c r="D23" s="32" t="str">
        <f>'300m eng V'!D20</f>
        <v>KADER  AYAĞ</v>
      </c>
      <c r="E23" s="32" t="str">
        <f>'300m eng V'!E20</f>
        <v>KARPAZ MESLEK LİSESİ</v>
      </c>
      <c r="F23" s="46">
        <f>'300m eng V'!F20</f>
        <v>0</v>
      </c>
      <c r="G23" s="43" t="str">
        <f>'300m eng V'!G20</f>
        <v xml:space="preserve"> </v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e">
        <f>IF(G24="","",RANK(G24,$G$9:$G$40)+COUNTIF(G$9:G24,G24)-1)</f>
        <v>#VALUE!</v>
      </c>
      <c r="C24" s="206" t="str">
        <f>'300m eng V'!C21</f>
        <v>-</v>
      </c>
      <c r="D24" s="32" t="str">
        <f>'300m eng V'!D21</f>
        <v>-</v>
      </c>
      <c r="E24" s="32" t="str">
        <f>'300m eng V'!E21</f>
        <v>POLATPAŞA LİSESİ</v>
      </c>
      <c r="F24" s="46">
        <f>'300m eng V'!F21</f>
        <v>0</v>
      </c>
      <c r="G24" s="43" t="str">
        <f>'300m eng V'!G21</f>
        <v xml:space="preserve"> </v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e">
        <f>IF(G25="","",RANK(G25,$G$9:$G$40)+COUNTIF(G$9:G25,G25)-1)</f>
        <v>#VALUE!</v>
      </c>
      <c r="C25" s="206" t="str">
        <f>'300m eng V'!C22</f>
        <v>-</v>
      </c>
      <c r="D25" s="32" t="str">
        <f>'300m eng V'!D22</f>
        <v>-</v>
      </c>
      <c r="E25" s="32" t="str">
        <f>'300m eng V'!E22</f>
        <v>ATATÜRK MESLEK LİSESİ</v>
      </c>
      <c r="F25" s="46">
        <f>'300m eng V'!F22</f>
        <v>0</v>
      </c>
      <c r="G25" s="43" t="str">
        <f>'300m eng V'!G22</f>
        <v xml:space="preserve"> </v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e">
        <f>IF(G26="","",RANK(G26,$G$9:$G$40)+COUNTIF(G$9:G26,G26)-1)</f>
        <v>#VALUE!</v>
      </c>
      <c r="C26" s="206">
        <f>'300m eng V'!C23</f>
        <v>36990</v>
      </c>
      <c r="D26" s="32" t="str">
        <f>'300m eng V'!D23</f>
        <v>DEMET ÇAKIR</v>
      </c>
      <c r="E26" s="32" t="str">
        <f>'300m eng V'!E23</f>
        <v>YAKIN DOĞU KOLEJİ</v>
      </c>
      <c r="F26" s="46">
        <f>'300m eng V'!F23</f>
        <v>0</v>
      </c>
      <c r="G26" s="43" t="str">
        <f>'300m eng V'!G23</f>
        <v xml:space="preserve"> </v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e">
        <f>IF(G27="","",RANK(G27,$G$9:$G$40)+COUNTIF(G$9:G27,G27)-1)</f>
        <v>#VALUE!</v>
      </c>
      <c r="C27" s="206" t="str">
        <f>'300m eng V'!C24</f>
        <v>-</v>
      </c>
      <c r="D27" s="32" t="str">
        <f>'300m eng V'!D24</f>
        <v>-</v>
      </c>
      <c r="E27" s="32" t="str">
        <f>'300m eng V'!E24</f>
        <v>HAYDARPAŞA TİCARET LİSESİ</v>
      </c>
      <c r="F27" s="46">
        <f>'300m eng V'!F24</f>
        <v>0</v>
      </c>
      <c r="G27" s="43" t="str">
        <f>'300m eng V'!G24</f>
        <v xml:space="preserve"> </v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e">
        <f>IF(G28="","",RANK(G28,$G$9:$G$40)+COUNTIF(G$9:G28,G28)-1)</f>
        <v>#VALUE!</v>
      </c>
      <c r="C28" s="206" t="str">
        <f>'300m eng V'!C25</f>
        <v>-</v>
      </c>
      <c r="D28" s="32" t="str">
        <f>'300m eng V'!D25</f>
        <v>-</v>
      </c>
      <c r="E28" s="32" t="str">
        <f>'300m eng V'!E25</f>
        <v>TÜRK MAARİF KOLEJİ</v>
      </c>
      <c r="F28" s="46">
        <f>'300m eng V'!F25</f>
        <v>0</v>
      </c>
      <c r="G28" s="43" t="str">
        <f>'300m eng V'!G25</f>
        <v xml:space="preserve"> </v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e">
        <f>IF(G29="","",RANK(G29,$G$9:$G$40)+COUNTIF(G$9:G29,G29)-1)</f>
        <v>#VALUE!</v>
      </c>
      <c r="C29" s="206" t="str">
        <f>'300m eng V'!C26</f>
        <v>-</v>
      </c>
      <c r="D29" s="32" t="str">
        <f>'300m eng V'!D26</f>
        <v>-</v>
      </c>
      <c r="E29" s="32" t="str">
        <f>'300m eng V'!E26</f>
        <v>20 TEMMUZ FEN LİSESİ</v>
      </c>
      <c r="F29" s="46">
        <f>'300m eng V'!F26</f>
        <v>0</v>
      </c>
      <c r="G29" s="43" t="str">
        <f>'300m eng V'!G26</f>
        <v xml:space="preserve"> </v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e">
        <f>IF(G30="","",RANK(G30,$G$9:$G$40)+COUNTIF(G$9:G30,G30)-1)</f>
        <v>#VALUE!</v>
      </c>
      <c r="C30" s="206" t="str">
        <f>'300m eng V'!C27</f>
        <v>23.02.2004</v>
      </c>
      <c r="D30" s="32" t="str">
        <f>'300m eng V'!D27</f>
        <v>DERYA MUTİ</v>
      </c>
      <c r="E30" s="32" t="str">
        <f>'300m eng V'!E27</f>
        <v>19 MAYIS TMK</v>
      </c>
      <c r="F30" s="46">
        <f>'300m eng V'!F27</f>
        <v>0</v>
      </c>
      <c r="G30" s="43" t="str">
        <f>'300m eng V'!G27</f>
        <v xml:space="preserve"> </v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e">
        <f>IF(G31="","",RANK(G31,$G$9:$G$40)+COUNTIF(G$9:G31,G31)-1)</f>
        <v>#VALUE!</v>
      </c>
      <c r="C31" s="206">
        <f>'300m eng V'!C28</f>
        <v>37689</v>
      </c>
      <c r="D31" s="32" t="str">
        <f>'300m eng V'!D28</f>
        <v>EMEL ÇAKIR</v>
      </c>
      <c r="E31" s="32" t="str">
        <f>'300m eng V'!E28</f>
        <v>HALA SULTAN İLAHİYAT KOLEJİ</v>
      </c>
      <c r="F31" s="46">
        <f>'300m eng V'!F28</f>
        <v>0</v>
      </c>
      <c r="G31" s="43" t="str">
        <f>'300m eng V'!G28</f>
        <v xml:space="preserve"> </v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e">
        <f>IF(G32="","",RANK(G32,$G$9:$G$40)+COUNTIF(G$9:G32,G32)-1)</f>
        <v>#VALUE!</v>
      </c>
      <c r="C32" s="206">
        <f>'300m eng V'!C29</f>
        <v>0</v>
      </c>
      <c r="D32" s="32">
        <f>'300m eng V'!D29</f>
        <v>0</v>
      </c>
      <c r="E32" s="32" t="str">
        <f>'300m eng V'!E29</f>
        <v/>
      </c>
      <c r="F32" s="46">
        <f>'300m eng V'!F29</f>
        <v>0</v>
      </c>
      <c r="G32" s="43" t="str">
        <f>'300m eng V'!G29</f>
        <v xml:space="preserve"> </v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e">
        <f>IF(G33="","",RANK(G33,$G$9:$G$40)+COUNTIF(G$9:G33,G33)-1)</f>
        <v>#VALUE!</v>
      </c>
      <c r="C33" s="206">
        <f>'300m eng V'!C30</f>
        <v>0</v>
      </c>
      <c r="D33" s="32">
        <f>'300m eng V'!D30</f>
        <v>0</v>
      </c>
      <c r="E33" s="32" t="str">
        <f>'300m eng V'!E30</f>
        <v/>
      </c>
      <c r="F33" s="46">
        <f>'300m eng V'!F30</f>
        <v>0</v>
      </c>
      <c r="G33" s="43" t="str">
        <f>'300m eng V'!G30</f>
        <v xml:space="preserve"> </v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e">
        <f>IF(G34="","",RANK(G34,$G$9:$G$40)+COUNTIF(G$9:G34,G34)-1)</f>
        <v>#VALUE!</v>
      </c>
      <c r="C34" s="206">
        <f>'300m eng V'!C31</f>
        <v>0</v>
      </c>
      <c r="D34" s="32">
        <f>'300m eng V'!D31</f>
        <v>0</v>
      </c>
      <c r="E34" s="32" t="str">
        <f>'300m eng V'!E31</f>
        <v/>
      </c>
      <c r="F34" s="46">
        <f>'300m eng V'!F31</f>
        <v>0</v>
      </c>
      <c r="G34" s="43" t="str">
        <f>'300m eng V'!G31</f>
        <v xml:space="preserve"> </v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e">
        <f>IF(G35="","",RANK(G35,$G$9:$G$40)+COUNTIF(G$9:G35,G35)-1)</f>
        <v>#VALUE!</v>
      </c>
      <c r="C35" s="206">
        <f>'300m eng V'!C32</f>
        <v>0</v>
      </c>
      <c r="D35" s="32">
        <f>'300m eng V'!D32</f>
        <v>0</v>
      </c>
      <c r="E35" s="32" t="str">
        <f>'300m eng V'!E32</f>
        <v/>
      </c>
      <c r="F35" s="46">
        <f>'300m eng V'!F32</f>
        <v>0</v>
      </c>
      <c r="G35" s="43" t="str">
        <f>'300m eng V'!G32</f>
        <v xml:space="preserve"> </v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e">
        <f>IF(G36="","",RANK(G36,$G$9:$G$40)+COUNTIF(G$9:G36,G36)-1)</f>
        <v>#VALUE!</v>
      </c>
      <c r="C36" s="206">
        <f>'300m eng V'!C33</f>
        <v>0</v>
      </c>
      <c r="D36" s="32">
        <f>'300m eng V'!D33</f>
        <v>0</v>
      </c>
      <c r="E36" s="32" t="str">
        <f>'300m eng V'!E33</f>
        <v/>
      </c>
      <c r="F36" s="46">
        <f>'300m eng V'!F33</f>
        <v>0</v>
      </c>
      <c r="G36" s="43" t="str">
        <f>'300m eng V'!G33</f>
        <v xml:space="preserve"> </v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e">
        <f>IF(G37="","",RANK(G37,$G$9:$G$40)+COUNTIF(G$9:G37,G37)-1)</f>
        <v>#VALUE!</v>
      </c>
      <c r="C37" s="206">
        <f>'300m eng V'!C34</f>
        <v>0</v>
      </c>
      <c r="D37" s="32">
        <f>'300m eng V'!D34</f>
        <v>0</v>
      </c>
      <c r="E37" s="32" t="str">
        <f>'300m eng V'!E34</f>
        <v/>
      </c>
      <c r="F37" s="46">
        <f>'300m eng V'!F34</f>
        <v>0</v>
      </c>
      <c r="G37" s="43" t="str">
        <f>'300m eng V'!G34</f>
        <v xml:space="preserve"> </v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e">
        <f>IF(G38="","",RANK(G38,$G$9:$G$40)+COUNTIF(G$9:G38,G38)-1)</f>
        <v>#VALUE!</v>
      </c>
      <c r="C38" s="206">
        <f>'300m eng V'!C35</f>
        <v>0</v>
      </c>
      <c r="D38" s="32">
        <f>'300m eng V'!D35</f>
        <v>0</v>
      </c>
      <c r="E38" s="32" t="str">
        <f>'300m eng V'!E35</f>
        <v/>
      </c>
      <c r="F38" s="46">
        <f>'300m eng V'!F35</f>
        <v>0</v>
      </c>
      <c r="G38" s="43" t="str">
        <f>'300m eng V'!G35</f>
        <v xml:space="preserve"> </v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e">
        <f>IF(G39="","",RANK(G39,$G$9:$G$40)+COUNTIF(G$9:G39,G39)-1)</f>
        <v>#VALUE!</v>
      </c>
      <c r="C39" s="206">
        <f>'300m eng V'!C36</f>
        <v>0</v>
      </c>
      <c r="D39" s="32">
        <f>'300m eng V'!D36</f>
        <v>0</v>
      </c>
      <c r="E39" s="32" t="str">
        <f>'300m eng V'!E36</f>
        <v/>
      </c>
      <c r="F39" s="46">
        <f>'300m eng V'!F36</f>
        <v>0</v>
      </c>
      <c r="G39" s="43" t="str">
        <f>'300m eng V'!G36</f>
        <v xml:space="preserve"> </v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e">
        <f>IF(G40="","",RANK(G40,$G$9:$G$40)+COUNTIF(G$9:G40,G40)-1)</f>
        <v>#VALUE!</v>
      </c>
      <c r="C40" s="206">
        <f>'300m eng V'!C37</f>
        <v>0</v>
      </c>
      <c r="D40" s="32">
        <f>'300m eng V'!D37</f>
        <v>0</v>
      </c>
      <c r="E40" s="32" t="str">
        <f>'300m eng V'!E37</f>
        <v/>
      </c>
      <c r="F40" s="46">
        <f>'300m eng V'!F37</f>
        <v>0</v>
      </c>
      <c r="G40" s="43" t="str">
        <f>'300m eng V'!G37</f>
        <v xml:space="preserve"> </v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40" priority="2" stopIfTrue="1" operator="equal">
      <formula>0</formula>
    </cfRule>
  </conditionalFormatting>
  <conditionalFormatting sqref="C9:C40">
    <cfRule type="cellIs" dxfId="139" priority="1" stopIfTrue="1" operator="equal">
      <formula>0</formula>
    </cfRule>
  </conditionalFormatting>
  <pageMargins left="0.7" right="0.7" top="0.75" bottom="0.75" header="0.3" footer="0.3"/>
  <pageSetup paperSize="9" scale="6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">
        <v>42</v>
      </c>
      <c r="E5" s="24" t="s">
        <v>4</v>
      </c>
      <c r="F5" s="322" t="s">
        <v>75</v>
      </c>
      <c r="G5" s="322"/>
      <c r="H5" s="29"/>
      <c r="I5" s="325"/>
    </row>
    <row r="6" spans="1:10" s="23" customFormat="1" ht="24.95" customHeight="1">
      <c r="C6" s="24" t="s">
        <v>6</v>
      </c>
      <c r="D6" s="47" t="str">
        <f>'300m eng'!$D$6</f>
        <v>300 m ENGELLİ(76.2cm)</v>
      </c>
      <c r="E6" s="24" t="s">
        <v>5</v>
      </c>
      <c r="F6" s="324" t="s">
        <v>262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IF(ISERROR(VLOOKUP(I9,'300m eng'!$B$9:$H$40,7,FALSE)),0,(VLOOKUP(I9,'300m eng'!$B$9:$H$40,7,FALSE)))</f>
        <v>0</v>
      </c>
      <c r="C9" s="206">
        <f>IF(ISERROR(VLOOKUP(I9,'300m eng'!$B$9:$H$40,2,FALSE)),0,(VLOOKUP(I9,'300m eng'!$B$9:$H$40,2,FALSE)))</f>
        <v>0</v>
      </c>
      <c r="D9" s="212">
        <f>IF(ISERROR(VLOOKUP(I9,'300m eng'!$B$9:$H$40,3,FALSE)),0,(VLOOKUP(I9,'300m eng'!$B$9:$H$40,3,FALSE)))</f>
        <v>0</v>
      </c>
      <c r="E9" s="212">
        <f>IF(ISERROR(VLOOKUP(I9,'300m eng'!$B$9:$H$40,4,FALSE)),0,(VLOOKUP(I9,'300m eng'!$B$9:$H$40,4,FALSE)))</f>
        <v>0</v>
      </c>
      <c r="F9" s="46">
        <f>IF(ISERROR(VLOOKUP(I9,'300m eng'!$B$9:$H$40,5,FALSE)),0,(VLOOKUP(I9,'300m eng'!$B$9:$H$40,5,FALSE)))</f>
        <v>0</v>
      </c>
      <c r="G9" s="40">
        <f>IF(ISERROR(VLOOKUP(I9,'300m eng'!$B$9:$H$40,6,FALSE)),0,(VLOOKUP(I9,'300m eng'!$B$9:$H$40,6,FALSE)))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IF(ISERROR(VLOOKUP(I10,'300m eng'!$B$9:$H$40,7,FALSE)),0,(VLOOKUP(I10,'300m eng'!$B$9:$H$40,7,FALSE)))</f>
        <v>0</v>
      </c>
      <c r="C10" s="206">
        <f>IF(ISERROR(VLOOKUP(I10,'300m eng'!$B$9:$H$40,2,FALSE)),0,(VLOOKUP(I10,'300m eng'!$B$9:$H$40,2,FALSE)))</f>
        <v>0</v>
      </c>
      <c r="D10" s="212">
        <f>IF(ISERROR(VLOOKUP(I10,'300m eng'!$B$9:$H$40,3,FALSE)),0,(VLOOKUP(I10,'300m eng'!$B$9:$H$40,3,FALSE)))</f>
        <v>0</v>
      </c>
      <c r="E10" s="212">
        <f>IF(ISERROR(VLOOKUP(I10,'300m eng'!$B$9:$H$40,4,FALSE)),0,(VLOOKUP(I10,'300m eng'!$B$9:$H$40,4,FALSE)))</f>
        <v>0</v>
      </c>
      <c r="F10" s="46">
        <f>IF(ISERROR(VLOOKUP(I10,'300m eng'!$B$9:$H$40,5,FALSE)),0,(VLOOKUP(I10,'300m eng'!$B$9:$H$40,5,FALSE)))</f>
        <v>0</v>
      </c>
      <c r="G10" s="40">
        <f>IF(ISERROR(VLOOKUP(I10,'300m eng'!$B$9:$H$40,6,FALSE)),0,(VLOOKUP(I10,'300m eng'!$B$9:$H$40,6,FALSE)))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IF(ISERROR(VLOOKUP(I11,'300m eng'!$B$9:$H$40,7,FALSE)),0,(VLOOKUP(I11,'300m eng'!$B$9:$H$40,7,FALSE)))</f>
        <v>0</v>
      </c>
      <c r="C11" s="206">
        <f>IF(ISERROR(VLOOKUP(I11,'300m eng'!$B$9:$H$40,2,FALSE)),0,(VLOOKUP(I11,'300m eng'!$B$9:$H$40,2,FALSE)))</f>
        <v>0</v>
      </c>
      <c r="D11" s="212">
        <f>IF(ISERROR(VLOOKUP(I11,'300m eng'!$B$9:$H$40,3,FALSE)),0,(VLOOKUP(I11,'300m eng'!$B$9:$H$40,3,FALSE)))</f>
        <v>0</v>
      </c>
      <c r="E11" s="212">
        <f>IF(ISERROR(VLOOKUP(I11,'300m eng'!$B$9:$H$40,4,FALSE)),0,(VLOOKUP(I11,'300m eng'!$B$9:$H$40,4,FALSE)))</f>
        <v>0</v>
      </c>
      <c r="F11" s="46">
        <f>IF(ISERROR(VLOOKUP(I11,'300m eng'!$B$9:$H$40,5,FALSE)),0,(VLOOKUP(I11,'300m eng'!$B$9:$H$40,5,FALSE)))</f>
        <v>0</v>
      </c>
      <c r="G11" s="40">
        <f>IF(ISERROR(VLOOKUP(I11,'300m eng'!$B$9:$H$40,6,FALSE)),0,(VLOOKUP(I11,'300m eng'!$B$9:$H$40,6,FALSE)))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IF(ISERROR(VLOOKUP(I12,'300m eng'!$B$9:$H$40,7,FALSE)),0,(VLOOKUP(I12,'300m eng'!$B$9:$H$40,7,FALSE)))</f>
        <v>0</v>
      </c>
      <c r="C12" s="206">
        <f>IF(ISERROR(VLOOKUP(I12,'300m eng'!$B$9:$H$40,2,FALSE)),0,(VLOOKUP(I12,'300m eng'!$B$9:$H$40,2,FALSE)))</f>
        <v>0</v>
      </c>
      <c r="D12" s="212">
        <f>IF(ISERROR(VLOOKUP(I12,'300m eng'!$B$9:$H$40,3,FALSE)),0,(VLOOKUP(I12,'300m eng'!$B$9:$H$40,3,FALSE)))</f>
        <v>0</v>
      </c>
      <c r="E12" s="212">
        <f>IF(ISERROR(VLOOKUP(I12,'300m eng'!$B$9:$H$40,4,FALSE)),0,(VLOOKUP(I12,'300m eng'!$B$9:$H$40,4,FALSE)))</f>
        <v>0</v>
      </c>
      <c r="F12" s="46">
        <f>IF(ISERROR(VLOOKUP(I12,'300m eng'!$B$9:$H$40,5,FALSE)),0,(VLOOKUP(I12,'300m eng'!$B$9:$H$40,5,FALSE)))</f>
        <v>0</v>
      </c>
      <c r="G12" s="40">
        <f>IF(ISERROR(VLOOKUP(I12,'300m eng'!$B$9:$H$40,6,FALSE)),0,(VLOOKUP(I12,'300m eng'!$B$9:$H$40,6,FALSE)))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IF(ISERROR(VLOOKUP(I13,'300m eng'!$B$9:$H$40,7,FALSE)),0,(VLOOKUP(I13,'300m eng'!$B$9:$H$40,7,FALSE)))</f>
        <v>0</v>
      </c>
      <c r="C13" s="206">
        <f>IF(ISERROR(VLOOKUP(I13,'300m eng'!$B$9:$H$40,2,FALSE)),0,(VLOOKUP(I13,'300m eng'!$B$9:$H$40,2,FALSE)))</f>
        <v>0</v>
      </c>
      <c r="D13" s="212">
        <f>IF(ISERROR(VLOOKUP(I13,'300m eng'!$B$9:$H$40,3,FALSE)),0,(VLOOKUP(I13,'300m eng'!$B$9:$H$40,3,FALSE)))</f>
        <v>0</v>
      </c>
      <c r="E13" s="212">
        <f>IF(ISERROR(VLOOKUP(I13,'300m eng'!$B$9:$H$40,4,FALSE)),0,(VLOOKUP(I13,'300m eng'!$B$9:$H$40,4,FALSE)))</f>
        <v>0</v>
      </c>
      <c r="F13" s="46">
        <f>IF(ISERROR(VLOOKUP(I13,'300m eng'!$B$9:$H$40,5,FALSE)),0,(VLOOKUP(I13,'300m eng'!$B$9:$H$40,5,FALSE)))</f>
        <v>0</v>
      </c>
      <c r="G13" s="40">
        <f>IF(ISERROR(VLOOKUP(I13,'300m eng'!$B$9:$H$40,6,FALSE)),0,(VLOOKUP(I13,'300m eng'!$B$9:$H$40,6,FALSE)))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IF(ISERROR(VLOOKUP(I14,'300m eng'!$B$9:$H$40,7,FALSE)),0,(VLOOKUP(I14,'300m eng'!$B$9:$H$40,7,FALSE)))</f>
        <v>0</v>
      </c>
      <c r="C14" s="206">
        <f>IF(ISERROR(VLOOKUP(I14,'300m eng'!$B$9:$H$40,2,FALSE)),0,(VLOOKUP(I14,'300m eng'!$B$9:$H$40,2,FALSE)))</f>
        <v>0</v>
      </c>
      <c r="D14" s="212">
        <f>IF(ISERROR(VLOOKUP(I14,'300m eng'!$B$9:$H$40,3,FALSE)),0,(VLOOKUP(I14,'300m eng'!$B$9:$H$40,3,FALSE)))</f>
        <v>0</v>
      </c>
      <c r="E14" s="212">
        <f>IF(ISERROR(VLOOKUP(I14,'300m eng'!$B$9:$H$40,4,FALSE)),0,(VLOOKUP(I14,'300m eng'!$B$9:$H$40,4,FALSE)))</f>
        <v>0</v>
      </c>
      <c r="F14" s="46">
        <f>IF(ISERROR(VLOOKUP(I14,'300m eng'!$B$9:$H$40,5,FALSE)),0,(VLOOKUP(I14,'300m eng'!$B$9:$H$40,5,FALSE)))</f>
        <v>0</v>
      </c>
      <c r="G14" s="40">
        <f>IF(ISERROR(VLOOKUP(I14,'300m eng'!$B$9:$H$40,6,FALSE)),0,(VLOOKUP(I14,'300m eng'!$B$9:$H$40,6,FALSE)))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IF(ISERROR(VLOOKUP(I15,'300m eng'!$B$9:$H$40,7,FALSE)),0,(VLOOKUP(I15,'300m eng'!$B$9:$H$40,7,FALSE)))</f>
        <v>0</v>
      </c>
      <c r="C15" s="206">
        <f>IF(ISERROR(VLOOKUP(I15,'300m eng'!$B$9:$H$40,2,FALSE)),0,(VLOOKUP(I15,'300m eng'!$B$9:$H$40,2,FALSE)))</f>
        <v>0</v>
      </c>
      <c r="D15" s="212">
        <f>IF(ISERROR(VLOOKUP(I15,'300m eng'!$B$9:$H$40,3,FALSE)),0,(VLOOKUP(I15,'300m eng'!$B$9:$H$40,3,FALSE)))</f>
        <v>0</v>
      </c>
      <c r="E15" s="212">
        <f>IF(ISERROR(VLOOKUP(I15,'300m eng'!$B$9:$H$40,4,FALSE)),0,(VLOOKUP(I15,'300m eng'!$B$9:$H$40,4,FALSE)))</f>
        <v>0</v>
      </c>
      <c r="F15" s="46">
        <f>IF(ISERROR(VLOOKUP(I15,'300m eng'!$B$9:$H$40,5,FALSE)),0,(VLOOKUP(I15,'300m eng'!$B$9:$H$40,5,FALSE)))</f>
        <v>0</v>
      </c>
      <c r="G15" s="40">
        <f>IF(ISERROR(VLOOKUP(I15,'300m eng'!$B$9:$H$40,6,FALSE)),0,(VLOOKUP(I15,'300m eng'!$B$9:$H$40,6,FALSE)))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IF(ISERROR(VLOOKUP(I16,'300m eng'!$B$9:$H$40,7,FALSE)),0,(VLOOKUP(I16,'300m eng'!$B$9:$H$40,7,FALSE)))</f>
        <v>0</v>
      </c>
      <c r="C16" s="206">
        <f>IF(ISERROR(VLOOKUP(I16,'300m eng'!$B$9:$H$40,2,FALSE)),0,(VLOOKUP(I16,'300m eng'!$B$9:$H$40,2,FALSE)))</f>
        <v>0</v>
      </c>
      <c r="D16" s="212">
        <f>IF(ISERROR(VLOOKUP(I16,'300m eng'!$B$9:$H$40,3,FALSE)),0,(VLOOKUP(I16,'300m eng'!$B$9:$H$40,3,FALSE)))</f>
        <v>0</v>
      </c>
      <c r="E16" s="212">
        <f>IF(ISERROR(VLOOKUP(I16,'300m eng'!$B$9:$H$40,4,FALSE)),0,(VLOOKUP(I16,'300m eng'!$B$9:$H$40,4,FALSE)))</f>
        <v>0</v>
      </c>
      <c r="F16" s="46">
        <f>IF(ISERROR(VLOOKUP(I16,'300m eng'!$B$9:$H$40,5,FALSE)),0,(VLOOKUP(I16,'300m eng'!$B$9:$H$40,5,FALSE)))</f>
        <v>0</v>
      </c>
      <c r="G16" s="40">
        <f>IF(ISERROR(VLOOKUP(I16,'300m eng'!$B$9:$H$40,6,FALSE)),0,(VLOOKUP(I16,'300m eng'!$B$9:$H$40,6,FALSE)))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IF(ISERROR(VLOOKUP(I17,'300m eng'!$B$9:$H$40,7,FALSE)),0,(VLOOKUP(I17,'300m eng'!$B$9:$H$40,7,FALSE)))</f>
        <v>0</v>
      </c>
      <c r="C17" s="206">
        <f>IF(ISERROR(VLOOKUP(I17,'300m eng'!$B$9:$H$40,2,FALSE)),0,(VLOOKUP(I17,'300m eng'!$B$9:$H$40,2,FALSE)))</f>
        <v>0</v>
      </c>
      <c r="D17" s="212">
        <f>IF(ISERROR(VLOOKUP(I17,'300m eng'!$B$9:$H$40,3,FALSE)),0,(VLOOKUP(I17,'300m eng'!$B$9:$H$40,3,FALSE)))</f>
        <v>0</v>
      </c>
      <c r="E17" s="212">
        <f>IF(ISERROR(VLOOKUP(I17,'300m eng'!$B$9:$H$40,4,FALSE)),0,(VLOOKUP(I17,'300m eng'!$B$9:$H$40,4,FALSE)))</f>
        <v>0</v>
      </c>
      <c r="F17" s="46">
        <f>IF(ISERROR(VLOOKUP(I17,'300m eng'!$B$9:$H$40,5,FALSE)),0,(VLOOKUP(I17,'300m eng'!$B$9:$H$40,5,FALSE)))</f>
        <v>0</v>
      </c>
      <c r="G17" s="40">
        <f>IF(ISERROR(VLOOKUP(I17,'300m eng'!$B$9:$H$40,6,FALSE)),0,(VLOOKUP(I17,'300m eng'!$B$9:$H$40,6,FALSE)))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IF(ISERROR(VLOOKUP(I18,'300m eng'!$B$9:$H$40,7,FALSE)),0,(VLOOKUP(I18,'300m eng'!$B$9:$H$40,7,FALSE)))</f>
        <v>0</v>
      </c>
      <c r="C18" s="206">
        <f>IF(ISERROR(VLOOKUP(I18,'300m eng'!$B$9:$H$40,2,FALSE)),0,(VLOOKUP(I18,'300m eng'!$B$9:$H$40,2,FALSE)))</f>
        <v>0</v>
      </c>
      <c r="D18" s="212">
        <f>IF(ISERROR(VLOOKUP(I18,'300m eng'!$B$9:$H$40,3,FALSE)),0,(VLOOKUP(I18,'300m eng'!$B$9:$H$40,3,FALSE)))</f>
        <v>0</v>
      </c>
      <c r="E18" s="212">
        <f>IF(ISERROR(VLOOKUP(I18,'300m eng'!$B$9:$H$40,4,FALSE)),0,(VLOOKUP(I18,'300m eng'!$B$9:$H$40,4,FALSE)))</f>
        <v>0</v>
      </c>
      <c r="F18" s="46">
        <f>IF(ISERROR(VLOOKUP(I18,'300m eng'!$B$9:$H$40,5,FALSE)),0,(VLOOKUP(I18,'300m eng'!$B$9:$H$40,5,FALSE)))</f>
        <v>0</v>
      </c>
      <c r="G18" s="40">
        <f>IF(ISERROR(VLOOKUP(I18,'300m eng'!$B$9:$H$40,6,FALSE)),0,(VLOOKUP(I18,'300m eng'!$B$9:$H$40,6,FALSE)))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IF(ISERROR(VLOOKUP(I19,'300m eng'!$B$9:$H$40,7,FALSE)),0,(VLOOKUP(I19,'300m eng'!$B$9:$H$40,7,FALSE)))</f>
        <v>0</v>
      </c>
      <c r="C19" s="206">
        <f>IF(ISERROR(VLOOKUP(I19,'300m eng'!$B$9:$H$40,2,FALSE)),0,(VLOOKUP(I19,'300m eng'!$B$9:$H$40,2,FALSE)))</f>
        <v>0</v>
      </c>
      <c r="D19" s="212">
        <f>IF(ISERROR(VLOOKUP(I19,'300m eng'!$B$9:$H$40,3,FALSE)),0,(VLOOKUP(I19,'300m eng'!$B$9:$H$40,3,FALSE)))</f>
        <v>0</v>
      </c>
      <c r="E19" s="212">
        <f>IF(ISERROR(VLOOKUP(I19,'300m eng'!$B$9:$H$40,4,FALSE)),0,(VLOOKUP(I19,'300m eng'!$B$9:$H$40,4,FALSE)))</f>
        <v>0</v>
      </c>
      <c r="F19" s="46">
        <f>IF(ISERROR(VLOOKUP(I19,'300m eng'!$B$9:$H$40,5,FALSE)),0,(VLOOKUP(I19,'300m eng'!$B$9:$H$40,5,FALSE)))</f>
        <v>0</v>
      </c>
      <c r="G19" s="40">
        <f>IF(ISERROR(VLOOKUP(I19,'300m eng'!$B$9:$H$40,6,FALSE)),0,(VLOOKUP(I19,'300m eng'!$B$9:$H$40,6,FALSE)))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IF(ISERROR(VLOOKUP(I20,'300m eng'!$B$9:$H$40,7,FALSE)),0,(VLOOKUP(I20,'300m eng'!$B$9:$H$40,7,FALSE)))</f>
        <v>0</v>
      </c>
      <c r="C20" s="206">
        <f>IF(ISERROR(VLOOKUP(I20,'300m eng'!$B$9:$H$40,2,FALSE)),0,(VLOOKUP(I20,'300m eng'!$B$9:$H$40,2,FALSE)))</f>
        <v>0</v>
      </c>
      <c r="D20" s="212">
        <f>IF(ISERROR(VLOOKUP(I20,'300m eng'!$B$9:$H$40,3,FALSE)),0,(VLOOKUP(I20,'300m eng'!$B$9:$H$40,3,FALSE)))</f>
        <v>0</v>
      </c>
      <c r="E20" s="212">
        <f>IF(ISERROR(VLOOKUP(I20,'300m eng'!$B$9:$H$40,4,FALSE)),0,(VLOOKUP(I20,'300m eng'!$B$9:$H$40,4,FALSE)))</f>
        <v>0</v>
      </c>
      <c r="F20" s="46">
        <f>IF(ISERROR(VLOOKUP(I20,'300m eng'!$B$9:$H$40,5,FALSE)),0,(VLOOKUP(I20,'300m eng'!$B$9:$H$40,5,FALSE)))</f>
        <v>0</v>
      </c>
      <c r="G20" s="40">
        <f>IF(ISERROR(VLOOKUP(I20,'300m eng'!$B$9:$H$40,6,FALSE)),0,(VLOOKUP(I20,'300m eng'!$B$9:$H$40,6,FALSE)))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IF(ISERROR(VLOOKUP(I21,'300m eng'!$B$9:$H$40,7,FALSE)),0,(VLOOKUP(I21,'300m eng'!$B$9:$H$40,7,FALSE)))</f>
        <v>0</v>
      </c>
      <c r="C21" s="206">
        <f>IF(ISERROR(VLOOKUP(I21,'300m eng'!$B$9:$H$40,2,FALSE)),0,(VLOOKUP(I21,'300m eng'!$B$9:$H$40,2,FALSE)))</f>
        <v>0</v>
      </c>
      <c r="D21" s="212">
        <f>IF(ISERROR(VLOOKUP(I21,'300m eng'!$B$9:$H$40,3,FALSE)),0,(VLOOKUP(I21,'300m eng'!$B$9:$H$40,3,FALSE)))</f>
        <v>0</v>
      </c>
      <c r="E21" s="212">
        <f>IF(ISERROR(VLOOKUP(I21,'300m eng'!$B$9:$H$40,4,FALSE)),0,(VLOOKUP(I21,'300m eng'!$B$9:$H$40,4,FALSE)))</f>
        <v>0</v>
      </c>
      <c r="F21" s="46">
        <f>IF(ISERROR(VLOOKUP(I21,'300m eng'!$B$9:$H$40,5,FALSE)),0,(VLOOKUP(I21,'300m eng'!$B$9:$H$40,5,FALSE)))</f>
        <v>0</v>
      </c>
      <c r="G21" s="40">
        <f>IF(ISERROR(VLOOKUP(I21,'300m eng'!$B$9:$H$40,6,FALSE)),0,(VLOOKUP(I21,'300m eng'!$B$9:$H$40,6,FALSE)))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IF(ISERROR(VLOOKUP(I22,'300m eng'!$B$9:$H$40,7,FALSE)),0,(VLOOKUP(I22,'300m eng'!$B$9:$H$40,7,FALSE)))</f>
        <v>0</v>
      </c>
      <c r="C22" s="206">
        <f>IF(ISERROR(VLOOKUP(I22,'300m eng'!$B$9:$H$40,2,FALSE)),0,(VLOOKUP(I22,'300m eng'!$B$9:$H$40,2,FALSE)))</f>
        <v>0</v>
      </c>
      <c r="D22" s="212">
        <f>IF(ISERROR(VLOOKUP(I22,'300m eng'!$B$9:$H$40,3,FALSE)),0,(VLOOKUP(I22,'300m eng'!$B$9:$H$40,3,FALSE)))</f>
        <v>0</v>
      </c>
      <c r="E22" s="212">
        <f>IF(ISERROR(VLOOKUP(I22,'300m eng'!$B$9:$H$40,4,FALSE)),0,(VLOOKUP(I22,'300m eng'!$B$9:$H$40,4,FALSE)))</f>
        <v>0</v>
      </c>
      <c r="F22" s="46">
        <f>IF(ISERROR(VLOOKUP(I22,'300m eng'!$B$9:$H$40,5,FALSE)),0,(VLOOKUP(I22,'300m eng'!$B$9:$H$40,5,FALSE)))</f>
        <v>0</v>
      </c>
      <c r="G22" s="40">
        <f>IF(ISERROR(VLOOKUP(I22,'300m eng'!$B$9:$H$40,6,FALSE)),0,(VLOOKUP(I22,'300m eng'!$B$9:$H$40,6,FALSE)))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IF(ISERROR(VLOOKUP(I23,'300m eng'!$B$9:$H$40,7,FALSE)),0,(VLOOKUP(I23,'300m eng'!$B$9:$H$40,7,FALSE)))</f>
        <v>0</v>
      </c>
      <c r="C23" s="206">
        <f>IF(ISERROR(VLOOKUP(I23,'300m eng'!$B$9:$H$40,2,FALSE)),0,(VLOOKUP(I23,'300m eng'!$B$9:$H$40,2,FALSE)))</f>
        <v>0</v>
      </c>
      <c r="D23" s="212">
        <f>IF(ISERROR(VLOOKUP(I23,'300m eng'!$B$9:$H$40,3,FALSE)),0,(VLOOKUP(I23,'300m eng'!$B$9:$H$40,3,FALSE)))</f>
        <v>0</v>
      </c>
      <c r="E23" s="212">
        <f>IF(ISERROR(VLOOKUP(I23,'300m eng'!$B$9:$H$40,4,FALSE)),0,(VLOOKUP(I23,'300m eng'!$B$9:$H$40,4,FALSE)))</f>
        <v>0</v>
      </c>
      <c r="F23" s="46">
        <f>IF(ISERROR(VLOOKUP(I23,'300m eng'!$B$9:$H$40,5,FALSE)),0,(VLOOKUP(I23,'300m eng'!$B$9:$H$40,5,FALSE)))</f>
        <v>0</v>
      </c>
      <c r="G23" s="40">
        <f>IF(ISERROR(VLOOKUP(I23,'300m eng'!$B$9:$H$40,6,FALSE)),0,(VLOOKUP(I23,'300m eng'!$B$9:$H$40,6,FALSE)))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IF(ISERROR(VLOOKUP(I24,'300m eng'!$B$9:$H$40,7,FALSE)),0,(VLOOKUP(I24,'300m eng'!$B$9:$H$40,7,FALSE)))</f>
        <v>0</v>
      </c>
      <c r="C24" s="206">
        <f>IF(ISERROR(VLOOKUP(I24,'300m eng'!$B$9:$H$40,2,FALSE)),0,(VLOOKUP(I24,'300m eng'!$B$9:$H$40,2,FALSE)))</f>
        <v>0</v>
      </c>
      <c r="D24" s="212">
        <f>IF(ISERROR(VLOOKUP(I24,'300m eng'!$B$9:$H$40,3,FALSE)),0,(VLOOKUP(I24,'300m eng'!$B$9:$H$40,3,FALSE)))</f>
        <v>0</v>
      </c>
      <c r="E24" s="212">
        <f>IF(ISERROR(VLOOKUP(I24,'300m eng'!$B$9:$H$40,4,FALSE)),0,(VLOOKUP(I24,'300m eng'!$B$9:$H$40,4,FALSE)))</f>
        <v>0</v>
      </c>
      <c r="F24" s="46">
        <f>IF(ISERROR(VLOOKUP(I24,'300m eng'!$B$9:$H$40,5,FALSE)),0,(VLOOKUP(I24,'300m eng'!$B$9:$H$40,5,FALSE)))</f>
        <v>0</v>
      </c>
      <c r="G24" s="40">
        <f>IF(ISERROR(VLOOKUP(I24,'300m eng'!$B$9:$H$40,6,FALSE)),0,(VLOOKUP(I24,'300m eng'!$B$9:$H$40,6,FALSE)))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IF(ISERROR(VLOOKUP(I25,'300m eng'!$B$9:$H$40,7,FALSE)),0,(VLOOKUP(I25,'300m eng'!$B$9:$H$40,7,FALSE)))</f>
        <v>0</v>
      </c>
      <c r="C25" s="206">
        <f>IF(ISERROR(VLOOKUP(I25,'300m eng'!$B$9:$H$40,2,FALSE)),0,(VLOOKUP(I25,'300m eng'!$B$9:$H$40,2,FALSE)))</f>
        <v>0</v>
      </c>
      <c r="D25" s="212">
        <f>IF(ISERROR(VLOOKUP(I25,'300m eng'!$B$9:$H$40,3,FALSE)),0,(VLOOKUP(I25,'300m eng'!$B$9:$H$40,3,FALSE)))</f>
        <v>0</v>
      </c>
      <c r="E25" s="212">
        <f>IF(ISERROR(VLOOKUP(I25,'300m eng'!$B$9:$H$40,4,FALSE)),0,(VLOOKUP(I25,'300m eng'!$B$9:$H$40,4,FALSE)))</f>
        <v>0</v>
      </c>
      <c r="F25" s="46">
        <f>IF(ISERROR(VLOOKUP(I25,'300m eng'!$B$9:$H$40,5,FALSE)),0,(VLOOKUP(I25,'300m eng'!$B$9:$H$40,5,FALSE)))</f>
        <v>0</v>
      </c>
      <c r="G25" s="40">
        <f>IF(ISERROR(VLOOKUP(I25,'300m eng'!$B$9:$H$40,6,FALSE)),0,(VLOOKUP(I25,'300m eng'!$B$9:$H$40,6,FALSE)))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IF(ISERROR(VLOOKUP(I26,'300m eng'!$B$9:$H$40,7,FALSE)),0,(VLOOKUP(I26,'300m eng'!$B$9:$H$40,7,FALSE)))</f>
        <v>0</v>
      </c>
      <c r="C26" s="206">
        <f>IF(ISERROR(VLOOKUP(I26,'300m eng'!$B$9:$H$40,2,FALSE)),0,(VLOOKUP(I26,'300m eng'!$B$9:$H$40,2,FALSE)))</f>
        <v>0</v>
      </c>
      <c r="D26" s="212">
        <f>IF(ISERROR(VLOOKUP(I26,'300m eng'!$B$9:$H$40,3,FALSE)),0,(VLOOKUP(I26,'300m eng'!$B$9:$H$40,3,FALSE)))</f>
        <v>0</v>
      </c>
      <c r="E26" s="212">
        <f>IF(ISERROR(VLOOKUP(I26,'300m eng'!$B$9:$H$40,4,FALSE)),0,(VLOOKUP(I26,'300m eng'!$B$9:$H$40,4,FALSE)))</f>
        <v>0</v>
      </c>
      <c r="F26" s="46">
        <f>IF(ISERROR(VLOOKUP(I26,'300m eng'!$B$9:$H$40,5,FALSE)),0,(VLOOKUP(I26,'300m eng'!$B$9:$H$40,5,FALSE)))</f>
        <v>0</v>
      </c>
      <c r="G26" s="40">
        <f>IF(ISERROR(VLOOKUP(I26,'300m eng'!$B$9:$H$40,6,FALSE)),0,(VLOOKUP(I26,'300m eng'!$B$9:$H$40,6,FALSE)))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IF(ISERROR(VLOOKUP(I27,'300m eng'!$B$9:$H$40,7,FALSE)),0,(VLOOKUP(I27,'300m eng'!$B$9:$H$40,7,FALSE)))</f>
        <v>0</v>
      </c>
      <c r="C27" s="206">
        <f>IF(ISERROR(VLOOKUP(I27,'300m eng'!$B$9:$H$40,2,FALSE)),0,(VLOOKUP(I27,'300m eng'!$B$9:$H$40,2,FALSE)))</f>
        <v>0</v>
      </c>
      <c r="D27" s="212">
        <f>IF(ISERROR(VLOOKUP(I27,'300m eng'!$B$9:$H$40,3,FALSE)),0,(VLOOKUP(I27,'300m eng'!$B$9:$H$40,3,FALSE)))</f>
        <v>0</v>
      </c>
      <c r="E27" s="212">
        <f>IF(ISERROR(VLOOKUP(I27,'300m eng'!$B$9:$H$40,4,FALSE)),0,(VLOOKUP(I27,'300m eng'!$B$9:$H$40,4,FALSE)))</f>
        <v>0</v>
      </c>
      <c r="F27" s="46">
        <f>IF(ISERROR(VLOOKUP(I27,'300m eng'!$B$9:$H$40,5,FALSE)),0,(VLOOKUP(I27,'300m eng'!$B$9:$H$40,5,FALSE)))</f>
        <v>0</v>
      </c>
      <c r="G27" s="40">
        <f>IF(ISERROR(VLOOKUP(I27,'300m eng'!$B$9:$H$40,6,FALSE)),0,(VLOOKUP(I27,'300m eng'!$B$9:$H$40,6,FALSE)))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IF(ISERROR(VLOOKUP(I28,'300m eng'!$B$9:$H$40,7,FALSE)),0,(VLOOKUP(I28,'300m eng'!$B$9:$H$40,7,FALSE)))</f>
        <v>0</v>
      </c>
      <c r="C28" s="206">
        <f>IF(ISERROR(VLOOKUP(I28,'300m eng'!$B$9:$H$40,2,FALSE)),0,(VLOOKUP(I28,'300m eng'!$B$9:$H$40,2,FALSE)))</f>
        <v>0</v>
      </c>
      <c r="D28" s="212">
        <f>IF(ISERROR(VLOOKUP(I28,'300m eng'!$B$9:$H$40,3,FALSE)),0,(VLOOKUP(I28,'300m eng'!$B$9:$H$40,3,FALSE)))</f>
        <v>0</v>
      </c>
      <c r="E28" s="212">
        <f>IF(ISERROR(VLOOKUP(I28,'300m eng'!$B$9:$H$40,4,FALSE)),0,(VLOOKUP(I28,'300m eng'!$B$9:$H$40,4,FALSE)))</f>
        <v>0</v>
      </c>
      <c r="F28" s="46">
        <f>IF(ISERROR(VLOOKUP(I28,'300m eng'!$B$9:$H$40,5,FALSE)),0,(VLOOKUP(I28,'300m eng'!$B$9:$H$40,5,FALSE)))</f>
        <v>0</v>
      </c>
      <c r="G28" s="40">
        <f>IF(ISERROR(VLOOKUP(I28,'300m eng'!$B$9:$H$40,6,FALSE)),0,(VLOOKUP(I28,'300m eng'!$B$9:$H$40,6,FALSE)))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IF(ISERROR(VLOOKUP(I29,'300m eng'!$B$9:$H$40,7,FALSE)),0,(VLOOKUP(I29,'300m eng'!$B$9:$H$40,7,FALSE)))</f>
        <v>0</v>
      </c>
      <c r="C29" s="206">
        <f>IF(ISERROR(VLOOKUP(I29,'300m eng'!$B$9:$H$40,2,FALSE)),0,(VLOOKUP(I29,'300m eng'!$B$9:$H$40,2,FALSE)))</f>
        <v>0</v>
      </c>
      <c r="D29" s="212">
        <f>IF(ISERROR(VLOOKUP(I29,'300m eng'!$B$9:$H$40,3,FALSE)),0,(VLOOKUP(I29,'300m eng'!$B$9:$H$40,3,FALSE)))</f>
        <v>0</v>
      </c>
      <c r="E29" s="212">
        <f>IF(ISERROR(VLOOKUP(I29,'300m eng'!$B$9:$H$40,4,FALSE)),0,(VLOOKUP(I29,'300m eng'!$B$9:$H$40,4,FALSE)))</f>
        <v>0</v>
      </c>
      <c r="F29" s="46">
        <f>IF(ISERROR(VLOOKUP(I29,'300m eng'!$B$9:$H$40,5,FALSE)),0,(VLOOKUP(I29,'300m eng'!$B$9:$H$40,5,FALSE)))</f>
        <v>0</v>
      </c>
      <c r="G29" s="40">
        <f>IF(ISERROR(VLOOKUP(I29,'300m eng'!$B$9:$H$40,6,FALSE)),0,(VLOOKUP(I29,'300m eng'!$B$9:$H$40,6,FALSE)))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IF(ISERROR(VLOOKUP(I30,'300m eng'!$B$9:$H$40,7,FALSE)),0,(VLOOKUP(I30,'300m eng'!$B$9:$H$40,7,FALSE)))</f>
        <v>0</v>
      </c>
      <c r="C30" s="206">
        <f>IF(ISERROR(VLOOKUP(I30,'300m eng'!$B$9:$H$40,2,FALSE)),0,(VLOOKUP(I30,'300m eng'!$B$9:$H$40,2,FALSE)))</f>
        <v>0</v>
      </c>
      <c r="D30" s="212">
        <f>IF(ISERROR(VLOOKUP(I30,'300m eng'!$B$9:$H$40,3,FALSE)),0,(VLOOKUP(I30,'300m eng'!$B$9:$H$40,3,FALSE)))</f>
        <v>0</v>
      </c>
      <c r="E30" s="212">
        <f>IF(ISERROR(VLOOKUP(I30,'300m eng'!$B$9:$H$40,4,FALSE)),0,(VLOOKUP(I30,'300m eng'!$B$9:$H$40,4,FALSE)))</f>
        <v>0</v>
      </c>
      <c r="F30" s="46">
        <f>IF(ISERROR(VLOOKUP(I30,'300m eng'!$B$9:$H$40,5,FALSE)),0,(VLOOKUP(I30,'300m eng'!$B$9:$H$40,5,FALSE)))</f>
        <v>0</v>
      </c>
      <c r="G30" s="40">
        <f>IF(ISERROR(VLOOKUP(I30,'300m eng'!$B$9:$H$40,6,FALSE)),0,(VLOOKUP(I30,'300m eng'!$B$9:$H$40,6,FALSE)))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IF(ISERROR(VLOOKUP(I31,'300m eng'!$B$9:$H$40,7,FALSE)),0,(VLOOKUP(I31,'300m eng'!$B$9:$H$40,7,FALSE)))</f>
        <v>0</v>
      </c>
      <c r="C31" s="206">
        <f>IF(ISERROR(VLOOKUP(I31,'300m eng'!$B$9:$H$40,2,FALSE)),0,(VLOOKUP(I31,'300m eng'!$B$9:$H$40,2,FALSE)))</f>
        <v>0</v>
      </c>
      <c r="D31" s="212">
        <f>IF(ISERROR(VLOOKUP(I31,'300m eng'!$B$9:$H$40,3,FALSE)),0,(VLOOKUP(I31,'300m eng'!$B$9:$H$40,3,FALSE)))</f>
        <v>0</v>
      </c>
      <c r="E31" s="212">
        <f>IF(ISERROR(VLOOKUP(I31,'300m eng'!$B$9:$H$40,4,FALSE)),0,(VLOOKUP(I31,'300m eng'!$B$9:$H$40,4,FALSE)))</f>
        <v>0</v>
      </c>
      <c r="F31" s="46">
        <f>IF(ISERROR(VLOOKUP(I31,'300m eng'!$B$9:$H$40,5,FALSE)),0,(VLOOKUP(I31,'300m eng'!$B$9:$H$40,5,FALSE)))</f>
        <v>0</v>
      </c>
      <c r="G31" s="40">
        <f>IF(ISERROR(VLOOKUP(I31,'300m eng'!$B$9:$H$40,6,FALSE)),0,(VLOOKUP(I31,'300m eng'!$B$9:$H$40,6,FALSE)))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IF(ISERROR(VLOOKUP(I32,'300m eng'!$B$9:$H$40,7,FALSE)),0,(VLOOKUP(I32,'300m eng'!$B$9:$H$40,7,FALSE)))</f>
        <v>0</v>
      </c>
      <c r="C32" s="206">
        <f>IF(ISERROR(VLOOKUP(I32,'300m eng'!$B$9:$H$40,2,FALSE)),0,(VLOOKUP(I32,'300m eng'!$B$9:$H$40,2,FALSE)))</f>
        <v>0</v>
      </c>
      <c r="D32" s="212">
        <f>IF(ISERROR(VLOOKUP(I32,'300m eng'!$B$9:$H$40,3,FALSE)),0,(VLOOKUP(I32,'300m eng'!$B$9:$H$40,3,FALSE)))</f>
        <v>0</v>
      </c>
      <c r="E32" s="212">
        <f>IF(ISERROR(VLOOKUP(I32,'300m eng'!$B$9:$H$40,4,FALSE)),0,(VLOOKUP(I32,'300m eng'!$B$9:$H$40,4,FALSE)))</f>
        <v>0</v>
      </c>
      <c r="F32" s="46">
        <f>IF(ISERROR(VLOOKUP(I32,'300m eng'!$B$9:$H$40,5,FALSE)),0,(VLOOKUP(I32,'300m eng'!$B$9:$H$40,5,FALSE)))</f>
        <v>0</v>
      </c>
      <c r="G32" s="40">
        <f>IF(ISERROR(VLOOKUP(I32,'300m eng'!$B$9:$H$40,6,FALSE)),0,(VLOOKUP(I32,'300m eng'!$B$9:$H$40,6,FALSE)))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IF(ISERROR(VLOOKUP(I33,'300m eng'!$B$9:$H$40,7,FALSE)),0,(VLOOKUP(I33,'300m eng'!$B$9:$H$40,7,FALSE)))</f>
        <v>0</v>
      </c>
      <c r="C33" s="206">
        <f>IF(ISERROR(VLOOKUP(I33,'300m eng'!$B$9:$H$40,2,FALSE)),0,(VLOOKUP(I33,'300m eng'!$B$9:$H$40,2,FALSE)))</f>
        <v>0</v>
      </c>
      <c r="D33" s="212">
        <f>IF(ISERROR(VLOOKUP(I33,'300m eng'!$B$9:$H$40,3,FALSE)),0,(VLOOKUP(I33,'300m eng'!$B$9:$H$40,3,FALSE)))</f>
        <v>0</v>
      </c>
      <c r="E33" s="212">
        <f>IF(ISERROR(VLOOKUP(I33,'300m eng'!$B$9:$H$40,4,FALSE)),0,(VLOOKUP(I33,'300m eng'!$B$9:$H$40,4,FALSE)))</f>
        <v>0</v>
      </c>
      <c r="F33" s="46">
        <f>IF(ISERROR(VLOOKUP(I33,'300m eng'!$B$9:$H$40,5,FALSE)),0,(VLOOKUP(I33,'300m eng'!$B$9:$H$40,5,FALSE)))</f>
        <v>0</v>
      </c>
      <c r="G33" s="40">
        <f>IF(ISERROR(VLOOKUP(I33,'300m eng'!$B$9:$H$40,6,FALSE)),0,(VLOOKUP(I33,'300m eng'!$B$9:$H$40,6,FALSE)))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IF(ISERROR(VLOOKUP(I34,'300m eng'!$B$9:$H$40,7,FALSE)),0,(VLOOKUP(I34,'300m eng'!$B$9:$H$40,7,FALSE)))</f>
        <v>0</v>
      </c>
      <c r="C34" s="206">
        <f>IF(ISERROR(VLOOKUP(I34,'300m eng'!$B$9:$H$40,2,FALSE)),0,(VLOOKUP(I34,'300m eng'!$B$9:$H$40,2,FALSE)))</f>
        <v>0</v>
      </c>
      <c r="D34" s="212">
        <f>IF(ISERROR(VLOOKUP(I34,'300m eng'!$B$9:$H$40,3,FALSE)),0,(VLOOKUP(I34,'300m eng'!$B$9:$H$40,3,FALSE)))</f>
        <v>0</v>
      </c>
      <c r="E34" s="212">
        <f>IF(ISERROR(VLOOKUP(I34,'300m eng'!$B$9:$H$40,4,FALSE)),0,(VLOOKUP(I34,'300m eng'!$B$9:$H$40,4,FALSE)))</f>
        <v>0</v>
      </c>
      <c r="F34" s="46">
        <f>IF(ISERROR(VLOOKUP(I34,'300m eng'!$B$9:$H$40,5,FALSE)),0,(VLOOKUP(I34,'300m eng'!$B$9:$H$40,5,FALSE)))</f>
        <v>0</v>
      </c>
      <c r="G34" s="40">
        <f>IF(ISERROR(VLOOKUP(I34,'300m eng'!$B$9:$H$40,6,FALSE)),0,(VLOOKUP(I34,'300m eng'!$B$9:$H$40,6,FALSE)))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IF(ISERROR(VLOOKUP(I35,'300m eng'!$B$9:$H$40,7,FALSE)),0,(VLOOKUP(I35,'300m eng'!$B$9:$H$40,7,FALSE)))</f>
        <v>0</v>
      </c>
      <c r="C35" s="206">
        <f>IF(ISERROR(VLOOKUP(I35,'300m eng'!$B$9:$H$40,2,FALSE)),0,(VLOOKUP(I35,'300m eng'!$B$9:$H$40,2,FALSE)))</f>
        <v>0</v>
      </c>
      <c r="D35" s="212">
        <f>IF(ISERROR(VLOOKUP(I35,'300m eng'!$B$9:$H$40,3,FALSE)),0,(VLOOKUP(I35,'300m eng'!$B$9:$H$40,3,FALSE)))</f>
        <v>0</v>
      </c>
      <c r="E35" s="212">
        <f>IF(ISERROR(VLOOKUP(I35,'300m eng'!$B$9:$H$40,4,FALSE)),0,(VLOOKUP(I35,'300m eng'!$B$9:$H$40,4,FALSE)))</f>
        <v>0</v>
      </c>
      <c r="F35" s="46">
        <f>IF(ISERROR(VLOOKUP(I35,'300m eng'!$B$9:$H$40,5,FALSE)),0,(VLOOKUP(I35,'300m eng'!$B$9:$H$40,5,FALSE)))</f>
        <v>0</v>
      </c>
      <c r="G35" s="40">
        <f>IF(ISERROR(VLOOKUP(I35,'300m eng'!$B$9:$H$40,6,FALSE)),0,(VLOOKUP(I35,'300m eng'!$B$9:$H$40,6,FALSE)))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IF(ISERROR(VLOOKUP(I36,'300m eng'!$B$9:$H$40,7,FALSE)),0,(VLOOKUP(I36,'300m eng'!$B$9:$H$40,7,FALSE)))</f>
        <v>0</v>
      </c>
      <c r="C36" s="206">
        <f>IF(ISERROR(VLOOKUP(I36,'300m eng'!$B$9:$H$40,2,FALSE)),0,(VLOOKUP(I36,'300m eng'!$B$9:$H$40,2,FALSE)))</f>
        <v>0</v>
      </c>
      <c r="D36" s="212">
        <f>IF(ISERROR(VLOOKUP(I36,'300m eng'!$B$9:$H$40,3,FALSE)),0,(VLOOKUP(I36,'300m eng'!$B$9:$H$40,3,FALSE)))</f>
        <v>0</v>
      </c>
      <c r="E36" s="212">
        <f>IF(ISERROR(VLOOKUP(I36,'300m eng'!$B$9:$H$40,4,FALSE)),0,(VLOOKUP(I36,'300m eng'!$B$9:$H$40,4,FALSE)))</f>
        <v>0</v>
      </c>
      <c r="F36" s="46">
        <f>IF(ISERROR(VLOOKUP(I36,'300m eng'!$B$9:$H$40,5,FALSE)),0,(VLOOKUP(I36,'300m eng'!$B$9:$H$40,5,FALSE)))</f>
        <v>0</v>
      </c>
      <c r="G36" s="40">
        <f>IF(ISERROR(VLOOKUP(I36,'300m eng'!$B$9:$H$40,6,FALSE)),0,(VLOOKUP(I36,'300m eng'!$B$9:$H$40,6,FALSE)))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IF(ISERROR(VLOOKUP(I37,'300m eng'!$B$9:$H$40,7,FALSE)),0,(VLOOKUP(I37,'300m eng'!$B$9:$H$40,7,FALSE)))</f>
        <v>0</v>
      </c>
      <c r="C37" s="206">
        <f>IF(ISERROR(VLOOKUP(I37,'300m eng'!$B$9:$H$40,2,FALSE)),0,(VLOOKUP(I37,'300m eng'!$B$9:$H$40,2,FALSE)))</f>
        <v>0</v>
      </c>
      <c r="D37" s="212">
        <f>IF(ISERROR(VLOOKUP(I37,'300m eng'!$B$9:$H$40,3,FALSE)),0,(VLOOKUP(I37,'300m eng'!$B$9:$H$40,3,FALSE)))</f>
        <v>0</v>
      </c>
      <c r="E37" s="212">
        <f>IF(ISERROR(VLOOKUP(I37,'300m eng'!$B$9:$H$40,4,FALSE)),0,(VLOOKUP(I37,'300m eng'!$B$9:$H$40,4,FALSE)))</f>
        <v>0</v>
      </c>
      <c r="F37" s="46">
        <f>IF(ISERROR(VLOOKUP(I37,'300m eng'!$B$9:$H$40,5,FALSE)),0,(VLOOKUP(I37,'300m eng'!$B$9:$H$40,5,FALSE)))</f>
        <v>0</v>
      </c>
      <c r="G37" s="40">
        <f>IF(ISERROR(VLOOKUP(I37,'300m eng'!$B$9:$H$40,6,FALSE)),0,(VLOOKUP(I37,'300m eng'!$B$9:$H$40,6,FALSE)))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IF(ISERROR(VLOOKUP(I38,'300m eng'!$B$9:$H$40,7,FALSE)),0,(VLOOKUP(I38,'300m eng'!$B$9:$H$40,7,FALSE)))</f>
        <v>0</v>
      </c>
      <c r="C38" s="206">
        <f>IF(ISERROR(VLOOKUP(I38,'300m eng'!$B$9:$H$40,2,FALSE)),0,(VLOOKUP(I38,'300m eng'!$B$9:$H$40,2,FALSE)))</f>
        <v>0</v>
      </c>
      <c r="D38" s="212">
        <f>IF(ISERROR(VLOOKUP(I38,'300m eng'!$B$9:$H$40,3,FALSE)),0,(VLOOKUP(I38,'300m eng'!$B$9:$H$40,3,FALSE)))</f>
        <v>0</v>
      </c>
      <c r="E38" s="212">
        <f>IF(ISERROR(VLOOKUP(I38,'300m eng'!$B$9:$H$40,4,FALSE)),0,(VLOOKUP(I38,'300m eng'!$B$9:$H$40,4,FALSE)))</f>
        <v>0</v>
      </c>
      <c r="F38" s="46">
        <f>IF(ISERROR(VLOOKUP(I38,'300m eng'!$B$9:$H$40,5,FALSE)),0,(VLOOKUP(I38,'300m eng'!$B$9:$H$40,5,FALSE)))</f>
        <v>0</v>
      </c>
      <c r="G38" s="40">
        <f>IF(ISERROR(VLOOKUP(I38,'300m eng'!$B$9:$H$40,6,FALSE)),0,(VLOOKUP(I38,'300m eng'!$B$9:$H$40,6,FALSE)))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IF(ISERROR(VLOOKUP(I39,'300m eng'!$B$9:$H$40,7,FALSE)),0,(VLOOKUP(I39,'300m eng'!$B$9:$H$40,7,FALSE)))</f>
        <v>0</v>
      </c>
      <c r="C39" s="206">
        <f>IF(ISERROR(VLOOKUP(I39,'300m eng'!$B$9:$H$40,2,FALSE)),0,(VLOOKUP(I39,'300m eng'!$B$9:$H$40,2,FALSE)))</f>
        <v>0</v>
      </c>
      <c r="D39" s="212">
        <f>IF(ISERROR(VLOOKUP(I39,'300m eng'!$B$9:$H$40,3,FALSE)),0,(VLOOKUP(I39,'300m eng'!$B$9:$H$40,3,FALSE)))</f>
        <v>0</v>
      </c>
      <c r="E39" s="212">
        <f>IF(ISERROR(VLOOKUP(I39,'300m eng'!$B$9:$H$40,4,FALSE)),0,(VLOOKUP(I39,'300m eng'!$B$9:$H$40,4,FALSE)))</f>
        <v>0</v>
      </c>
      <c r="F39" s="46">
        <f>IF(ISERROR(VLOOKUP(I39,'300m eng'!$B$9:$H$40,5,FALSE)),0,(VLOOKUP(I39,'300m eng'!$B$9:$H$40,5,FALSE)))</f>
        <v>0</v>
      </c>
      <c r="G39" s="40">
        <f>IF(ISERROR(VLOOKUP(I39,'300m eng'!$B$9:$H$40,6,FALSE)),0,(VLOOKUP(I39,'300m eng'!$B$9:$H$40,6,FALSE)))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IF(ISERROR(VLOOKUP(I40,'300m eng'!$B$9:$H$40,7,FALSE)),0,(VLOOKUP(I40,'300m eng'!$B$9:$H$40,7,FALSE)))</f>
        <v>0</v>
      </c>
      <c r="C40" s="206">
        <f>IF(ISERROR(VLOOKUP(I40,'300m eng'!$B$9:$H$40,2,FALSE)),0,(VLOOKUP(I40,'300m eng'!$B$9:$H$40,2,FALSE)))</f>
        <v>0</v>
      </c>
      <c r="D40" s="212">
        <f>IF(ISERROR(VLOOKUP(I40,'300m eng'!$B$9:$H$40,3,FALSE)),0,(VLOOKUP(I40,'300m eng'!$B$9:$H$40,3,FALSE)))</f>
        <v>0</v>
      </c>
      <c r="E40" s="212">
        <f>IF(ISERROR(VLOOKUP(I40,'300m eng'!$B$9:$H$40,4,FALSE)),0,(VLOOKUP(I40,'300m eng'!$B$9:$H$40,4,FALSE)))</f>
        <v>0</v>
      </c>
      <c r="F40" s="46">
        <f>IF(ISERROR(VLOOKUP(I40,'300m eng'!$B$9:$H$40,5,FALSE)),0,(VLOOKUP(I40,'300m eng'!$B$9:$H$40,5,FALSE)))</f>
        <v>0</v>
      </c>
      <c r="G40" s="40">
        <f>IF(ISERROR(VLOOKUP(I40,'300m eng'!$B$9:$H$40,6,FALSE)),0,(VLOOKUP(I40,'300m eng'!$B$9:$H$40,6,FALSE)))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A7">
    <cfRule type="cellIs" dxfId="138" priority="9" stopIfTrue="1" operator="equal">
      <formula>1</formula>
    </cfRule>
  </conditionalFormatting>
  <conditionalFormatting sqref="D9:F40">
    <cfRule type="cellIs" dxfId="137" priority="6" stopIfTrue="1" operator="equal">
      <formula>0</formula>
    </cfRule>
  </conditionalFormatting>
  <conditionalFormatting sqref="B9:B40">
    <cfRule type="cellIs" dxfId="136" priority="5" stopIfTrue="1" operator="equal">
      <formula>0</formula>
    </cfRule>
  </conditionalFormatting>
  <conditionalFormatting sqref="G9:H40">
    <cfRule type="cellIs" dxfId="135" priority="4" stopIfTrue="1" operator="equal">
      <formula>0</formula>
    </cfRule>
  </conditionalFormatting>
  <conditionalFormatting sqref="C9:C40">
    <cfRule type="cellIs" dxfId="134" priority="1" stopIfTrue="1" operator="equal">
      <formula>0</formula>
    </cfRule>
  </conditionalFormatting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</sheetPr>
  <dimension ref="A1:B8"/>
  <sheetViews>
    <sheetView zoomScaleNormal="100" workbookViewId="0">
      <selection activeCell="B8" sqref="B8"/>
    </sheetView>
  </sheetViews>
  <sheetFormatPr defaultColWidth="9.140625" defaultRowHeight="24.95" customHeight="1"/>
  <cols>
    <col min="1" max="1" width="23.5703125" style="7" bestFit="1" customWidth="1"/>
    <col min="2" max="2" width="64.140625" style="7" customWidth="1"/>
    <col min="3" max="16384" width="9.140625" style="7"/>
  </cols>
  <sheetData>
    <row r="1" spans="1:2" ht="24.95" customHeight="1">
      <c r="A1" s="7" t="s">
        <v>0</v>
      </c>
      <c r="B1" s="17" t="str">
        <f>'yarışma bilgileri'!$A$2</f>
        <v>MİLLİ EĞİTİM ve KÜLTÜR BAKANLIĞI</v>
      </c>
    </row>
    <row r="2" spans="1:2" ht="24.95" customHeight="1">
      <c r="A2" s="7" t="s">
        <v>1</v>
      </c>
      <c r="B2" s="17" t="str">
        <f>'yarışma bilgileri'!$F$19</f>
        <v xml:space="preserve">2018-2019 ÖĞRETİM YILI GENÇLER ATLETİZM </v>
      </c>
    </row>
    <row r="3" spans="1:2" ht="24.95" customHeight="1">
      <c r="A3" s="7" t="s">
        <v>2</v>
      </c>
      <c r="B3" s="17" t="str">
        <f>'yarışma bilgileri'!$F$20</f>
        <v>ELEME YARIŞMALARI</v>
      </c>
    </row>
    <row r="4" spans="1:2" ht="24.95" customHeight="1">
      <c r="A4" s="7" t="s">
        <v>3</v>
      </c>
      <c r="B4" s="17" t="str">
        <f>'yarışma bilgileri'!$F$22</f>
        <v>GENÇ KIZ</v>
      </c>
    </row>
    <row r="5" spans="1:2" ht="24.95" customHeight="1">
      <c r="A5" s="7" t="s">
        <v>4</v>
      </c>
      <c r="B5" s="17" t="str">
        <f>'yarışma bilgileri'!$F$21</f>
        <v>ATATÜRK STADYUMU</v>
      </c>
    </row>
    <row r="6" spans="1:2" ht="24.95" customHeight="1">
      <c r="A6" s="7" t="s">
        <v>5</v>
      </c>
      <c r="B6" s="96" t="str">
        <f>'yarışma bilgileri'!$F$23</f>
        <v>11-12 MART 2019</v>
      </c>
    </row>
    <row r="8" spans="1:2" ht="50.45" customHeight="1">
      <c r="B8" s="106" t="str">
        <f>CONCATENATE(B1," ",B2," ",B3)</f>
        <v>MİLLİ EĞİTİM ve KÜLTÜR BAKANLIĞI 2018-2019 ÖĞRETİM YILI GENÇLER ATLETİZM  ELEME YARIŞMALARI</v>
      </c>
    </row>
  </sheetData>
  <sheetProtection password="CC8C" sheet="1"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indexed="10"/>
  </sheetPr>
  <dimension ref="A1:N40"/>
  <sheetViews>
    <sheetView view="pageBreakPreview" zoomScale="60" zoomScaleNormal="75" workbookViewId="0">
      <selection activeCell="D3" sqref="D3"/>
    </sheetView>
  </sheetViews>
  <sheetFormatPr defaultColWidth="9.140625" defaultRowHeight="35.1" customHeight="1"/>
  <cols>
    <col min="1" max="1" width="4.42578125" style="22" bestFit="1" customWidth="1"/>
    <col min="2" max="2" width="6.7109375" style="22" customWidth="1"/>
    <col min="3" max="3" width="13.28515625" style="22" customWidth="1"/>
    <col min="4" max="4" width="25.7109375" style="50" customWidth="1"/>
    <col min="5" max="5" width="23.7109375" style="50" customWidth="1"/>
    <col min="6" max="7" width="8.7109375" style="22" customWidth="1"/>
    <col min="8" max="8" width="2.5703125" style="22" customWidth="1"/>
    <col min="9" max="9" width="4.42578125" style="50" customWidth="1"/>
    <col min="10" max="10" width="6.7109375" style="50" customWidth="1"/>
    <col min="11" max="11" width="13" style="50" customWidth="1"/>
    <col min="12" max="12" width="25.7109375" style="50" customWidth="1"/>
    <col min="13" max="13" width="23.7109375" style="50" customWidth="1"/>
    <col min="14" max="14" width="10.140625" style="50" customWidth="1"/>
    <col min="15" max="16384" width="9.140625" style="22"/>
  </cols>
  <sheetData>
    <row r="1" spans="1:14" ht="35.1" customHeight="1">
      <c r="A1" s="319" t="s">
        <v>3</v>
      </c>
      <c r="B1" s="319"/>
      <c r="C1" s="319"/>
      <c r="D1" s="126" t="str">
        <f>'genel bilgi girişi'!$B$4</f>
        <v>GENÇ KIZ</v>
      </c>
      <c r="E1" s="125" t="s">
        <v>4</v>
      </c>
      <c r="F1" s="312" t="str">
        <f>'genel bilgi girişi'!B5</f>
        <v>ATATÜRK STADYUMU</v>
      </c>
      <c r="G1" s="312"/>
      <c r="H1" s="312"/>
      <c r="I1" s="317" t="s">
        <v>39</v>
      </c>
      <c r="J1" s="317"/>
    </row>
    <row r="2" spans="1:14" ht="42" customHeight="1">
      <c r="A2" s="319" t="s">
        <v>6</v>
      </c>
      <c r="B2" s="319"/>
      <c r="C2" s="319"/>
      <c r="D2" s="128" t="s">
        <v>16</v>
      </c>
      <c r="E2" s="125" t="s">
        <v>5</v>
      </c>
      <c r="F2" s="313" t="str">
        <f>'genel bilgi girişi'!B6</f>
        <v>11-12 MART 2019</v>
      </c>
      <c r="G2" s="313"/>
      <c r="H2" s="314"/>
      <c r="I2" s="39" t="s">
        <v>45</v>
      </c>
      <c r="J2" s="39" t="s">
        <v>7</v>
      </c>
      <c r="K2" s="129" t="s">
        <v>34</v>
      </c>
      <c r="L2" s="129" t="s">
        <v>35</v>
      </c>
      <c r="M2" s="129" t="s">
        <v>8</v>
      </c>
      <c r="N2" s="39" t="s">
        <v>9</v>
      </c>
    </row>
    <row r="3" spans="1:14" ht="35.1" customHeight="1">
      <c r="A3" s="319" t="s">
        <v>40</v>
      </c>
      <c r="B3" s="319"/>
      <c r="C3" s="319"/>
      <c r="D3" s="369" t="str">
        <f>rekorlar!$H$11</f>
        <v>MELİZ REDİF 56.50 sn</v>
      </c>
      <c r="E3" s="125" t="s">
        <v>41</v>
      </c>
      <c r="F3" s="315" t="str">
        <f>'yarışma programı'!$E$11</f>
        <v>1. Gün-12:05</v>
      </c>
      <c r="G3" s="315"/>
      <c r="H3" s="316"/>
      <c r="I3" s="53">
        <v>1</v>
      </c>
      <c r="J3" s="54">
        <f t="shared" ref="J3:M10" si="0">B6</f>
        <v>33</v>
      </c>
      <c r="K3" s="130">
        <f t="shared" si="0"/>
        <v>37407</v>
      </c>
      <c r="L3" s="131" t="str">
        <f t="shared" si="0"/>
        <v>HAYAT ATAY</v>
      </c>
      <c r="M3" s="131" t="str">
        <f t="shared" si="0"/>
        <v>DEĞİRMENLİK LİSESİ</v>
      </c>
      <c r="N3" s="143">
        <f t="shared" ref="N3:N10" si="1">F6</f>
        <v>0</v>
      </c>
    </row>
    <row r="4" spans="1:14" ht="35.1" customHeight="1">
      <c r="A4" s="318" t="str">
        <f>'genel bilgi girişi'!$B$8</f>
        <v>MİLLİ EĞİTİM ve KÜLTÜR BAKANLIĞI 2018-2019 ÖĞRETİM YILI GENÇLER ATLETİZM  ELEME YARIŞMALARI</v>
      </c>
      <c r="B4" s="318"/>
      <c r="C4" s="318"/>
      <c r="D4" s="318"/>
      <c r="E4" s="318"/>
      <c r="F4" s="318"/>
      <c r="G4" s="318"/>
      <c r="I4" s="53">
        <v>2</v>
      </c>
      <c r="J4" s="54">
        <f t="shared" si="0"/>
        <v>35</v>
      </c>
      <c r="K4" s="130">
        <f t="shared" si="0"/>
        <v>37336</v>
      </c>
      <c r="L4" s="131" t="str">
        <f t="shared" si="0"/>
        <v>MERVE GAZİKÖYLÜ</v>
      </c>
      <c r="M4" s="131" t="str">
        <f t="shared" si="0"/>
        <v>ANAFARTALAR LİSESİ</v>
      </c>
      <c r="N4" s="143">
        <f t="shared" si="1"/>
        <v>0</v>
      </c>
    </row>
    <row r="5" spans="1:14" s="52" customFormat="1" ht="39.75" customHeight="1">
      <c r="A5" s="39" t="s">
        <v>45</v>
      </c>
      <c r="B5" s="39" t="s">
        <v>7</v>
      </c>
      <c r="C5" s="129" t="s">
        <v>34</v>
      </c>
      <c r="D5" s="129" t="s">
        <v>35</v>
      </c>
      <c r="E5" s="129" t="s">
        <v>8</v>
      </c>
      <c r="F5" s="39" t="s">
        <v>9</v>
      </c>
      <c r="G5" s="39" t="s">
        <v>10</v>
      </c>
      <c r="I5" s="39">
        <v>3</v>
      </c>
      <c r="J5" s="131">
        <f t="shared" si="0"/>
        <v>49</v>
      </c>
      <c r="K5" s="133">
        <f t="shared" si="0"/>
        <v>38178</v>
      </c>
      <c r="L5" s="131" t="str">
        <f t="shared" si="0"/>
        <v>HAYAT TAMEL</v>
      </c>
      <c r="M5" s="131" t="str">
        <f t="shared" si="0"/>
        <v>NAMIK KEMAL LİSESİ</v>
      </c>
      <c r="N5" s="143">
        <f t="shared" si="1"/>
        <v>0</v>
      </c>
    </row>
    <row r="6" spans="1:14" ht="35.1" customHeight="1">
      <c r="A6" s="53">
        <v>1</v>
      </c>
      <c r="B6" s="54">
        <f>'yarışmaya katılan okullar'!B12</f>
        <v>33</v>
      </c>
      <c r="C6" s="134">
        <v>37407</v>
      </c>
      <c r="D6" s="135" t="s">
        <v>335</v>
      </c>
      <c r="E6" s="136" t="str">
        <f>'yarışmaya katılan okullar'!C12</f>
        <v>DEĞİRMENLİK LİSESİ</v>
      </c>
      <c r="F6" s="144"/>
      <c r="G6" s="217" t="str">
        <f>IF(ISTEXT(F6),0,IFERROR(VLOOKUP(SMALL(Puanlar!$E$4:$F$111,COUNTIF(Puanlar!$E$4:$F$111,"&lt;"&amp;F6)+1),Puanlar!$E$4:$F$111, 2,0)," "))</f>
        <v xml:space="preserve"> </v>
      </c>
      <c r="I6" s="53">
        <v>4</v>
      </c>
      <c r="J6" s="54">
        <f t="shared" si="0"/>
        <v>71</v>
      </c>
      <c r="K6" s="130" t="str">
        <f t="shared" si="0"/>
        <v>17.02.2003</v>
      </c>
      <c r="L6" s="131" t="str">
        <f t="shared" si="0"/>
        <v>ESRA TOZAKI</v>
      </c>
      <c r="M6" s="131" t="str">
        <f t="shared" si="0"/>
        <v>THE AMERİCAN COLLEGE</v>
      </c>
      <c r="N6" s="143">
        <f t="shared" si="1"/>
        <v>0</v>
      </c>
    </row>
    <row r="7" spans="1:14" ht="35.1" customHeight="1">
      <c r="A7" s="53">
        <v>2</v>
      </c>
      <c r="B7" s="54">
        <f>'yarışmaya katılan okullar'!B13</f>
        <v>35</v>
      </c>
      <c r="C7" s="134">
        <v>37336</v>
      </c>
      <c r="D7" s="135" t="s">
        <v>336</v>
      </c>
      <c r="E7" s="136" t="str">
        <f>'yarışmaya katılan okullar'!C13</f>
        <v>ANAFARTALAR LİSESİ</v>
      </c>
      <c r="F7" s="144"/>
      <c r="G7" s="217" t="str">
        <f>IF(ISTEXT(F7),0,IFERROR(VLOOKUP(SMALL(Puanlar!$E$4:$F$111,COUNTIF(Puanlar!$E$4:$F$111,"&lt;"&amp;F7)+1),Puanlar!$E$4:$F$111, 2,0)," "))</f>
        <v xml:space="preserve"> </v>
      </c>
      <c r="I7" s="53">
        <v>5</v>
      </c>
      <c r="J7" s="54">
        <f t="shared" si="0"/>
        <v>77</v>
      </c>
      <c r="K7" s="130">
        <f t="shared" si="0"/>
        <v>37576</v>
      </c>
      <c r="L7" s="131" t="str">
        <f t="shared" si="0"/>
        <v>ŞENAY HÜDAVERDİDĞLU</v>
      </c>
      <c r="M7" s="131" t="str">
        <f t="shared" si="0"/>
        <v>BÜLENT ECEVİT ANADOLU LİSESİ</v>
      </c>
      <c r="N7" s="143">
        <f t="shared" si="1"/>
        <v>0</v>
      </c>
    </row>
    <row r="8" spans="1:14" ht="35.1" customHeight="1">
      <c r="A8" s="53">
        <v>3</v>
      </c>
      <c r="B8" s="54">
        <f>'yarışmaya katılan okullar'!B14</f>
        <v>49</v>
      </c>
      <c r="C8" s="134">
        <v>38178</v>
      </c>
      <c r="D8" s="135" t="s">
        <v>337</v>
      </c>
      <c r="E8" s="136" t="str">
        <f>'yarışmaya katılan okullar'!C14</f>
        <v>NAMIK KEMAL LİSESİ</v>
      </c>
      <c r="F8" s="144"/>
      <c r="G8" s="217" t="str">
        <f>IF(ISTEXT(F8),0,IFERROR(VLOOKUP(SMALL(Puanlar!$E$4:$F$111,COUNTIF(Puanlar!$E$4:$F$111,"&lt;"&amp;F8)+1),Puanlar!$E$4:$F$111, 2,0)," "))</f>
        <v xml:space="preserve"> </v>
      </c>
      <c r="I8" s="53">
        <v>6</v>
      </c>
      <c r="J8" s="54">
        <f t="shared" si="0"/>
        <v>45</v>
      </c>
      <c r="K8" s="130">
        <f t="shared" si="0"/>
        <v>37914</v>
      </c>
      <c r="L8" s="131" t="str">
        <f t="shared" si="0"/>
        <v>SELİN SÜRER</v>
      </c>
      <c r="M8" s="131" t="str">
        <f t="shared" si="0"/>
        <v>GÜZELYURT MESLEK LİSESİ</v>
      </c>
      <c r="N8" s="143">
        <f t="shared" si="1"/>
        <v>0</v>
      </c>
    </row>
    <row r="9" spans="1:14" ht="35.1" customHeight="1">
      <c r="A9" s="53">
        <v>4</v>
      </c>
      <c r="B9" s="54">
        <f>'yarışmaya katılan okullar'!B15</f>
        <v>71</v>
      </c>
      <c r="C9" s="134" t="s">
        <v>338</v>
      </c>
      <c r="D9" s="135" t="s">
        <v>339</v>
      </c>
      <c r="E9" s="136" t="str">
        <f>'yarışmaya katılan okullar'!C15</f>
        <v>THE AMERİCAN COLLEGE</v>
      </c>
      <c r="F9" s="144"/>
      <c r="G9" s="217" t="str">
        <f>IF(ISTEXT(F9),0,IFERROR(VLOOKUP(SMALL(Puanlar!$E$4:$F$111,COUNTIF(Puanlar!$E$4:$F$111,"&lt;"&amp;F9)+1),Puanlar!$E$4:$F$111, 2,0)," "))</f>
        <v xml:space="preserve"> </v>
      </c>
      <c r="I9" s="53">
        <v>7</v>
      </c>
      <c r="J9" s="54">
        <f t="shared" si="0"/>
        <v>40</v>
      </c>
      <c r="K9" s="130">
        <f t="shared" si="0"/>
        <v>38009</v>
      </c>
      <c r="L9" s="131" t="str">
        <f t="shared" si="0"/>
        <v>SEVİM YEŞİLBULUT</v>
      </c>
      <c r="M9" s="131" t="str">
        <f t="shared" si="0"/>
        <v>ERENKÖY LİSESİ</v>
      </c>
      <c r="N9" s="143">
        <f t="shared" si="1"/>
        <v>0</v>
      </c>
    </row>
    <row r="10" spans="1:14" ht="35.1" customHeight="1">
      <c r="A10" s="53">
        <v>5</v>
      </c>
      <c r="B10" s="54">
        <f>'yarışmaya katılan okullar'!B16</f>
        <v>77</v>
      </c>
      <c r="C10" s="134">
        <v>37576</v>
      </c>
      <c r="D10" s="135" t="s">
        <v>340</v>
      </c>
      <c r="E10" s="136" t="str">
        <f>'yarışmaya katılan okullar'!C16</f>
        <v>BÜLENT ECEVİT ANADOLU LİSESİ</v>
      </c>
      <c r="F10" s="144"/>
      <c r="G10" s="217" t="str">
        <f>IF(ISTEXT(F10),0,IFERROR(VLOOKUP(SMALL(Puanlar!$E$4:$F$111,COUNTIF(Puanlar!$E$4:$F$111,"&lt;"&amp;F10)+1),Puanlar!$E$4:$F$111, 2,0)," "))</f>
        <v xml:space="preserve"> </v>
      </c>
      <c r="I10" s="53">
        <v>8</v>
      </c>
      <c r="J10" s="54">
        <f t="shared" si="0"/>
        <v>44</v>
      </c>
      <c r="K10" s="130" t="str">
        <f t="shared" si="0"/>
        <v>-</v>
      </c>
      <c r="L10" s="131" t="str">
        <f t="shared" si="0"/>
        <v>-</v>
      </c>
      <c r="M10" s="131" t="str">
        <f t="shared" si="0"/>
        <v>LEFKE GAZİ LİSESİ</v>
      </c>
      <c r="N10" s="143">
        <f t="shared" si="1"/>
        <v>0</v>
      </c>
    </row>
    <row r="11" spans="1:14" ht="35.1" customHeight="1">
      <c r="A11" s="53">
        <v>6</v>
      </c>
      <c r="B11" s="54">
        <f>'yarışmaya katılan okullar'!B17</f>
        <v>45</v>
      </c>
      <c r="C11" s="134">
        <v>37914</v>
      </c>
      <c r="D11" s="135" t="s">
        <v>341</v>
      </c>
      <c r="E11" s="136" t="str">
        <f>'yarışmaya katılan okullar'!C17</f>
        <v>GÜZELYURT MESLEK LİSESİ</v>
      </c>
      <c r="F11" s="144"/>
      <c r="G11" s="217" t="str">
        <f>IF(ISTEXT(F11),0,IFERROR(VLOOKUP(SMALL(Puanlar!$E$4:$F$111,COUNTIF(Puanlar!$E$4:$F$111,"&lt;"&amp;F11)+1),Puanlar!$E$4:$F$111, 2,0)," "))</f>
        <v xml:space="preserve"> </v>
      </c>
      <c r="I11" s="311" t="s">
        <v>38</v>
      </c>
      <c r="J11" s="311"/>
      <c r="K11" s="138"/>
      <c r="L11" s="52"/>
      <c r="M11" s="52"/>
      <c r="N11" s="145"/>
    </row>
    <row r="12" spans="1:14" ht="35.1" customHeight="1">
      <c r="A12" s="53">
        <v>7</v>
      </c>
      <c r="B12" s="54">
        <f>'yarışmaya katılan okullar'!B18</f>
        <v>40</v>
      </c>
      <c r="C12" s="134">
        <v>38009</v>
      </c>
      <c r="D12" s="135" t="s">
        <v>342</v>
      </c>
      <c r="E12" s="136" t="str">
        <f>'yarışmaya katılan okullar'!C18</f>
        <v>ERENKÖY LİSESİ</v>
      </c>
      <c r="F12" s="144"/>
      <c r="G12" s="217" t="str">
        <f>IF(ISTEXT(F12),0,IFERROR(VLOOKUP(SMALL(Puanlar!$E$4:$F$111,COUNTIF(Puanlar!$E$4:$F$111,"&lt;"&amp;F12)+1),Puanlar!$E$4:$F$111, 2,0)," "))</f>
        <v xml:space="preserve"> </v>
      </c>
      <c r="I12" s="39" t="s">
        <v>45</v>
      </c>
      <c r="J12" s="39" t="s">
        <v>7</v>
      </c>
      <c r="K12" s="139" t="s">
        <v>34</v>
      </c>
      <c r="L12" s="129" t="s">
        <v>35</v>
      </c>
      <c r="M12" s="129" t="s">
        <v>8</v>
      </c>
      <c r="N12" s="46" t="s">
        <v>9</v>
      </c>
    </row>
    <row r="13" spans="1:14" ht="35.1" customHeight="1">
      <c r="A13" s="53">
        <v>8</v>
      </c>
      <c r="B13" s="54">
        <f>'yarışmaya katılan okullar'!B19</f>
        <v>44</v>
      </c>
      <c r="C13" s="134" t="s">
        <v>192</v>
      </c>
      <c r="D13" s="135" t="s">
        <v>192</v>
      </c>
      <c r="E13" s="136" t="str">
        <f>'yarışmaya katılan okullar'!C19</f>
        <v>LEFKE GAZİ LİSESİ</v>
      </c>
      <c r="F13" s="144"/>
      <c r="G13" s="217" t="str">
        <f>IF(ISTEXT(F13),0,IFERROR(VLOOKUP(SMALL(Puanlar!$E$4:$F$111,COUNTIF(Puanlar!$E$4:$F$111,"&lt;"&amp;F13)+1),Puanlar!$E$4:$F$111, 2,0)," "))</f>
        <v xml:space="preserve"> </v>
      </c>
      <c r="I13" s="53">
        <v>1</v>
      </c>
      <c r="J13" s="54">
        <f t="shared" ref="J13:M20" si="2">B14</f>
        <v>81</v>
      </c>
      <c r="K13" s="130" t="str">
        <f t="shared" si="2"/>
        <v>-</v>
      </c>
      <c r="L13" s="131" t="str">
        <f t="shared" si="2"/>
        <v>-</v>
      </c>
      <c r="M13" s="131" t="str">
        <f t="shared" si="2"/>
        <v>THE ENGLISH SCHOOL OF KYRENIA</v>
      </c>
      <c r="N13" s="143">
        <f t="shared" ref="N13:N20" si="3">F14</f>
        <v>0</v>
      </c>
    </row>
    <row r="14" spans="1:14" ht="35.1" customHeight="1">
      <c r="A14" s="53">
        <v>9</v>
      </c>
      <c r="B14" s="54">
        <f>'yarışmaya katılan okullar'!B20</f>
        <v>81</v>
      </c>
      <c r="C14" s="134" t="s">
        <v>192</v>
      </c>
      <c r="D14" s="135" t="s">
        <v>192</v>
      </c>
      <c r="E14" s="136" t="str">
        <f>'yarışmaya katılan okullar'!C20</f>
        <v>THE ENGLISH SCHOOL OF KYRENIA</v>
      </c>
      <c r="F14" s="144"/>
      <c r="G14" s="217" t="str">
        <f>IF(ISTEXT(F14),0,IFERROR(VLOOKUP(SMALL(Puanlar!$E$4:$F$111,COUNTIF(Puanlar!$E$4:$F$111,"&lt;"&amp;F14)+1),Puanlar!$E$4:$F$111, 2,0)," "))</f>
        <v xml:space="preserve"> </v>
      </c>
      <c r="I14" s="53">
        <v>2</v>
      </c>
      <c r="J14" s="54">
        <f t="shared" si="2"/>
        <v>47</v>
      </c>
      <c r="K14" s="130">
        <f t="shared" si="2"/>
        <v>37879</v>
      </c>
      <c r="L14" s="131" t="str">
        <f t="shared" si="2"/>
        <v>CEREN RÜSTEMOĞLU</v>
      </c>
      <c r="M14" s="131" t="str">
        <f t="shared" si="2"/>
        <v>KURTULUŞ LİSESİ</v>
      </c>
      <c r="N14" s="143">
        <f t="shared" si="3"/>
        <v>0</v>
      </c>
    </row>
    <row r="15" spans="1:14" ht="35.1" customHeight="1">
      <c r="A15" s="53">
        <v>10</v>
      </c>
      <c r="B15" s="54">
        <f>'yarışmaya katılan okullar'!B21</f>
        <v>47</v>
      </c>
      <c r="C15" s="134">
        <v>37879</v>
      </c>
      <c r="D15" s="135" t="s">
        <v>343</v>
      </c>
      <c r="E15" s="136" t="str">
        <f>'yarışmaya katılan okullar'!C21</f>
        <v>KURTULUŞ LİSESİ</v>
      </c>
      <c r="F15" s="144"/>
      <c r="G15" s="217" t="str">
        <f>IF(ISTEXT(F15),0,IFERROR(VLOOKUP(SMALL(Puanlar!$E$4:$F$111,COUNTIF(Puanlar!$E$4:$F$111,"&lt;"&amp;F15)+1),Puanlar!$E$4:$F$111, 2,0)," "))</f>
        <v xml:space="preserve"> </v>
      </c>
      <c r="I15" s="39">
        <v>3</v>
      </c>
      <c r="J15" s="54">
        <f t="shared" si="2"/>
        <v>37</v>
      </c>
      <c r="K15" s="130">
        <f t="shared" si="2"/>
        <v>37497</v>
      </c>
      <c r="L15" s="131" t="str">
        <f t="shared" si="2"/>
        <v>FATMA KÖMÜRCÜGİL</v>
      </c>
      <c r="M15" s="131" t="str">
        <f t="shared" si="2"/>
        <v>BEKİRPAŞA LİSESİ</v>
      </c>
      <c r="N15" s="143">
        <f t="shared" si="3"/>
        <v>0</v>
      </c>
    </row>
    <row r="16" spans="1:14" ht="35.1" customHeight="1">
      <c r="A16" s="53">
        <v>11</v>
      </c>
      <c r="B16" s="54">
        <f>'yarışmaya katılan okullar'!B22</f>
        <v>37</v>
      </c>
      <c r="C16" s="134">
        <v>37497</v>
      </c>
      <c r="D16" s="135" t="s">
        <v>329</v>
      </c>
      <c r="E16" s="136" t="str">
        <f>'yarışmaya katılan okullar'!C22</f>
        <v>BEKİRPAŞA LİSESİ</v>
      </c>
      <c r="F16" s="144"/>
      <c r="G16" s="217" t="str">
        <f>IF(ISTEXT(F16),0,IFERROR(VLOOKUP(SMALL(Puanlar!$E$4:$F$111,COUNTIF(Puanlar!$E$4:$F$111,"&lt;"&amp;F16)+1),Puanlar!$E$4:$F$111, 2,0)," "))</f>
        <v xml:space="preserve"> </v>
      </c>
      <c r="I16" s="53">
        <v>4</v>
      </c>
      <c r="J16" s="54">
        <f t="shared" si="2"/>
        <v>48</v>
      </c>
      <c r="K16" s="130">
        <f t="shared" si="2"/>
        <v>38110</v>
      </c>
      <c r="L16" s="131" t="str">
        <f t="shared" si="2"/>
        <v>GİZEM VARAN</v>
      </c>
      <c r="M16" s="131" t="str">
        <f t="shared" si="2"/>
        <v>LEFKOŞA TÜRK LİSESİ</v>
      </c>
      <c r="N16" s="143">
        <f t="shared" si="3"/>
        <v>0</v>
      </c>
    </row>
    <row r="17" spans="1:14" ht="35.1" customHeight="1">
      <c r="A17" s="53">
        <v>12</v>
      </c>
      <c r="B17" s="54">
        <f>'yarışmaya katılan okullar'!B23</f>
        <v>48</v>
      </c>
      <c r="C17" s="134">
        <v>38110</v>
      </c>
      <c r="D17" s="135" t="s">
        <v>344</v>
      </c>
      <c r="E17" s="136" t="str">
        <f>'yarışmaya katılan okullar'!C23</f>
        <v>LEFKOŞA TÜRK LİSESİ</v>
      </c>
      <c r="F17" s="144"/>
      <c r="G17" s="217" t="str">
        <f>IF(ISTEXT(F17),0,IFERROR(VLOOKUP(SMALL(Puanlar!$E$4:$F$111,COUNTIF(Puanlar!$E$4:$F$111,"&lt;"&amp;F17)+1),Puanlar!$E$4:$F$111, 2,0)," "))</f>
        <v xml:space="preserve"> </v>
      </c>
      <c r="I17" s="53">
        <v>5</v>
      </c>
      <c r="J17" s="54">
        <f t="shared" si="2"/>
        <v>39</v>
      </c>
      <c r="K17" s="130">
        <f t="shared" si="2"/>
        <v>38154</v>
      </c>
      <c r="L17" s="131" t="str">
        <f t="shared" si="2"/>
        <v>FATMA ŞEKERÖZ</v>
      </c>
      <c r="M17" s="131" t="str">
        <f t="shared" si="2"/>
        <v>CENGİZ TOPEL E. M .LİSESİ</v>
      </c>
      <c r="N17" s="143">
        <f t="shared" si="3"/>
        <v>0</v>
      </c>
    </row>
    <row r="18" spans="1:14" ht="35.1" customHeight="1">
      <c r="A18" s="53">
        <v>13</v>
      </c>
      <c r="B18" s="54">
        <f>'yarışmaya katılan okullar'!B24</f>
        <v>39</v>
      </c>
      <c r="C18" s="134">
        <v>38154</v>
      </c>
      <c r="D18" s="135" t="s">
        <v>345</v>
      </c>
      <c r="E18" s="136" t="str">
        <f>'yarışmaya katılan okullar'!C24</f>
        <v>CENGİZ TOPEL E. M .LİSESİ</v>
      </c>
      <c r="F18" s="144"/>
      <c r="G18" s="217" t="str">
        <f>IF(ISTEXT(F18),0,IFERROR(VLOOKUP(SMALL(Puanlar!$E$4:$F$111,COUNTIF(Puanlar!$E$4:$F$111,"&lt;"&amp;F18)+1),Puanlar!$E$4:$F$111, 2,0)," "))</f>
        <v xml:space="preserve"> </v>
      </c>
      <c r="I18" s="53">
        <v>6</v>
      </c>
      <c r="J18" s="54">
        <f t="shared" si="2"/>
        <v>64</v>
      </c>
      <c r="K18" s="130">
        <f t="shared" si="2"/>
        <v>38316</v>
      </c>
      <c r="L18" s="131" t="str">
        <f t="shared" si="2"/>
        <v>ZİNAİDA PAVALACHİ</v>
      </c>
      <c r="M18" s="131" t="str">
        <f t="shared" si="2"/>
        <v>GÜZELYURT TMK</v>
      </c>
      <c r="N18" s="143">
        <f t="shared" si="3"/>
        <v>0</v>
      </c>
    </row>
    <row r="19" spans="1:14" ht="35.1" customHeight="1">
      <c r="A19" s="53">
        <v>14</v>
      </c>
      <c r="B19" s="54">
        <f>'yarışmaya katılan okullar'!B25</f>
        <v>64</v>
      </c>
      <c r="C19" s="134">
        <v>38316</v>
      </c>
      <c r="D19" s="135" t="s">
        <v>321</v>
      </c>
      <c r="E19" s="136" t="str">
        <f>'yarışmaya katılan okullar'!C25</f>
        <v>GÜZELYURT TMK</v>
      </c>
      <c r="F19" s="144"/>
      <c r="G19" s="217" t="str">
        <f>IF(ISTEXT(F19),0,IFERROR(VLOOKUP(SMALL(Puanlar!$E$4:$F$111,COUNTIF(Puanlar!$E$4:$F$111,"&lt;"&amp;F19)+1),Puanlar!$E$4:$F$111, 2,0)," "))</f>
        <v xml:space="preserve"> </v>
      </c>
      <c r="I19" s="53">
        <v>7</v>
      </c>
      <c r="J19" s="54">
        <f t="shared" si="2"/>
        <v>60</v>
      </c>
      <c r="K19" s="130">
        <f t="shared" si="2"/>
        <v>38169</v>
      </c>
      <c r="L19" s="131" t="str">
        <f t="shared" si="2"/>
        <v>YAĞMUR DENİZ DURAN</v>
      </c>
      <c r="M19" s="131" t="str">
        <f t="shared" si="2"/>
        <v>KARPAZ MESLEK LİSESİ</v>
      </c>
      <c r="N19" s="143">
        <f t="shared" si="3"/>
        <v>0</v>
      </c>
    </row>
    <row r="20" spans="1:14" ht="35.1" customHeight="1">
      <c r="A20" s="53">
        <v>15</v>
      </c>
      <c r="B20" s="54">
        <f>'yarışmaya katılan okullar'!B26</f>
        <v>60</v>
      </c>
      <c r="C20" s="134">
        <v>38169</v>
      </c>
      <c r="D20" s="135" t="s">
        <v>307</v>
      </c>
      <c r="E20" s="136" t="str">
        <f>'yarışmaya katılan okullar'!C26</f>
        <v>KARPAZ MESLEK LİSESİ</v>
      </c>
      <c r="F20" s="144"/>
      <c r="G20" s="217" t="str">
        <f>IF(ISTEXT(F20),0,IFERROR(VLOOKUP(SMALL(Puanlar!$E$4:$F$111,COUNTIF(Puanlar!$E$4:$F$111,"&lt;"&amp;F20)+1),Puanlar!$E$4:$F$111, 2,0)," "))</f>
        <v xml:space="preserve"> </v>
      </c>
      <c r="I20" s="53">
        <v>8</v>
      </c>
      <c r="J20" s="54">
        <f t="shared" si="2"/>
        <v>59</v>
      </c>
      <c r="K20" s="130">
        <f t="shared" si="2"/>
        <v>37918</v>
      </c>
      <c r="L20" s="131" t="str">
        <f t="shared" si="2"/>
        <v>ŞAFAK OY</v>
      </c>
      <c r="M20" s="131" t="str">
        <f t="shared" si="2"/>
        <v>POLATPAŞA LİSESİ</v>
      </c>
      <c r="N20" s="143">
        <f t="shared" si="3"/>
        <v>0</v>
      </c>
    </row>
    <row r="21" spans="1:14" ht="35.1" customHeight="1">
      <c r="A21" s="53">
        <v>16</v>
      </c>
      <c r="B21" s="54">
        <f>'yarışmaya katılan okullar'!B27</f>
        <v>59</v>
      </c>
      <c r="C21" s="134">
        <v>37918</v>
      </c>
      <c r="D21" s="135" t="s">
        <v>346</v>
      </c>
      <c r="E21" s="136" t="str">
        <f>'yarışmaya katılan okullar'!C27</f>
        <v>POLATPAŞA LİSESİ</v>
      </c>
      <c r="F21" s="144"/>
      <c r="G21" s="217" t="str">
        <f>IF(ISTEXT(F21),0,IFERROR(VLOOKUP(SMALL(Puanlar!$E$4:$F$111,COUNTIF(Puanlar!$E$4:$F$111,"&lt;"&amp;F21)+1),Puanlar!$E$4:$F$111, 2,0)," "))</f>
        <v xml:space="preserve"> </v>
      </c>
      <c r="I21" s="311" t="s">
        <v>37</v>
      </c>
      <c r="J21" s="311"/>
      <c r="K21" s="138"/>
      <c r="L21" s="52"/>
      <c r="M21" s="52"/>
      <c r="N21" s="145"/>
    </row>
    <row r="22" spans="1:14" ht="35.1" customHeight="1">
      <c r="A22" s="53">
        <v>17</v>
      </c>
      <c r="B22" s="54">
        <f>'yarışmaya katılan okullar'!B28</f>
        <v>36</v>
      </c>
      <c r="C22" s="134">
        <v>38140</v>
      </c>
      <c r="D22" s="135" t="s">
        <v>323</v>
      </c>
      <c r="E22" s="136" t="str">
        <f>'yarışmaya katılan okullar'!C28</f>
        <v>ATATÜRK MESLEK LİSESİ</v>
      </c>
      <c r="F22" s="144"/>
      <c r="G22" s="217" t="str">
        <f>IF(ISTEXT(F22),0,IFERROR(VLOOKUP(SMALL(Puanlar!$E$4:$F$111,COUNTIF(Puanlar!$E$4:$F$111,"&lt;"&amp;F22)+1),Puanlar!$E$4:$F$111, 2,0)," "))</f>
        <v xml:space="preserve"> </v>
      </c>
      <c r="I22" s="39" t="s">
        <v>45</v>
      </c>
      <c r="J22" s="39" t="s">
        <v>7</v>
      </c>
      <c r="K22" s="139" t="s">
        <v>34</v>
      </c>
      <c r="L22" s="129" t="s">
        <v>35</v>
      </c>
      <c r="M22" s="129" t="s">
        <v>8</v>
      </c>
      <c r="N22" s="46" t="s">
        <v>9</v>
      </c>
    </row>
    <row r="23" spans="1:14" ht="35.1" customHeight="1">
      <c r="A23" s="53">
        <v>18</v>
      </c>
      <c r="B23" s="54">
        <f>'yarışmaya katılan okullar'!B29</f>
        <v>27</v>
      </c>
      <c r="C23" s="134">
        <v>36990</v>
      </c>
      <c r="D23" s="135" t="s">
        <v>331</v>
      </c>
      <c r="E23" s="136" t="str">
        <f>'yarışmaya katılan okullar'!C29</f>
        <v>YAKIN DOĞU KOLEJİ</v>
      </c>
      <c r="F23" s="144"/>
      <c r="G23" s="217" t="str">
        <f>IF(ISTEXT(F23),0,IFERROR(VLOOKUP(SMALL(Puanlar!$E$4:$F$111,COUNTIF(Puanlar!$E$4:$F$111,"&lt;"&amp;F23)+1),Puanlar!$E$4:$F$111, 2,0)," "))</f>
        <v xml:space="preserve"> </v>
      </c>
      <c r="I23" s="53">
        <v>1</v>
      </c>
      <c r="J23" s="54">
        <f t="shared" ref="J23:M30" si="4">B22</f>
        <v>36</v>
      </c>
      <c r="K23" s="130">
        <f t="shared" si="4"/>
        <v>38140</v>
      </c>
      <c r="L23" s="131" t="str">
        <f t="shared" si="4"/>
        <v>EZGİ YANARATEŞ</v>
      </c>
      <c r="M23" s="131" t="str">
        <f t="shared" si="4"/>
        <v>ATATÜRK MESLEK LİSESİ</v>
      </c>
      <c r="N23" s="143">
        <f t="shared" ref="N23:N30" si="5">F22</f>
        <v>0</v>
      </c>
    </row>
    <row r="24" spans="1:14" ht="35.1" customHeight="1">
      <c r="A24" s="53">
        <v>19</v>
      </c>
      <c r="B24" s="54">
        <f>'yarışmaya katılan okullar'!B30</f>
        <v>46</v>
      </c>
      <c r="C24" s="134">
        <v>37562</v>
      </c>
      <c r="D24" s="135" t="s">
        <v>347</v>
      </c>
      <c r="E24" s="136" t="str">
        <f>'yarışmaya katılan okullar'!C30</f>
        <v>HAYDARPAŞA TİCARET LİSESİ</v>
      </c>
      <c r="F24" s="144"/>
      <c r="G24" s="217" t="str">
        <f>IF(ISTEXT(F24),0,IFERROR(VLOOKUP(SMALL(Puanlar!$E$4:$F$111,COUNTIF(Puanlar!$E$4:$F$111,"&lt;"&amp;F24)+1),Puanlar!$E$4:$F$111, 2,0)," "))</f>
        <v xml:space="preserve"> </v>
      </c>
      <c r="I24" s="53">
        <v>2</v>
      </c>
      <c r="J24" s="54">
        <f t="shared" si="4"/>
        <v>27</v>
      </c>
      <c r="K24" s="130">
        <f t="shared" si="4"/>
        <v>36990</v>
      </c>
      <c r="L24" s="131" t="str">
        <f t="shared" si="4"/>
        <v>DEMET ÇAKIR</v>
      </c>
      <c r="M24" s="131" t="str">
        <f t="shared" si="4"/>
        <v>YAKIN DOĞU KOLEJİ</v>
      </c>
      <c r="N24" s="143">
        <f t="shared" si="5"/>
        <v>0</v>
      </c>
    </row>
    <row r="25" spans="1:14" ht="35.1" customHeight="1">
      <c r="A25" s="53">
        <v>20</v>
      </c>
      <c r="B25" s="54">
        <f>'yarışmaya katılan okullar'!B31</f>
        <v>51</v>
      </c>
      <c r="C25" s="134">
        <v>38338</v>
      </c>
      <c r="D25" s="135" t="s">
        <v>325</v>
      </c>
      <c r="E25" s="136" t="str">
        <f>'yarışmaya katılan okullar'!C31</f>
        <v>TÜRK MAARİF KOLEJİ</v>
      </c>
      <c r="F25" s="144"/>
      <c r="G25" s="217" t="str">
        <f>IF(ISTEXT(F25),0,IFERROR(VLOOKUP(SMALL(Puanlar!$E$4:$F$111,COUNTIF(Puanlar!$E$4:$F$111,"&lt;"&amp;F25)+1),Puanlar!$E$4:$F$111, 2,0)," "))</f>
        <v xml:space="preserve"> </v>
      </c>
      <c r="I25" s="39">
        <v>3</v>
      </c>
      <c r="J25" s="54">
        <f t="shared" si="4"/>
        <v>46</v>
      </c>
      <c r="K25" s="130">
        <f t="shared" si="4"/>
        <v>37562</v>
      </c>
      <c r="L25" s="131" t="str">
        <f t="shared" si="4"/>
        <v>LATİFE AKINCI</v>
      </c>
      <c r="M25" s="131" t="str">
        <f t="shared" si="4"/>
        <v>HAYDARPAŞA TİCARET LİSESİ</v>
      </c>
      <c r="N25" s="143">
        <f t="shared" si="5"/>
        <v>0</v>
      </c>
    </row>
    <row r="26" spans="1:14" ht="35.1" customHeight="1">
      <c r="A26" s="53">
        <v>21</v>
      </c>
      <c r="B26" s="54">
        <f>'yarışmaya katılan okullar'!B32</f>
        <v>53</v>
      </c>
      <c r="C26" s="134">
        <v>37761</v>
      </c>
      <c r="D26" s="135" t="s">
        <v>348</v>
      </c>
      <c r="E26" s="136" t="str">
        <f>'yarışmaya katılan okullar'!C32</f>
        <v>20 TEMMUZ FEN LİSESİ</v>
      </c>
      <c r="F26" s="144"/>
      <c r="G26" s="217" t="str">
        <f>IF(ISTEXT(F26),0,IFERROR(VLOOKUP(SMALL(Puanlar!$E$4:$F$111,COUNTIF(Puanlar!$E$4:$F$111,"&lt;"&amp;F26)+1),Puanlar!$E$4:$F$111, 2,0)," "))</f>
        <v xml:space="preserve"> </v>
      </c>
      <c r="I26" s="53">
        <v>4</v>
      </c>
      <c r="J26" s="54">
        <f t="shared" si="4"/>
        <v>51</v>
      </c>
      <c r="K26" s="130">
        <f t="shared" si="4"/>
        <v>38338</v>
      </c>
      <c r="L26" s="131" t="str">
        <f t="shared" si="4"/>
        <v>NADİR SÖNMEZ</v>
      </c>
      <c r="M26" s="131" t="str">
        <f t="shared" si="4"/>
        <v>TÜRK MAARİF KOLEJİ</v>
      </c>
      <c r="N26" s="143">
        <f t="shared" si="5"/>
        <v>0</v>
      </c>
    </row>
    <row r="27" spans="1:14" ht="35.1" customHeight="1">
      <c r="A27" s="53">
        <v>22</v>
      </c>
      <c r="B27" s="54">
        <f>'yarışmaya katılan okullar'!B33</f>
        <v>57</v>
      </c>
      <c r="C27" s="134" t="s">
        <v>332</v>
      </c>
      <c r="D27" s="135" t="s">
        <v>333</v>
      </c>
      <c r="E27" s="136" t="str">
        <f>'yarışmaya katılan okullar'!C33</f>
        <v>19 MAYIS TMK</v>
      </c>
      <c r="F27" s="144"/>
      <c r="G27" s="217" t="str">
        <f>IF(ISTEXT(F27),0,IFERROR(VLOOKUP(SMALL(Puanlar!$E$4:$F$111,COUNTIF(Puanlar!$E$4:$F$111,"&lt;"&amp;F27)+1),Puanlar!$E$4:$F$111, 2,0)," "))</f>
        <v xml:space="preserve"> </v>
      </c>
      <c r="I27" s="53">
        <v>5</v>
      </c>
      <c r="J27" s="54">
        <f t="shared" si="4"/>
        <v>53</v>
      </c>
      <c r="K27" s="130">
        <f t="shared" si="4"/>
        <v>37761</v>
      </c>
      <c r="L27" s="131" t="str">
        <f t="shared" si="4"/>
        <v>ÖZGE TAŞKAYA</v>
      </c>
      <c r="M27" s="131" t="str">
        <f t="shared" si="4"/>
        <v>20 TEMMUZ FEN LİSESİ</v>
      </c>
      <c r="N27" s="143">
        <f t="shared" si="5"/>
        <v>0</v>
      </c>
    </row>
    <row r="28" spans="1:14" ht="35.1" customHeight="1">
      <c r="A28" s="53">
        <v>23</v>
      </c>
      <c r="B28" s="54">
        <f>'yarışmaya katılan okullar'!B34</f>
        <v>30</v>
      </c>
      <c r="C28" s="134">
        <v>37848</v>
      </c>
      <c r="D28" s="135" t="s">
        <v>349</v>
      </c>
      <c r="E28" s="136" t="str">
        <f>'yarışmaya katılan okullar'!C34</f>
        <v>HALA SULTAN İLAHİYAT KOLEJİ</v>
      </c>
      <c r="F28" s="144"/>
      <c r="G28" s="217" t="str">
        <f>IF(ISTEXT(F28),0,IFERROR(VLOOKUP(SMALL(Puanlar!$E$4:$F$111,COUNTIF(Puanlar!$E$4:$F$111,"&lt;"&amp;F28)+1),Puanlar!$E$4:$F$111, 2,0)," "))</f>
        <v xml:space="preserve"> </v>
      </c>
      <c r="I28" s="53">
        <v>6</v>
      </c>
      <c r="J28" s="54">
        <f t="shared" si="4"/>
        <v>57</v>
      </c>
      <c r="K28" s="130" t="str">
        <f t="shared" si="4"/>
        <v>23.02.2004</v>
      </c>
      <c r="L28" s="131" t="str">
        <f t="shared" si="4"/>
        <v>DERYA MUTİ</v>
      </c>
      <c r="M28" s="131" t="str">
        <f t="shared" si="4"/>
        <v>19 MAYIS TMK</v>
      </c>
      <c r="N28" s="143">
        <f t="shared" si="5"/>
        <v>0</v>
      </c>
    </row>
    <row r="29" spans="1:14" ht="35.1" customHeight="1">
      <c r="A29" s="53">
        <v>24</v>
      </c>
      <c r="B29" s="54">
        <f>'yarışmaya katılan okullar'!B35</f>
        <v>0</v>
      </c>
      <c r="C29" s="134"/>
      <c r="D29" s="135"/>
      <c r="E29" s="136" t="str">
        <f>'yarışmaya katılan okullar'!C35</f>
        <v/>
      </c>
      <c r="F29" s="144"/>
      <c r="G29" s="217" t="str">
        <f>IF(ISTEXT(F29),0,IFERROR(VLOOKUP(SMALL(Puanlar!$E$4:$F$111,COUNTIF(Puanlar!$E$4:$F$111,"&lt;"&amp;F29)+1),Puanlar!$E$4:$F$111, 2,0)," "))</f>
        <v xml:space="preserve"> </v>
      </c>
      <c r="I29" s="53">
        <v>7</v>
      </c>
      <c r="J29" s="54">
        <f t="shared" si="4"/>
        <v>30</v>
      </c>
      <c r="K29" s="130">
        <f t="shared" si="4"/>
        <v>37848</v>
      </c>
      <c r="L29" s="131" t="str">
        <f t="shared" si="4"/>
        <v>ELİF NUR GÜLMEZ</v>
      </c>
      <c r="M29" s="131" t="str">
        <f t="shared" si="4"/>
        <v>HALA SULTAN İLAHİYAT KOLEJİ</v>
      </c>
      <c r="N29" s="143">
        <f t="shared" si="5"/>
        <v>0</v>
      </c>
    </row>
    <row r="30" spans="1:14" ht="35.1" customHeight="1">
      <c r="A30" s="53">
        <v>25</v>
      </c>
      <c r="B30" s="54">
        <f>'yarışmaya katılan okullar'!B36</f>
        <v>0</v>
      </c>
      <c r="C30" s="141"/>
      <c r="D30" s="135"/>
      <c r="E30" s="136" t="str">
        <f>'yarışmaya katılan okullar'!C36</f>
        <v/>
      </c>
      <c r="F30" s="144"/>
      <c r="G30" s="217" t="str">
        <f>IF(ISTEXT(F30),0,IFERROR(VLOOKUP(SMALL(Puanlar!$E$4:$F$111,COUNTIF(Puanlar!$E$4:$F$111,"&lt;"&amp;F30)+1),Puanlar!$E$4:$F$111, 2,0)," "))</f>
        <v xml:space="preserve"> </v>
      </c>
      <c r="I30" s="53">
        <v>8</v>
      </c>
      <c r="J30" s="54">
        <f t="shared" si="4"/>
        <v>0</v>
      </c>
      <c r="K30" s="130">
        <f t="shared" si="4"/>
        <v>0</v>
      </c>
      <c r="L30" s="131">
        <f t="shared" si="4"/>
        <v>0</v>
      </c>
      <c r="M30" s="131" t="str">
        <f t="shared" si="4"/>
        <v/>
      </c>
      <c r="N30" s="143">
        <f t="shared" si="5"/>
        <v>0</v>
      </c>
    </row>
    <row r="31" spans="1:14" ht="35.1" customHeight="1">
      <c r="A31" s="53">
        <v>26</v>
      </c>
      <c r="B31" s="54">
        <f>'yarışmaya katılan okullar'!B37</f>
        <v>0</v>
      </c>
      <c r="C31" s="141"/>
      <c r="D31" s="135"/>
      <c r="E31" s="136" t="str">
        <f>'yarışmaya katılan okullar'!C37</f>
        <v/>
      </c>
      <c r="F31" s="144"/>
      <c r="G31" s="217" t="str">
        <f>IF(ISTEXT(F31),0,IFERROR(VLOOKUP(SMALL(Puanlar!$E$4:$F$111,COUNTIF(Puanlar!$E$4:$F$111,"&lt;"&amp;F31)+1),Puanlar!$E$4:$F$111, 2,0)," "))</f>
        <v xml:space="preserve"> </v>
      </c>
      <c r="I31" s="311" t="s">
        <v>36</v>
      </c>
      <c r="J31" s="311"/>
      <c r="K31" s="138"/>
      <c r="L31" s="52"/>
      <c r="M31" s="52"/>
      <c r="N31" s="145"/>
    </row>
    <row r="32" spans="1:14" ht="35.1" customHeight="1">
      <c r="A32" s="53">
        <v>27</v>
      </c>
      <c r="B32" s="54">
        <f>'yarışmaya katılan okullar'!B38</f>
        <v>0</v>
      </c>
      <c r="C32" s="141"/>
      <c r="D32" s="135"/>
      <c r="E32" s="136" t="str">
        <f>'yarışmaya katılan okullar'!C38</f>
        <v/>
      </c>
      <c r="F32" s="144"/>
      <c r="G32" s="217" t="str">
        <f>IF(ISTEXT(F32),0,IFERROR(VLOOKUP(SMALL(Puanlar!$E$4:$F$111,COUNTIF(Puanlar!$E$4:$F$111,"&lt;"&amp;F32)+1),Puanlar!$E$4:$F$111, 2,0)," "))</f>
        <v xml:space="preserve"> </v>
      </c>
      <c r="I32" s="39" t="s">
        <v>45</v>
      </c>
      <c r="J32" s="39" t="s">
        <v>7</v>
      </c>
      <c r="K32" s="139" t="s">
        <v>34</v>
      </c>
      <c r="L32" s="129" t="s">
        <v>35</v>
      </c>
      <c r="M32" s="129" t="s">
        <v>8</v>
      </c>
      <c r="N32" s="46" t="s">
        <v>9</v>
      </c>
    </row>
    <row r="33" spans="1:14" ht="35.1" customHeight="1">
      <c r="A33" s="53">
        <v>28</v>
      </c>
      <c r="B33" s="54">
        <f>'yarışmaya katılan okullar'!B39</f>
        <v>0</v>
      </c>
      <c r="C33" s="141"/>
      <c r="D33" s="135"/>
      <c r="E33" s="136" t="str">
        <f>'yarışmaya katılan okullar'!C39</f>
        <v/>
      </c>
      <c r="F33" s="144"/>
      <c r="G33" s="217" t="str">
        <f>IF(ISTEXT(F33),0,IFERROR(VLOOKUP(SMALL(Puanlar!$E$4:$F$111,COUNTIF(Puanlar!$E$4:$F$111,"&lt;"&amp;F33)+1),Puanlar!$E$4:$F$111, 2,0)," "))</f>
        <v xml:space="preserve"> </v>
      </c>
      <c r="I33" s="53">
        <v>1</v>
      </c>
      <c r="J33" s="54">
        <f t="shared" ref="J33:M40" si="6">B30</f>
        <v>0</v>
      </c>
      <c r="K33" s="130">
        <f t="shared" si="6"/>
        <v>0</v>
      </c>
      <c r="L33" s="131">
        <f t="shared" si="6"/>
        <v>0</v>
      </c>
      <c r="M33" s="131" t="str">
        <f t="shared" si="6"/>
        <v/>
      </c>
      <c r="N33" s="143">
        <f t="shared" ref="N33:N40" si="7">F30</f>
        <v>0</v>
      </c>
    </row>
    <row r="34" spans="1:14" ht="35.1" customHeight="1">
      <c r="A34" s="53">
        <v>29</v>
      </c>
      <c r="B34" s="54">
        <f>'yarışmaya katılan okullar'!B40</f>
        <v>0</v>
      </c>
      <c r="C34" s="141"/>
      <c r="D34" s="135"/>
      <c r="E34" s="136" t="str">
        <f>'yarışmaya katılan okullar'!C40</f>
        <v/>
      </c>
      <c r="F34" s="144"/>
      <c r="G34" s="217" t="str">
        <f>IF(ISTEXT(F34),0,IFERROR(VLOOKUP(SMALL(Puanlar!$E$4:$F$111,COUNTIF(Puanlar!$E$4:$F$111,"&lt;"&amp;F34)+1),Puanlar!$E$4:$F$111, 2,0)," "))</f>
        <v xml:space="preserve"> </v>
      </c>
      <c r="I34" s="53">
        <v>2</v>
      </c>
      <c r="J34" s="54">
        <f t="shared" si="6"/>
        <v>0</v>
      </c>
      <c r="K34" s="130">
        <f t="shared" si="6"/>
        <v>0</v>
      </c>
      <c r="L34" s="131">
        <f t="shared" si="6"/>
        <v>0</v>
      </c>
      <c r="M34" s="131" t="str">
        <f t="shared" si="6"/>
        <v/>
      </c>
      <c r="N34" s="143">
        <f t="shared" si="7"/>
        <v>0</v>
      </c>
    </row>
    <row r="35" spans="1:14" ht="35.1" customHeight="1">
      <c r="A35" s="53">
        <v>30</v>
      </c>
      <c r="B35" s="54">
        <f>'yarışmaya katılan okullar'!B41</f>
        <v>0</v>
      </c>
      <c r="C35" s="141"/>
      <c r="D35" s="135"/>
      <c r="E35" s="136" t="str">
        <f>'yarışmaya katılan okullar'!C41</f>
        <v/>
      </c>
      <c r="F35" s="144"/>
      <c r="G35" s="217" t="str">
        <f>IF(ISTEXT(F35),0,IFERROR(VLOOKUP(SMALL(Puanlar!$E$4:$F$111,COUNTIF(Puanlar!$E$4:$F$111,"&lt;"&amp;F35)+1),Puanlar!$E$4:$F$111, 2,0)," "))</f>
        <v xml:space="preserve"> </v>
      </c>
      <c r="I35" s="39">
        <v>3</v>
      </c>
      <c r="J35" s="54">
        <f t="shared" si="6"/>
        <v>0</v>
      </c>
      <c r="K35" s="130">
        <f t="shared" si="6"/>
        <v>0</v>
      </c>
      <c r="L35" s="131">
        <f t="shared" si="6"/>
        <v>0</v>
      </c>
      <c r="M35" s="131" t="str">
        <f t="shared" si="6"/>
        <v/>
      </c>
      <c r="N35" s="143">
        <f t="shared" si="7"/>
        <v>0</v>
      </c>
    </row>
    <row r="36" spans="1:14" ht="35.1" customHeight="1">
      <c r="A36" s="53">
        <v>31</v>
      </c>
      <c r="B36" s="54">
        <f>'yarışmaya katılan okullar'!B42</f>
        <v>0</v>
      </c>
      <c r="C36" s="141"/>
      <c r="D36" s="135"/>
      <c r="E36" s="136" t="str">
        <f>'yarışmaya katılan okullar'!C42</f>
        <v/>
      </c>
      <c r="F36" s="144"/>
      <c r="G36" s="217" t="str">
        <f>IF(ISTEXT(F36),0,IFERROR(VLOOKUP(SMALL(Puanlar!$E$4:$F$111,COUNTIF(Puanlar!$E$4:$F$111,"&lt;"&amp;F36)+1),Puanlar!$E$4:$F$111, 2,0)," "))</f>
        <v xml:space="preserve"> </v>
      </c>
      <c r="I36" s="53">
        <v>4</v>
      </c>
      <c r="J36" s="54">
        <f t="shared" si="6"/>
        <v>0</v>
      </c>
      <c r="K36" s="130">
        <f t="shared" si="6"/>
        <v>0</v>
      </c>
      <c r="L36" s="131">
        <f t="shared" si="6"/>
        <v>0</v>
      </c>
      <c r="M36" s="131" t="str">
        <f t="shared" si="6"/>
        <v/>
      </c>
      <c r="N36" s="143">
        <f t="shared" si="7"/>
        <v>0</v>
      </c>
    </row>
    <row r="37" spans="1:14" ht="35.1" customHeight="1">
      <c r="A37" s="53">
        <v>32</v>
      </c>
      <c r="B37" s="54">
        <f>'yarışmaya katılan okullar'!B43</f>
        <v>0</v>
      </c>
      <c r="C37" s="141"/>
      <c r="D37" s="135"/>
      <c r="E37" s="136" t="str">
        <f>'yarışmaya katılan okullar'!C43</f>
        <v/>
      </c>
      <c r="F37" s="144"/>
      <c r="G37" s="217" t="str">
        <f>IF(ISTEXT(F37),0,IFERROR(VLOOKUP(SMALL(Puanlar!$E$4:$F$111,COUNTIF(Puanlar!$E$4:$F$111,"&lt;"&amp;F37)+1),Puanlar!$E$4:$F$111, 2,0)," "))</f>
        <v xml:space="preserve"> </v>
      </c>
      <c r="I37" s="53">
        <v>5</v>
      </c>
      <c r="J37" s="54">
        <f t="shared" si="6"/>
        <v>0</v>
      </c>
      <c r="K37" s="130">
        <f t="shared" si="6"/>
        <v>0</v>
      </c>
      <c r="L37" s="131">
        <f t="shared" si="6"/>
        <v>0</v>
      </c>
      <c r="M37" s="131" t="str">
        <f t="shared" si="6"/>
        <v/>
      </c>
      <c r="N37" s="143">
        <f t="shared" si="7"/>
        <v>0</v>
      </c>
    </row>
    <row r="38" spans="1:14" ht="35.1" customHeight="1">
      <c r="A38" s="196"/>
      <c r="B38" s="201"/>
      <c r="C38" s="202"/>
      <c r="D38" s="203"/>
      <c r="E38" s="197"/>
      <c r="F38" s="204"/>
      <c r="G38" s="205"/>
      <c r="I38" s="53">
        <v>6</v>
      </c>
      <c r="J38" s="54">
        <f t="shared" si="6"/>
        <v>0</v>
      </c>
      <c r="K38" s="130">
        <f t="shared" si="6"/>
        <v>0</v>
      </c>
      <c r="L38" s="131">
        <f t="shared" si="6"/>
        <v>0</v>
      </c>
      <c r="M38" s="131" t="str">
        <f t="shared" si="6"/>
        <v/>
      </c>
      <c r="N38" s="143">
        <f t="shared" si="7"/>
        <v>0</v>
      </c>
    </row>
    <row r="39" spans="1:14" s="50" customFormat="1" ht="35.1" customHeight="1">
      <c r="A39" s="321" t="s">
        <v>11</v>
      </c>
      <c r="B39" s="321"/>
      <c r="C39" s="321" t="s">
        <v>46</v>
      </c>
      <c r="D39" s="321"/>
      <c r="E39" s="50" t="s">
        <v>47</v>
      </c>
      <c r="F39" s="142" t="s">
        <v>12</v>
      </c>
      <c r="G39" s="319" t="s">
        <v>12</v>
      </c>
      <c r="H39" s="320"/>
      <c r="I39" s="53">
        <v>7</v>
      </c>
      <c r="J39" s="54">
        <f t="shared" si="6"/>
        <v>0</v>
      </c>
      <c r="K39" s="130">
        <f t="shared" si="6"/>
        <v>0</v>
      </c>
      <c r="L39" s="131">
        <f t="shared" si="6"/>
        <v>0</v>
      </c>
      <c r="M39" s="131" t="str">
        <f t="shared" si="6"/>
        <v/>
      </c>
      <c r="N39" s="146">
        <f t="shared" si="7"/>
        <v>0</v>
      </c>
    </row>
    <row r="40" spans="1:14" ht="35.1" customHeight="1">
      <c r="I40" s="53">
        <v>8</v>
      </c>
      <c r="J40" s="54">
        <f t="shared" si="6"/>
        <v>0</v>
      </c>
      <c r="K40" s="130">
        <f t="shared" si="6"/>
        <v>0</v>
      </c>
      <c r="L40" s="131">
        <f t="shared" si="6"/>
        <v>0</v>
      </c>
      <c r="M40" s="131" t="str">
        <f t="shared" si="6"/>
        <v/>
      </c>
      <c r="N40" s="146">
        <f t="shared" si="7"/>
        <v>0</v>
      </c>
    </row>
  </sheetData>
  <mergeCells count="14">
    <mergeCell ref="I11:J11"/>
    <mergeCell ref="I21:J21"/>
    <mergeCell ref="I31:J31"/>
    <mergeCell ref="F1:H1"/>
    <mergeCell ref="F2:H2"/>
    <mergeCell ref="F3:H3"/>
    <mergeCell ref="I1:J1"/>
    <mergeCell ref="G39:H39"/>
    <mergeCell ref="A1:C1"/>
    <mergeCell ref="A2:C2"/>
    <mergeCell ref="A3:C3"/>
    <mergeCell ref="A39:B39"/>
    <mergeCell ref="C39:D39"/>
    <mergeCell ref="A4:G4"/>
  </mergeCells>
  <phoneticPr fontId="1" type="noConversion"/>
  <conditionalFormatting sqref="J33:M40 J3:M10 J13:M20 J23:M30 N1:N1048576 B6:E37">
    <cfRule type="cellIs" dxfId="133" priority="3" stopIfTrue="1" operator="equal">
      <formula>0</formula>
    </cfRule>
  </conditionalFormatting>
  <conditionalFormatting sqref="F6:F37">
    <cfRule type="cellIs" dxfId="132" priority="2" stopIfTrue="1" operator="between">
      <formula>5650</formula>
      <formula>4000</formula>
    </cfRule>
  </conditionalFormatting>
  <conditionalFormatting sqref="B38:F38">
    <cfRule type="cellIs" dxfId="131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'400m V'!$D$2</f>
        <v>400 m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e">
        <f>IF(G9="","",RANK(G9,$G$9:$G$40)+COUNTIF(G$9:G9,G9)-1)</f>
        <v>#VALUE!</v>
      </c>
      <c r="C9" s="206">
        <f>'400m V'!C6</f>
        <v>37407</v>
      </c>
      <c r="D9" s="32" t="str">
        <f>'400m V'!D6</f>
        <v>HAYAT ATAY</v>
      </c>
      <c r="E9" s="32" t="str">
        <f>'400m V'!E6</f>
        <v>DEĞİRMENLİK LİSESİ</v>
      </c>
      <c r="F9" s="46">
        <f>'400m V'!F6</f>
        <v>0</v>
      </c>
      <c r="G9" s="43" t="str">
        <f>'400m V'!G6</f>
        <v xml:space="preserve"> </v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e">
        <f>IF(G10="","",RANK(G10,$G$9:$G$40)+COUNTIF(G$9:G10,G10)-1)</f>
        <v>#VALUE!</v>
      </c>
      <c r="C10" s="206">
        <f>'400m V'!C7</f>
        <v>37336</v>
      </c>
      <c r="D10" s="32" t="str">
        <f>'400m V'!D7</f>
        <v>MERVE GAZİKÖYLÜ</v>
      </c>
      <c r="E10" s="32" t="str">
        <f>'400m V'!E7</f>
        <v>ANAFARTALAR LİSESİ</v>
      </c>
      <c r="F10" s="46">
        <f>'400m V'!F7</f>
        <v>0</v>
      </c>
      <c r="G10" s="43" t="str">
        <f>'400m V'!G7</f>
        <v xml:space="preserve"> </v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e">
        <f>IF(G11="","",RANK(G11,$G$9:$G$40)+COUNTIF(G$9:G11,G11)-1)</f>
        <v>#VALUE!</v>
      </c>
      <c r="C11" s="206">
        <f>'400m V'!C8</f>
        <v>38178</v>
      </c>
      <c r="D11" s="32" t="str">
        <f>'400m V'!D8</f>
        <v>HAYAT TAMEL</v>
      </c>
      <c r="E11" s="32" t="str">
        <f>'400m V'!E8</f>
        <v>NAMIK KEMAL LİSESİ</v>
      </c>
      <c r="F11" s="46">
        <f>'400m V'!F8</f>
        <v>0</v>
      </c>
      <c r="G11" s="43" t="str">
        <f>'400m V'!G8</f>
        <v xml:space="preserve"> </v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e">
        <f>IF(G12="","",RANK(G12,$G$9:$G$40)+COUNTIF(G$9:G12,G12)-1)</f>
        <v>#VALUE!</v>
      </c>
      <c r="C12" s="206" t="str">
        <f>'400m V'!C9</f>
        <v>17.02.2003</v>
      </c>
      <c r="D12" s="32" t="str">
        <f>'400m V'!D9</f>
        <v>ESRA TOZAKI</v>
      </c>
      <c r="E12" s="32" t="str">
        <f>'400m V'!E9</f>
        <v>THE AMERİCAN COLLEGE</v>
      </c>
      <c r="F12" s="46">
        <f>'400m V'!F9</f>
        <v>0</v>
      </c>
      <c r="G12" s="43" t="str">
        <f>'400m V'!G9</f>
        <v xml:space="preserve"> </v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e">
        <f>IF(G13="","",RANK(G13,$G$9:$G$40)+COUNTIF(G$9:G13,G13)-1)</f>
        <v>#VALUE!</v>
      </c>
      <c r="C13" s="206">
        <f>'400m V'!C10</f>
        <v>37576</v>
      </c>
      <c r="D13" s="32" t="str">
        <f>'400m V'!D10</f>
        <v>ŞENAY HÜDAVERDİDĞLU</v>
      </c>
      <c r="E13" s="32" t="str">
        <f>'400m V'!E10</f>
        <v>BÜLENT ECEVİT ANADOLU LİSESİ</v>
      </c>
      <c r="F13" s="46">
        <f>'400m V'!F10</f>
        <v>0</v>
      </c>
      <c r="G13" s="43" t="str">
        <f>'400m V'!G10</f>
        <v xml:space="preserve"> </v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e">
        <f>IF(G14="","",RANK(G14,$G$9:$G$40)+COUNTIF(G$9:G14,G14)-1)</f>
        <v>#VALUE!</v>
      </c>
      <c r="C14" s="206">
        <f>'400m V'!C11</f>
        <v>37914</v>
      </c>
      <c r="D14" s="32" t="str">
        <f>'400m V'!D11</f>
        <v>SELİN SÜRER</v>
      </c>
      <c r="E14" s="32" t="str">
        <f>'400m V'!E11</f>
        <v>GÜZELYURT MESLEK LİSESİ</v>
      </c>
      <c r="F14" s="46">
        <f>'400m V'!F11</f>
        <v>0</v>
      </c>
      <c r="G14" s="43" t="str">
        <f>'400m V'!G11</f>
        <v xml:space="preserve"> </v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e">
        <f>IF(G15="","",RANK(G15,$G$9:$G$40)+COUNTIF(G$9:G15,G15)-1)</f>
        <v>#VALUE!</v>
      </c>
      <c r="C15" s="206">
        <f>'400m V'!C12</f>
        <v>38009</v>
      </c>
      <c r="D15" s="32" t="str">
        <f>'400m V'!D12</f>
        <v>SEVİM YEŞİLBULUT</v>
      </c>
      <c r="E15" s="32" t="str">
        <f>'400m V'!E12</f>
        <v>ERENKÖY LİSESİ</v>
      </c>
      <c r="F15" s="46">
        <f>'400m V'!F12</f>
        <v>0</v>
      </c>
      <c r="G15" s="43" t="str">
        <f>'400m V'!G12</f>
        <v xml:space="preserve"> </v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e">
        <f>IF(G16="","",RANK(G16,$G$9:$G$40)+COUNTIF(G$9:G16,G16)-1)</f>
        <v>#VALUE!</v>
      </c>
      <c r="C16" s="206" t="str">
        <f>'400m V'!C13</f>
        <v>-</v>
      </c>
      <c r="D16" s="32" t="str">
        <f>'400m V'!D13</f>
        <v>-</v>
      </c>
      <c r="E16" s="32" t="str">
        <f>'400m V'!E13</f>
        <v>LEFKE GAZİ LİSESİ</v>
      </c>
      <c r="F16" s="46">
        <f>'400m V'!F13</f>
        <v>0</v>
      </c>
      <c r="G16" s="43" t="str">
        <f>'400m V'!G13</f>
        <v xml:space="preserve"> </v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e">
        <f>IF(G17="","",RANK(G17,$G$9:$G$40)+COUNTIF(G$9:G17,G17)-1)</f>
        <v>#VALUE!</v>
      </c>
      <c r="C17" s="206" t="str">
        <f>'400m V'!C14</f>
        <v>-</v>
      </c>
      <c r="D17" s="32" t="str">
        <f>'400m V'!D14</f>
        <v>-</v>
      </c>
      <c r="E17" s="32" t="str">
        <f>'400m V'!E14</f>
        <v>THE ENGLISH SCHOOL OF KYRENIA</v>
      </c>
      <c r="F17" s="46">
        <f>'400m V'!F14</f>
        <v>0</v>
      </c>
      <c r="G17" s="43" t="str">
        <f>'400m V'!G14</f>
        <v xml:space="preserve"> </v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e">
        <f>IF(G18="","",RANK(G18,$G$9:$G$40)+COUNTIF(G$9:G18,G18)-1)</f>
        <v>#VALUE!</v>
      </c>
      <c r="C18" s="206">
        <f>'400m V'!C15</f>
        <v>37879</v>
      </c>
      <c r="D18" s="32" t="str">
        <f>'400m V'!D15</f>
        <v>CEREN RÜSTEMOĞLU</v>
      </c>
      <c r="E18" s="32" t="str">
        <f>'400m V'!E15</f>
        <v>KURTULUŞ LİSESİ</v>
      </c>
      <c r="F18" s="46">
        <f>'400m V'!F15</f>
        <v>0</v>
      </c>
      <c r="G18" s="43" t="str">
        <f>'400m V'!G15</f>
        <v xml:space="preserve"> </v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e">
        <f>IF(G19="","",RANK(G19,$G$9:$G$40)+COUNTIF(G$9:G19,G19)-1)</f>
        <v>#VALUE!</v>
      </c>
      <c r="C19" s="206">
        <f>'400m V'!C16</f>
        <v>37497</v>
      </c>
      <c r="D19" s="32" t="str">
        <f>'400m V'!D16</f>
        <v>FATMA KÖMÜRCÜGİL</v>
      </c>
      <c r="E19" s="32" t="str">
        <f>'400m V'!E16</f>
        <v>BEKİRPAŞA LİSESİ</v>
      </c>
      <c r="F19" s="46">
        <f>'400m V'!F16</f>
        <v>0</v>
      </c>
      <c r="G19" s="43" t="str">
        <f>'400m V'!G16</f>
        <v xml:space="preserve"> </v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e">
        <f>IF(G20="","",RANK(G20,$G$9:$G$40)+COUNTIF(G$9:G20,G20)-1)</f>
        <v>#VALUE!</v>
      </c>
      <c r="C20" s="206">
        <f>'400m V'!C17</f>
        <v>38110</v>
      </c>
      <c r="D20" s="32" t="str">
        <f>'400m V'!D17</f>
        <v>GİZEM VARAN</v>
      </c>
      <c r="E20" s="32" t="str">
        <f>'400m V'!E17</f>
        <v>LEFKOŞA TÜRK LİSESİ</v>
      </c>
      <c r="F20" s="46">
        <f>'400m V'!F17</f>
        <v>0</v>
      </c>
      <c r="G20" s="43" t="str">
        <f>'400m V'!G17</f>
        <v xml:space="preserve"> </v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e">
        <f>IF(G21="","",RANK(G21,$G$9:$G$40)+COUNTIF(G$9:G21,G21)-1)</f>
        <v>#VALUE!</v>
      </c>
      <c r="C21" s="206">
        <f>'400m V'!C18</f>
        <v>38154</v>
      </c>
      <c r="D21" s="32" t="str">
        <f>'400m V'!D18</f>
        <v>FATMA ŞEKERÖZ</v>
      </c>
      <c r="E21" s="32" t="str">
        <f>'400m V'!E18</f>
        <v>CENGİZ TOPEL E. M .LİSESİ</v>
      </c>
      <c r="F21" s="46">
        <f>'400m V'!F18</f>
        <v>0</v>
      </c>
      <c r="G21" s="43" t="str">
        <f>'400m V'!G18</f>
        <v xml:space="preserve"> </v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e">
        <f>IF(G22="","",RANK(G22,$G$9:$G$40)+COUNTIF(G$9:G22,G22)-1)</f>
        <v>#VALUE!</v>
      </c>
      <c r="C22" s="206">
        <f>'400m V'!C19</f>
        <v>38316</v>
      </c>
      <c r="D22" s="32" t="str">
        <f>'400m V'!D19</f>
        <v>ZİNAİDA PAVALACHİ</v>
      </c>
      <c r="E22" s="32" t="str">
        <f>'400m V'!E19</f>
        <v>GÜZELYURT TMK</v>
      </c>
      <c r="F22" s="46">
        <f>'400m V'!F19</f>
        <v>0</v>
      </c>
      <c r="G22" s="43" t="str">
        <f>'400m V'!G19</f>
        <v xml:space="preserve"> </v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e">
        <f>IF(G23="","",RANK(G23,$G$9:$G$40)+COUNTIF(G$9:G23,G23)-1)</f>
        <v>#VALUE!</v>
      </c>
      <c r="C23" s="206">
        <f>'400m V'!C20</f>
        <v>38169</v>
      </c>
      <c r="D23" s="32" t="str">
        <f>'400m V'!D20</f>
        <v>YAĞMUR DENİZ DURAN</v>
      </c>
      <c r="E23" s="32" t="str">
        <f>'400m V'!E20</f>
        <v>KARPAZ MESLEK LİSESİ</v>
      </c>
      <c r="F23" s="46">
        <f>'400m V'!F20</f>
        <v>0</v>
      </c>
      <c r="G23" s="43" t="str">
        <f>'400m V'!G20</f>
        <v xml:space="preserve"> </v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e">
        <f>IF(G24="","",RANK(G24,$G$9:$G$40)+COUNTIF(G$9:G24,G24)-1)</f>
        <v>#VALUE!</v>
      </c>
      <c r="C24" s="206">
        <f>'400m V'!C21</f>
        <v>37918</v>
      </c>
      <c r="D24" s="32" t="str">
        <f>'400m V'!D21</f>
        <v>ŞAFAK OY</v>
      </c>
      <c r="E24" s="32" t="str">
        <f>'400m V'!E21</f>
        <v>POLATPAŞA LİSESİ</v>
      </c>
      <c r="F24" s="46">
        <f>'400m V'!F21</f>
        <v>0</v>
      </c>
      <c r="G24" s="43" t="str">
        <f>'400m V'!G21</f>
        <v xml:space="preserve"> </v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e">
        <f>IF(G25="","",RANK(G25,$G$9:$G$40)+COUNTIF(G$9:G25,G25)-1)</f>
        <v>#VALUE!</v>
      </c>
      <c r="C25" s="206">
        <f>'400m V'!C22</f>
        <v>38140</v>
      </c>
      <c r="D25" s="32" t="str">
        <f>'400m V'!D22</f>
        <v>EZGİ YANARATEŞ</v>
      </c>
      <c r="E25" s="32" t="str">
        <f>'400m V'!E22</f>
        <v>ATATÜRK MESLEK LİSESİ</v>
      </c>
      <c r="F25" s="46">
        <f>'400m V'!F22</f>
        <v>0</v>
      </c>
      <c r="G25" s="43" t="str">
        <f>'400m V'!G22</f>
        <v xml:space="preserve"> </v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e">
        <f>IF(G26="","",RANK(G26,$G$9:$G$40)+COUNTIF(G$9:G26,G26)-1)</f>
        <v>#VALUE!</v>
      </c>
      <c r="C26" s="206">
        <f>'400m V'!C23</f>
        <v>36990</v>
      </c>
      <c r="D26" s="32" t="str">
        <f>'400m V'!D23</f>
        <v>DEMET ÇAKIR</v>
      </c>
      <c r="E26" s="32" t="str">
        <f>'400m V'!E23</f>
        <v>YAKIN DOĞU KOLEJİ</v>
      </c>
      <c r="F26" s="46">
        <f>'400m V'!F23</f>
        <v>0</v>
      </c>
      <c r="G26" s="43" t="str">
        <f>'400m V'!G23</f>
        <v xml:space="preserve"> </v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e">
        <f>IF(G27="","",RANK(G27,$G$9:$G$40)+COUNTIF(G$9:G27,G27)-1)</f>
        <v>#VALUE!</v>
      </c>
      <c r="C27" s="206">
        <f>'400m V'!C24</f>
        <v>37562</v>
      </c>
      <c r="D27" s="32" t="str">
        <f>'400m V'!D24</f>
        <v>LATİFE AKINCI</v>
      </c>
      <c r="E27" s="32" t="str">
        <f>'400m V'!E24</f>
        <v>HAYDARPAŞA TİCARET LİSESİ</v>
      </c>
      <c r="F27" s="46">
        <f>'400m V'!F24</f>
        <v>0</v>
      </c>
      <c r="G27" s="43" t="str">
        <f>'400m V'!G24</f>
        <v xml:space="preserve"> </v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e">
        <f>IF(G28="","",RANK(G28,$G$9:$G$40)+COUNTIF(G$9:G28,G28)-1)</f>
        <v>#VALUE!</v>
      </c>
      <c r="C28" s="206">
        <f>'400m V'!C25</f>
        <v>38338</v>
      </c>
      <c r="D28" s="32" t="str">
        <f>'400m V'!D25</f>
        <v>NADİR SÖNMEZ</v>
      </c>
      <c r="E28" s="32" t="str">
        <f>'400m V'!E25</f>
        <v>TÜRK MAARİF KOLEJİ</v>
      </c>
      <c r="F28" s="46">
        <f>'400m V'!F25</f>
        <v>0</v>
      </c>
      <c r="G28" s="43" t="str">
        <f>'400m V'!G25</f>
        <v xml:space="preserve"> </v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e">
        <f>IF(G29="","",RANK(G29,$G$9:$G$40)+COUNTIF(G$9:G29,G29)-1)</f>
        <v>#VALUE!</v>
      </c>
      <c r="C29" s="206">
        <f>'400m V'!C26</f>
        <v>37761</v>
      </c>
      <c r="D29" s="32" t="str">
        <f>'400m V'!D26</f>
        <v>ÖZGE TAŞKAYA</v>
      </c>
      <c r="E29" s="32" t="str">
        <f>'400m V'!E26</f>
        <v>20 TEMMUZ FEN LİSESİ</v>
      </c>
      <c r="F29" s="46">
        <f>'400m V'!F26</f>
        <v>0</v>
      </c>
      <c r="G29" s="43" t="str">
        <f>'400m V'!G26</f>
        <v xml:space="preserve"> </v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e">
        <f>IF(G30="","",RANK(G30,$G$9:$G$40)+COUNTIF(G$9:G30,G30)-1)</f>
        <v>#VALUE!</v>
      </c>
      <c r="C30" s="206" t="str">
        <f>'400m V'!C27</f>
        <v>23.02.2004</v>
      </c>
      <c r="D30" s="32" t="str">
        <f>'400m V'!D27</f>
        <v>DERYA MUTİ</v>
      </c>
      <c r="E30" s="32" t="str">
        <f>'400m V'!E27</f>
        <v>19 MAYIS TMK</v>
      </c>
      <c r="F30" s="46">
        <f>'400m V'!F27</f>
        <v>0</v>
      </c>
      <c r="G30" s="43" t="str">
        <f>'400m V'!G27</f>
        <v xml:space="preserve"> </v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e">
        <f>IF(G31="","",RANK(G31,$G$9:$G$40)+COUNTIF(G$9:G31,G31)-1)</f>
        <v>#VALUE!</v>
      </c>
      <c r="C31" s="206">
        <f>'400m V'!C28</f>
        <v>37848</v>
      </c>
      <c r="D31" s="32" t="str">
        <f>'400m V'!D28</f>
        <v>ELİF NUR GÜLMEZ</v>
      </c>
      <c r="E31" s="32" t="str">
        <f>'400m V'!E28</f>
        <v>HALA SULTAN İLAHİYAT KOLEJİ</v>
      </c>
      <c r="F31" s="46">
        <f>'400m V'!F28</f>
        <v>0</v>
      </c>
      <c r="G31" s="43" t="str">
        <f>'400m V'!G28</f>
        <v xml:space="preserve"> </v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e">
        <f>IF(G32="","",RANK(G32,$G$9:$G$40)+COUNTIF(G$9:G32,G32)-1)</f>
        <v>#VALUE!</v>
      </c>
      <c r="C32" s="206">
        <f>'400m V'!C29</f>
        <v>0</v>
      </c>
      <c r="D32" s="32">
        <f>'400m V'!D29</f>
        <v>0</v>
      </c>
      <c r="E32" s="32" t="str">
        <f>'400m V'!E29</f>
        <v/>
      </c>
      <c r="F32" s="46">
        <f>'400m V'!F29</f>
        <v>0</v>
      </c>
      <c r="G32" s="43" t="str">
        <f>'400m V'!G29</f>
        <v xml:space="preserve"> </v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e">
        <f>IF(G33="","",RANK(G33,$G$9:$G$40)+COUNTIF(G$9:G33,G33)-1)</f>
        <v>#VALUE!</v>
      </c>
      <c r="C33" s="206">
        <f>'400m V'!C30</f>
        <v>0</v>
      </c>
      <c r="D33" s="32">
        <f>'400m V'!D30</f>
        <v>0</v>
      </c>
      <c r="E33" s="32" t="str">
        <f>'400m V'!E30</f>
        <v/>
      </c>
      <c r="F33" s="46">
        <f>'400m V'!F30</f>
        <v>0</v>
      </c>
      <c r="G33" s="43" t="str">
        <f>'400m V'!G30</f>
        <v xml:space="preserve"> </v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e">
        <f>IF(G34="","",RANK(G34,$G$9:$G$40)+COUNTIF(G$9:G34,G34)-1)</f>
        <v>#VALUE!</v>
      </c>
      <c r="C34" s="206">
        <f>'400m V'!C31</f>
        <v>0</v>
      </c>
      <c r="D34" s="32">
        <f>'400m V'!D31</f>
        <v>0</v>
      </c>
      <c r="E34" s="32" t="str">
        <f>'400m V'!E31</f>
        <v/>
      </c>
      <c r="F34" s="46">
        <f>'400m V'!F31</f>
        <v>0</v>
      </c>
      <c r="G34" s="43" t="str">
        <f>'400m V'!G31</f>
        <v xml:space="preserve"> </v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e">
        <f>IF(G35="","",RANK(G35,$G$9:$G$40)+COUNTIF(G$9:G35,G35)-1)</f>
        <v>#VALUE!</v>
      </c>
      <c r="C35" s="206">
        <f>'400m V'!C32</f>
        <v>0</v>
      </c>
      <c r="D35" s="32">
        <f>'400m V'!D32</f>
        <v>0</v>
      </c>
      <c r="E35" s="32" t="str">
        <f>'400m V'!E32</f>
        <v/>
      </c>
      <c r="F35" s="46">
        <f>'400m V'!F32</f>
        <v>0</v>
      </c>
      <c r="G35" s="43" t="str">
        <f>'400m V'!G32</f>
        <v xml:space="preserve"> </v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e">
        <f>IF(G36="","",RANK(G36,$G$9:$G$40)+COUNTIF(G$9:G36,G36)-1)</f>
        <v>#VALUE!</v>
      </c>
      <c r="C36" s="206">
        <f>'400m V'!C33</f>
        <v>0</v>
      </c>
      <c r="D36" s="32">
        <f>'400m V'!D33</f>
        <v>0</v>
      </c>
      <c r="E36" s="32" t="str">
        <f>'400m V'!E33</f>
        <v/>
      </c>
      <c r="F36" s="46">
        <f>'400m V'!F33</f>
        <v>0</v>
      </c>
      <c r="G36" s="43" t="str">
        <f>'400m V'!G33</f>
        <v xml:space="preserve"> </v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e">
        <f>IF(G37="","",RANK(G37,$G$9:$G$40)+COUNTIF(G$9:G37,G37)-1)</f>
        <v>#VALUE!</v>
      </c>
      <c r="C37" s="206">
        <f>'400m V'!C34</f>
        <v>0</v>
      </c>
      <c r="D37" s="32">
        <f>'400m V'!D34</f>
        <v>0</v>
      </c>
      <c r="E37" s="32" t="str">
        <f>'400m V'!E34</f>
        <v/>
      </c>
      <c r="F37" s="46">
        <f>'400m V'!F34</f>
        <v>0</v>
      </c>
      <c r="G37" s="43" t="str">
        <f>'400m V'!G34</f>
        <v xml:space="preserve"> </v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e">
        <f>IF(G38="","",RANK(G38,$G$9:$G$40)+COUNTIF(G$9:G38,G38)-1)</f>
        <v>#VALUE!</v>
      </c>
      <c r="C38" s="206">
        <f>'400m V'!C35</f>
        <v>0</v>
      </c>
      <c r="D38" s="32">
        <f>'400m V'!D35</f>
        <v>0</v>
      </c>
      <c r="E38" s="32" t="str">
        <f>'400m V'!E35</f>
        <v/>
      </c>
      <c r="F38" s="46">
        <f>'400m V'!F35</f>
        <v>0</v>
      </c>
      <c r="G38" s="43" t="str">
        <f>'400m V'!G35</f>
        <v xml:space="preserve"> </v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e">
        <f>IF(G39="","",RANK(G39,$G$9:$G$40)+COUNTIF(G$9:G39,G39)-1)</f>
        <v>#VALUE!</v>
      </c>
      <c r="C39" s="206">
        <f>'400m V'!C36</f>
        <v>0</v>
      </c>
      <c r="D39" s="32">
        <f>'400m V'!D36</f>
        <v>0</v>
      </c>
      <c r="E39" s="32" t="str">
        <f>'400m V'!E36</f>
        <v/>
      </c>
      <c r="F39" s="46">
        <f>'400m V'!F36</f>
        <v>0</v>
      </c>
      <c r="G39" s="43" t="str">
        <f>'400m V'!G36</f>
        <v xml:space="preserve"> </v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e">
        <f>IF(G40="","",RANK(G40,$G$9:$G$40)+COUNTIF(G$9:G40,G40)-1)</f>
        <v>#VALUE!</v>
      </c>
      <c r="C40" s="206">
        <f>'400m V'!C37</f>
        <v>0</v>
      </c>
      <c r="D40" s="32">
        <f>'400m V'!D37</f>
        <v>0</v>
      </c>
      <c r="E40" s="32" t="str">
        <f>'400m V'!E37</f>
        <v/>
      </c>
      <c r="F40" s="46">
        <f>'400m V'!F37</f>
        <v>0</v>
      </c>
      <c r="G40" s="43" t="str">
        <f>'400m V'!G37</f>
        <v xml:space="preserve"> </v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30" priority="2" stopIfTrue="1" operator="equal">
      <formula>0</formula>
    </cfRule>
  </conditionalFormatting>
  <conditionalFormatting sqref="C9:C40">
    <cfRule type="cellIs" dxfId="129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'400m'!$D$6</f>
        <v>400 m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IF(ISERROR(VLOOKUP(I9,'400m'!$B$9:$H$40,7,FALSE)),0,(VLOOKUP(I9,'400m'!$B$9:$H$40,7,FALSE)))</f>
        <v>0</v>
      </c>
      <c r="C9" s="206">
        <f>IF(ISERROR(VLOOKUP(I9,'400m'!$B$9:$H$40,2,FALSE)),0,(VLOOKUP(I9,'400m'!$B$9:$H$40,2,FALSE)))</f>
        <v>0</v>
      </c>
      <c r="D9" s="212">
        <f>IF(ISERROR(VLOOKUP(I9,'400m'!$B$9:$H$40,3,FALSE)),0,(VLOOKUP(I9,'400m'!$B$9:$H$40,3,FALSE)))</f>
        <v>0</v>
      </c>
      <c r="E9" s="212">
        <f>IF(ISERROR(VLOOKUP(I9,'400m'!$B$9:$H$40,4,FALSE)),0,(VLOOKUP(I9,'400m'!$B$9:$H$40,4,FALSE)))</f>
        <v>0</v>
      </c>
      <c r="F9" s="46">
        <f>IF(ISERROR(VLOOKUP(I9,'400m'!$B$9:$H$40,5,FALSE)),0,(VLOOKUP(I9,'400m'!$B$9:$H$40,5,FALSE)))</f>
        <v>0</v>
      </c>
      <c r="G9" s="40">
        <f>IF(ISERROR(VLOOKUP(I9,'400m'!$B$9:$H$40,6,FALSE)),0,(VLOOKUP(I9,'400m'!$B$9:$H$40,6,FALSE)))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IF(ISERROR(VLOOKUP(I10,'400m'!$B$9:$H$40,7,FALSE)),0,(VLOOKUP(I10,'400m'!$B$9:$H$40,7,FALSE)))</f>
        <v>0</v>
      </c>
      <c r="C10" s="206">
        <f>IF(ISERROR(VLOOKUP(I10,'400m'!$B$9:$H$40,2,FALSE)),0,(VLOOKUP(I10,'400m'!$B$9:$H$40,2,FALSE)))</f>
        <v>0</v>
      </c>
      <c r="D10" s="212">
        <f>IF(ISERROR(VLOOKUP(I10,'400m'!$B$9:$H$40,3,FALSE)),0,(VLOOKUP(I10,'400m'!$B$9:$H$40,3,FALSE)))</f>
        <v>0</v>
      </c>
      <c r="E10" s="212">
        <f>IF(ISERROR(VLOOKUP(I10,'400m'!$B$9:$H$40,4,FALSE)),0,(VLOOKUP(I10,'400m'!$B$9:$H$40,4,FALSE)))</f>
        <v>0</v>
      </c>
      <c r="F10" s="46">
        <f>IF(ISERROR(VLOOKUP(I10,'400m'!$B$9:$H$40,5,FALSE)),0,(VLOOKUP(I10,'400m'!$B$9:$H$40,5,FALSE)))</f>
        <v>0</v>
      </c>
      <c r="G10" s="40">
        <f>IF(ISERROR(VLOOKUP(I10,'400m'!$B$9:$H$40,6,FALSE)),0,(VLOOKUP(I10,'400m'!$B$9:$H$40,6,FALSE)))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IF(ISERROR(VLOOKUP(I11,'400m'!$B$9:$H$40,7,FALSE)),0,(VLOOKUP(I11,'400m'!$B$9:$H$40,7,FALSE)))</f>
        <v>0</v>
      </c>
      <c r="C11" s="206">
        <f>IF(ISERROR(VLOOKUP(I11,'400m'!$B$9:$H$40,2,FALSE)),0,(VLOOKUP(I11,'400m'!$B$9:$H$40,2,FALSE)))</f>
        <v>0</v>
      </c>
      <c r="D11" s="212">
        <f>IF(ISERROR(VLOOKUP(I11,'400m'!$B$9:$H$40,3,FALSE)),0,(VLOOKUP(I11,'400m'!$B$9:$H$40,3,FALSE)))</f>
        <v>0</v>
      </c>
      <c r="E11" s="212">
        <f>IF(ISERROR(VLOOKUP(I11,'400m'!$B$9:$H$40,4,FALSE)),0,(VLOOKUP(I11,'400m'!$B$9:$H$40,4,FALSE)))</f>
        <v>0</v>
      </c>
      <c r="F11" s="46">
        <f>IF(ISERROR(VLOOKUP(I11,'400m'!$B$9:$H$40,5,FALSE)),0,(VLOOKUP(I11,'400m'!$B$9:$H$40,5,FALSE)))</f>
        <v>0</v>
      </c>
      <c r="G11" s="40">
        <f>IF(ISERROR(VLOOKUP(I11,'400m'!$B$9:$H$40,6,FALSE)),0,(VLOOKUP(I11,'400m'!$B$9:$H$40,6,FALSE)))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IF(ISERROR(VLOOKUP(I12,'400m'!$B$9:$H$40,7,FALSE)),0,(VLOOKUP(I12,'400m'!$B$9:$H$40,7,FALSE)))</f>
        <v>0</v>
      </c>
      <c r="C12" s="206">
        <f>IF(ISERROR(VLOOKUP(I12,'400m'!$B$9:$H$40,2,FALSE)),0,(VLOOKUP(I12,'400m'!$B$9:$H$40,2,FALSE)))</f>
        <v>0</v>
      </c>
      <c r="D12" s="212">
        <f>IF(ISERROR(VLOOKUP(I12,'400m'!$B$9:$H$40,3,FALSE)),0,(VLOOKUP(I12,'400m'!$B$9:$H$40,3,FALSE)))</f>
        <v>0</v>
      </c>
      <c r="E12" s="212">
        <f>IF(ISERROR(VLOOKUP(I12,'400m'!$B$9:$H$40,4,FALSE)),0,(VLOOKUP(I12,'400m'!$B$9:$H$40,4,FALSE)))</f>
        <v>0</v>
      </c>
      <c r="F12" s="46">
        <f>IF(ISERROR(VLOOKUP(I12,'400m'!$B$9:$H$40,5,FALSE)),0,(VLOOKUP(I12,'400m'!$B$9:$H$40,5,FALSE)))</f>
        <v>0</v>
      </c>
      <c r="G12" s="40">
        <f>IF(ISERROR(VLOOKUP(I12,'400m'!$B$9:$H$40,6,FALSE)),0,(VLOOKUP(I12,'400m'!$B$9:$H$40,6,FALSE)))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IF(ISERROR(VLOOKUP(I13,'400m'!$B$9:$H$40,7,FALSE)),0,(VLOOKUP(I13,'400m'!$B$9:$H$40,7,FALSE)))</f>
        <v>0</v>
      </c>
      <c r="C13" s="206">
        <f>IF(ISERROR(VLOOKUP(I13,'400m'!$B$9:$H$40,2,FALSE)),0,(VLOOKUP(I13,'400m'!$B$9:$H$40,2,FALSE)))</f>
        <v>0</v>
      </c>
      <c r="D13" s="212">
        <f>IF(ISERROR(VLOOKUP(I13,'400m'!$B$9:$H$40,3,FALSE)),0,(VLOOKUP(I13,'400m'!$B$9:$H$40,3,FALSE)))</f>
        <v>0</v>
      </c>
      <c r="E13" s="212">
        <f>IF(ISERROR(VLOOKUP(I13,'400m'!$B$9:$H$40,4,FALSE)),0,(VLOOKUP(I13,'400m'!$B$9:$H$40,4,FALSE)))</f>
        <v>0</v>
      </c>
      <c r="F13" s="46">
        <f>IF(ISERROR(VLOOKUP(I13,'400m'!$B$9:$H$40,5,FALSE)),0,(VLOOKUP(I13,'400m'!$B$9:$H$40,5,FALSE)))</f>
        <v>0</v>
      </c>
      <c r="G13" s="40">
        <f>IF(ISERROR(VLOOKUP(I13,'400m'!$B$9:$H$40,6,FALSE)),0,(VLOOKUP(I13,'400m'!$B$9:$H$40,6,FALSE)))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IF(ISERROR(VLOOKUP(I14,'400m'!$B$9:$H$40,7,FALSE)),0,(VLOOKUP(I14,'400m'!$B$9:$H$40,7,FALSE)))</f>
        <v>0</v>
      </c>
      <c r="C14" s="206">
        <f>IF(ISERROR(VLOOKUP(I14,'400m'!$B$9:$H$40,2,FALSE)),0,(VLOOKUP(I14,'400m'!$B$9:$H$40,2,FALSE)))</f>
        <v>0</v>
      </c>
      <c r="D14" s="212">
        <f>IF(ISERROR(VLOOKUP(I14,'400m'!$B$9:$H$40,3,FALSE)),0,(VLOOKUP(I14,'400m'!$B$9:$H$40,3,FALSE)))</f>
        <v>0</v>
      </c>
      <c r="E14" s="212">
        <f>IF(ISERROR(VLOOKUP(I14,'400m'!$B$9:$H$40,4,FALSE)),0,(VLOOKUP(I14,'400m'!$B$9:$H$40,4,FALSE)))</f>
        <v>0</v>
      </c>
      <c r="F14" s="46">
        <f>IF(ISERROR(VLOOKUP(I14,'400m'!$B$9:$H$40,5,FALSE)),0,(VLOOKUP(I14,'400m'!$B$9:$H$40,5,FALSE)))</f>
        <v>0</v>
      </c>
      <c r="G14" s="40">
        <f>IF(ISERROR(VLOOKUP(I14,'400m'!$B$9:$H$40,6,FALSE)),0,(VLOOKUP(I14,'400m'!$B$9:$H$40,6,FALSE)))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IF(ISERROR(VLOOKUP(I15,'400m'!$B$9:$H$40,7,FALSE)),0,(VLOOKUP(I15,'400m'!$B$9:$H$40,7,FALSE)))</f>
        <v>0</v>
      </c>
      <c r="C15" s="206">
        <f>IF(ISERROR(VLOOKUP(I15,'400m'!$B$9:$H$40,2,FALSE)),0,(VLOOKUP(I15,'400m'!$B$9:$H$40,2,FALSE)))</f>
        <v>0</v>
      </c>
      <c r="D15" s="212">
        <f>IF(ISERROR(VLOOKUP(I15,'400m'!$B$9:$H$40,3,FALSE)),0,(VLOOKUP(I15,'400m'!$B$9:$H$40,3,FALSE)))</f>
        <v>0</v>
      </c>
      <c r="E15" s="212">
        <f>IF(ISERROR(VLOOKUP(I15,'400m'!$B$9:$H$40,4,FALSE)),0,(VLOOKUP(I15,'400m'!$B$9:$H$40,4,FALSE)))</f>
        <v>0</v>
      </c>
      <c r="F15" s="46">
        <f>IF(ISERROR(VLOOKUP(I15,'400m'!$B$9:$H$40,5,FALSE)),0,(VLOOKUP(I15,'400m'!$B$9:$H$40,5,FALSE)))</f>
        <v>0</v>
      </c>
      <c r="G15" s="40">
        <f>IF(ISERROR(VLOOKUP(I15,'400m'!$B$9:$H$40,6,FALSE)),0,(VLOOKUP(I15,'400m'!$B$9:$H$40,6,FALSE)))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IF(ISERROR(VLOOKUP(I16,'400m'!$B$9:$H$40,7,FALSE)),0,(VLOOKUP(I16,'400m'!$B$9:$H$40,7,FALSE)))</f>
        <v>0</v>
      </c>
      <c r="C16" s="206">
        <f>IF(ISERROR(VLOOKUP(I16,'400m'!$B$9:$H$40,2,FALSE)),0,(VLOOKUP(I16,'400m'!$B$9:$H$40,2,FALSE)))</f>
        <v>0</v>
      </c>
      <c r="D16" s="212">
        <f>IF(ISERROR(VLOOKUP(I16,'400m'!$B$9:$H$40,3,FALSE)),0,(VLOOKUP(I16,'400m'!$B$9:$H$40,3,FALSE)))</f>
        <v>0</v>
      </c>
      <c r="E16" s="212">
        <f>IF(ISERROR(VLOOKUP(I16,'400m'!$B$9:$H$40,4,FALSE)),0,(VLOOKUP(I16,'400m'!$B$9:$H$40,4,FALSE)))</f>
        <v>0</v>
      </c>
      <c r="F16" s="46">
        <f>IF(ISERROR(VLOOKUP(I16,'400m'!$B$9:$H$40,5,FALSE)),0,(VLOOKUP(I16,'400m'!$B$9:$H$40,5,FALSE)))</f>
        <v>0</v>
      </c>
      <c r="G16" s="40">
        <f>IF(ISERROR(VLOOKUP(I16,'400m'!$B$9:$H$40,6,FALSE)),0,(VLOOKUP(I16,'400m'!$B$9:$H$40,6,FALSE)))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IF(ISERROR(VLOOKUP(I17,'400m'!$B$9:$H$40,7,FALSE)),0,(VLOOKUP(I17,'400m'!$B$9:$H$40,7,FALSE)))</f>
        <v>0</v>
      </c>
      <c r="C17" s="206">
        <f>IF(ISERROR(VLOOKUP(I17,'400m'!$B$9:$H$40,2,FALSE)),0,(VLOOKUP(I17,'400m'!$B$9:$H$40,2,FALSE)))</f>
        <v>0</v>
      </c>
      <c r="D17" s="212">
        <f>IF(ISERROR(VLOOKUP(I17,'400m'!$B$9:$H$40,3,FALSE)),0,(VLOOKUP(I17,'400m'!$B$9:$H$40,3,FALSE)))</f>
        <v>0</v>
      </c>
      <c r="E17" s="212">
        <f>IF(ISERROR(VLOOKUP(I17,'400m'!$B$9:$H$40,4,FALSE)),0,(VLOOKUP(I17,'400m'!$B$9:$H$40,4,FALSE)))</f>
        <v>0</v>
      </c>
      <c r="F17" s="46">
        <f>IF(ISERROR(VLOOKUP(I17,'400m'!$B$9:$H$40,5,FALSE)),0,(VLOOKUP(I17,'400m'!$B$9:$H$40,5,FALSE)))</f>
        <v>0</v>
      </c>
      <c r="G17" s="40">
        <f>IF(ISERROR(VLOOKUP(I17,'400m'!$B$9:$H$40,6,FALSE)),0,(VLOOKUP(I17,'400m'!$B$9:$H$40,6,FALSE)))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IF(ISERROR(VLOOKUP(I18,'400m'!$B$9:$H$40,7,FALSE)),0,(VLOOKUP(I18,'400m'!$B$9:$H$40,7,FALSE)))</f>
        <v>0</v>
      </c>
      <c r="C18" s="206">
        <f>IF(ISERROR(VLOOKUP(I18,'400m'!$B$9:$H$40,2,FALSE)),0,(VLOOKUP(I18,'400m'!$B$9:$H$40,2,FALSE)))</f>
        <v>0</v>
      </c>
      <c r="D18" s="212">
        <f>IF(ISERROR(VLOOKUP(I18,'400m'!$B$9:$H$40,3,FALSE)),0,(VLOOKUP(I18,'400m'!$B$9:$H$40,3,FALSE)))</f>
        <v>0</v>
      </c>
      <c r="E18" s="212">
        <f>IF(ISERROR(VLOOKUP(I18,'400m'!$B$9:$H$40,4,FALSE)),0,(VLOOKUP(I18,'400m'!$B$9:$H$40,4,FALSE)))</f>
        <v>0</v>
      </c>
      <c r="F18" s="46">
        <f>IF(ISERROR(VLOOKUP(I18,'400m'!$B$9:$H$40,5,FALSE)),0,(VLOOKUP(I18,'400m'!$B$9:$H$40,5,FALSE)))</f>
        <v>0</v>
      </c>
      <c r="G18" s="40">
        <f>IF(ISERROR(VLOOKUP(I18,'400m'!$B$9:$H$40,6,FALSE)),0,(VLOOKUP(I18,'400m'!$B$9:$H$40,6,FALSE)))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IF(ISERROR(VLOOKUP(I19,'400m'!$B$9:$H$40,7,FALSE)),0,(VLOOKUP(I19,'400m'!$B$9:$H$40,7,FALSE)))</f>
        <v>0</v>
      </c>
      <c r="C19" s="206">
        <f>IF(ISERROR(VLOOKUP(I19,'400m'!$B$9:$H$40,2,FALSE)),0,(VLOOKUP(I19,'400m'!$B$9:$H$40,2,FALSE)))</f>
        <v>0</v>
      </c>
      <c r="D19" s="212">
        <f>IF(ISERROR(VLOOKUP(I19,'400m'!$B$9:$H$40,3,FALSE)),0,(VLOOKUP(I19,'400m'!$B$9:$H$40,3,FALSE)))</f>
        <v>0</v>
      </c>
      <c r="E19" s="212">
        <f>IF(ISERROR(VLOOKUP(I19,'400m'!$B$9:$H$40,4,FALSE)),0,(VLOOKUP(I19,'400m'!$B$9:$H$40,4,FALSE)))</f>
        <v>0</v>
      </c>
      <c r="F19" s="46">
        <f>IF(ISERROR(VLOOKUP(I19,'400m'!$B$9:$H$40,5,FALSE)),0,(VLOOKUP(I19,'400m'!$B$9:$H$40,5,FALSE)))</f>
        <v>0</v>
      </c>
      <c r="G19" s="40">
        <f>IF(ISERROR(VLOOKUP(I19,'400m'!$B$9:$H$40,6,FALSE)),0,(VLOOKUP(I19,'400m'!$B$9:$H$40,6,FALSE)))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IF(ISERROR(VLOOKUP(I20,'400m'!$B$9:$H$40,7,FALSE)),0,(VLOOKUP(I20,'400m'!$B$9:$H$40,7,FALSE)))</f>
        <v>0</v>
      </c>
      <c r="C20" s="206">
        <f>IF(ISERROR(VLOOKUP(I20,'400m'!$B$9:$H$40,2,FALSE)),0,(VLOOKUP(I20,'400m'!$B$9:$H$40,2,FALSE)))</f>
        <v>0</v>
      </c>
      <c r="D20" s="212">
        <f>IF(ISERROR(VLOOKUP(I20,'400m'!$B$9:$H$40,3,FALSE)),0,(VLOOKUP(I20,'400m'!$B$9:$H$40,3,FALSE)))</f>
        <v>0</v>
      </c>
      <c r="E20" s="212">
        <f>IF(ISERROR(VLOOKUP(I20,'400m'!$B$9:$H$40,4,FALSE)),0,(VLOOKUP(I20,'400m'!$B$9:$H$40,4,FALSE)))</f>
        <v>0</v>
      </c>
      <c r="F20" s="46">
        <f>IF(ISERROR(VLOOKUP(I20,'400m'!$B$9:$H$40,5,FALSE)),0,(VLOOKUP(I20,'400m'!$B$9:$H$40,5,FALSE)))</f>
        <v>0</v>
      </c>
      <c r="G20" s="40">
        <f>IF(ISERROR(VLOOKUP(I20,'400m'!$B$9:$H$40,6,FALSE)),0,(VLOOKUP(I20,'400m'!$B$9:$H$40,6,FALSE)))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IF(ISERROR(VLOOKUP(I21,'400m'!$B$9:$H$40,7,FALSE)),0,(VLOOKUP(I21,'400m'!$B$9:$H$40,7,FALSE)))</f>
        <v>0</v>
      </c>
      <c r="C21" s="206">
        <f>IF(ISERROR(VLOOKUP(I21,'400m'!$B$9:$H$40,2,FALSE)),0,(VLOOKUP(I21,'400m'!$B$9:$H$40,2,FALSE)))</f>
        <v>0</v>
      </c>
      <c r="D21" s="212">
        <f>IF(ISERROR(VLOOKUP(I21,'400m'!$B$9:$H$40,3,FALSE)),0,(VLOOKUP(I21,'400m'!$B$9:$H$40,3,FALSE)))</f>
        <v>0</v>
      </c>
      <c r="E21" s="212">
        <f>IF(ISERROR(VLOOKUP(I21,'400m'!$B$9:$H$40,4,FALSE)),0,(VLOOKUP(I21,'400m'!$B$9:$H$40,4,FALSE)))</f>
        <v>0</v>
      </c>
      <c r="F21" s="46">
        <f>IF(ISERROR(VLOOKUP(I21,'400m'!$B$9:$H$40,5,FALSE)),0,(VLOOKUP(I21,'400m'!$B$9:$H$40,5,FALSE)))</f>
        <v>0</v>
      </c>
      <c r="G21" s="40">
        <f>IF(ISERROR(VLOOKUP(I21,'400m'!$B$9:$H$40,6,FALSE)),0,(VLOOKUP(I21,'400m'!$B$9:$H$40,6,FALSE)))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IF(ISERROR(VLOOKUP(I22,'400m'!$B$9:$H$40,7,FALSE)),0,(VLOOKUP(I22,'400m'!$B$9:$H$40,7,FALSE)))</f>
        <v>0</v>
      </c>
      <c r="C22" s="206">
        <f>IF(ISERROR(VLOOKUP(I22,'400m'!$B$9:$H$40,2,FALSE)),0,(VLOOKUP(I22,'400m'!$B$9:$H$40,2,FALSE)))</f>
        <v>0</v>
      </c>
      <c r="D22" s="212">
        <f>IF(ISERROR(VLOOKUP(I22,'400m'!$B$9:$H$40,3,FALSE)),0,(VLOOKUP(I22,'400m'!$B$9:$H$40,3,FALSE)))</f>
        <v>0</v>
      </c>
      <c r="E22" s="212">
        <f>IF(ISERROR(VLOOKUP(I22,'400m'!$B$9:$H$40,4,FALSE)),0,(VLOOKUP(I22,'400m'!$B$9:$H$40,4,FALSE)))</f>
        <v>0</v>
      </c>
      <c r="F22" s="46">
        <f>IF(ISERROR(VLOOKUP(I22,'400m'!$B$9:$H$40,5,FALSE)),0,(VLOOKUP(I22,'400m'!$B$9:$H$40,5,FALSE)))</f>
        <v>0</v>
      </c>
      <c r="G22" s="40">
        <f>IF(ISERROR(VLOOKUP(I22,'400m'!$B$9:$H$40,6,FALSE)),0,(VLOOKUP(I22,'400m'!$B$9:$H$40,6,FALSE)))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IF(ISERROR(VLOOKUP(I23,'400m'!$B$9:$H$40,7,FALSE)),0,(VLOOKUP(I23,'400m'!$B$9:$H$40,7,FALSE)))</f>
        <v>0</v>
      </c>
      <c r="C23" s="206">
        <f>IF(ISERROR(VLOOKUP(I23,'400m'!$B$9:$H$40,2,FALSE)),0,(VLOOKUP(I23,'400m'!$B$9:$H$40,2,FALSE)))</f>
        <v>0</v>
      </c>
      <c r="D23" s="212">
        <f>IF(ISERROR(VLOOKUP(I23,'400m'!$B$9:$H$40,3,FALSE)),0,(VLOOKUP(I23,'400m'!$B$9:$H$40,3,FALSE)))</f>
        <v>0</v>
      </c>
      <c r="E23" s="212">
        <f>IF(ISERROR(VLOOKUP(I23,'400m'!$B$9:$H$40,4,FALSE)),0,(VLOOKUP(I23,'400m'!$B$9:$H$40,4,FALSE)))</f>
        <v>0</v>
      </c>
      <c r="F23" s="46">
        <f>IF(ISERROR(VLOOKUP(I23,'400m'!$B$9:$H$40,5,FALSE)),0,(VLOOKUP(I23,'400m'!$B$9:$H$40,5,FALSE)))</f>
        <v>0</v>
      </c>
      <c r="G23" s="40">
        <f>IF(ISERROR(VLOOKUP(I23,'400m'!$B$9:$H$40,6,FALSE)),0,(VLOOKUP(I23,'400m'!$B$9:$H$40,6,FALSE)))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IF(ISERROR(VLOOKUP(I24,'400m'!$B$9:$H$40,7,FALSE)),0,(VLOOKUP(I24,'400m'!$B$9:$H$40,7,FALSE)))</f>
        <v>0</v>
      </c>
      <c r="C24" s="206">
        <f>IF(ISERROR(VLOOKUP(I24,'400m'!$B$9:$H$40,2,FALSE)),0,(VLOOKUP(I24,'400m'!$B$9:$H$40,2,FALSE)))</f>
        <v>0</v>
      </c>
      <c r="D24" s="212">
        <f>IF(ISERROR(VLOOKUP(I24,'400m'!$B$9:$H$40,3,FALSE)),0,(VLOOKUP(I24,'400m'!$B$9:$H$40,3,FALSE)))</f>
        <v>0</v>
      </c>
      <c r="E24" s="212">
        <f>IF(ISERROR(VLOOKUP(I24,'400m'!$B$9:$H$40,4,FALSE)),0,(VLOOKUP(I24,'400m'!$B$9:$H$40,4,FALSE)))</f>
        <v>0</v>
      </c>
      <c r="F24" s="46">
        <f>IF(ISERROR(VLOOKUP(I24,'400m'!$B$9:$H$40,5,FALSE)),0,(VLOOKUP(I24,'400m'!$B$9:$H$40,5,FALSE)))</f>
        <v>0</v>
      </c>
      <c r="G24" s="40">
        <f>IF(ISERROR(VLOOKUP(I24,'400m'!$B$9:$H$40,6,FALSE)),0,(VLOOKUP(I24,'400m'!$B$9:$H$40,6,FALSE)))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IF(ISERROR(VLOOKUP(I25,'400m'!$B$9:$H$40,7,FALSE)),0,(VLOOKUP(I25,'400m'!$B$9:$H$40,7,FALSE)))</f>
        <v>0</v>
      </c>
      <c r="C25" s="206">
        <f>IF(ISERROR(VLOOKUP(I25,'400m'!$B$9:$H$40,2,FALSE)),0,(VLOOKUP(I25,'400m'!$B$9:$H$40,2,FALSE)))</f>
        <v>0</v>
      </c>
      <c r="D25" s="212">
        <f>IF(ISERROR(VLOOKUP(I25,'400m'!$B$9:$H$40,3,FALSE)),0,(VLOOKUP(I25,'400m'!$B$9:$H$40,3,FALSE)))</f>
        <v>0</v>
      </c>
      <c r="E25" s="212">
        <f>IF(ISERROR(VLOOKUP(I25,'400m'!$B$9:$H$40,4,FALSE)),0,(VLOOKUP(I25,'400m'!$B$9:$H$40,4,FALSE)))</f>
        <v>0</v>
      </c>
      <c r="F25" s="46">
        <f>IF(ISERROR(VLOOKUP(I25,'400m'!$B$9:$H$40,5,FALSE)),0,(VLOOKUP(I25,'400m'!$B$9:$H$40,5,FALSE)))</f>
        <v>0</v>
      </c>
      <c r="G25" s="40">
        <f>IF(ISERROR(VLOOKUP(I25,'400m'!$B$9:$H$40,6,FALSE)),0,(VLOOKUP(I25,'400m'!$B$9:$H$40,6,FALSE)))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IF(ISERROR(VLOOKUP(I26,'400m'!$B$9:$H$40,7,FALSE)),0,(VLOOKUP(I26,'400m'!$B$9:$H$40,7,FALSE)))</f>
        <v>0</v>
      </c>
      <c r="C26" s="206">
        <f>IF(ISERROR(VLOOKUP(I26,'400m'!$B$9:$H$40,2,FALSE)),0,(VLOOKUP(I26,'400m'!$B$9:$H$40,2,FALSE)))</f>
        <v>0</v>
      </c>
      <c r="D26" s="212">
        <f>IF(ISERROR(VLOOKUP(I26,'400m'!$B$9:$H$40,3,FALSE)),0,(VLOOKUP(I26,'400m'!$B$9:$H$40,3,FALSE)))</f>
        <v>0</v>
      </c>
      <c r="E26" s="212">
        <f>IF(ISERROR(VLOOKUP(I26,'400m'!$B$9:$H$40,4,FALSE)),0,(VLOOKUP(I26,'400m'!$B$9:$H$40,4,FALSE)))</f>
        <v>0</v>
      </c>
      <c r="F26" s="46">
        <f>IF(ISERROR(VLOOKUP(I26,'400m'!$B$9:$H$40,5,FALSE)),0,(VLOOKUP(I26,'400m'!$B$9:$H$40,5,FALSE)))</f>
        <v>0</v>
      </c>
      <c r="G26" s="40">
        <f>IF(ISERROR(VLOOKUP(I26,'400m'!$B$9:$H$40,6,FALSE)),0,(VLOOKUP(I26,'400m'!$B$9:$H$40,6,FALSE)))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IF(ISERROR(VLOOKUP(I27,'400m'!$B$9:$H$40,7,FALSE)),0,(VLOOKUP(I27,'400m'!$B$9:$H$40,7,FALSE)))</f>
        <v>0</v>
      </c>
      <c r="C27" s="206">
        <f>IF(ISERROR(VLOOKUP(I27,'400m'!$B$9:$H$40,2,FALSE)),0,(VLOOKUP(I27,'400m'!$B$9:$H$40,2,FALSE)))</f>
        <v>0</v>
      </c>
      <c r="D27" s="212">
        <f>IF(ISERROR(VLOOKUP(I27,'400m'!$B$9:$H$40,3,FALSE)),0,(VLOOKUP(I27,'400m'!$B$9:$H$40,3,FALSE)))</f>
        <v>0</v>
      </c>
      <c r="E27" s="212">
        <f>IF(ISERROR(VLOOKUP(I27,'400m'!$B$9:$H$40,4,FALSE)),0,(VLOOKUP(I27,'400m'!$B$9:$H$40,4,FALSE)))</f>
        <v>0</v>
      </c>
      <c r="F27" s="46">
        <f>IF(ISERROR(VLOOKUP(I27,'400m'!$B$9:$H$40,5,FALSE)),0,(VLOOKUP(I27,'400m'!$B$9:$H$40,5,FALSE)))</f>
        <v>0</v>
      </c>
      <c r="G27" s="40">
        <f>IF(ISERROR(VLOOKUP(I27,'400m'!$B$9:$H$40,6,FALSE)),0,(VLOOKUP(I27,'400m'!$B$9:$H$40,6,FALSE)))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IF(ISERROR(VLOOKUP(I28,'400m'!$B$9:$H$40,7,FALSE)),0,(VLOOKUP(I28,'400m'!$B$9:$H$40,7,FALSE)))</f>
        <v>0</v>
      </c>
      <c r="C28" s="206">
        <f>IF(ISERROR(VLOOKUP(I28,'400m'!$B$9:$H$40,2,FALSE)),0,(VLOOKUP(I28,'400m'!$B$9:$H$40,2,FALSE)))</f>
        <v>0</v>
      </c>
      <c r="D28" s="212">
        <f>IF(ISERROR(VLOOKUP(I28,'400m'!$B$9:$H$40,3,FALSE)),0,(VLOOKUP(I28,'400m'!$B$9:$H$40,3,FALSE)))</f>
        <v>0</v>
      </c>
      <c r="E28" s="212">
        <f>IF(ISERROR(VLOOKUP(I28,'400m'!$B$9:$H$40,4,FALSE)),0,(VLOOKUP(I28,'400m'!$B$9:$H$40,4,FALSE)))</f>
        <v>0</v>
      </c>
      <c r="F28" s="46">
        <f>IF(ISERROR(VLOOKUP(I28,'400m'!$B$9:$H$40,5,FALSE)),0,(VLOOKUP(I28,'400m'!$B$9:$H$40,5,FALSE)))</f>
        <v>0</v>
      </c>
      <c r="G28" s="40">
        <f>IF(ISERROR(VLOOKUP(I28,'400m'!$B$9:$H$40,6,FALSE)),0,(VLOOKUP(I28,'400m'!$B$9:$H$40,6,FALSE)))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IF(ISERROR(VLOOKUP(I29,'400m'!$B$9:$H$40,7,FALSE)),0,(VLOOKUP(I29,'400m'!$B$9:$H$40,7,FALSE)))</f>
        <v>0</v>
      </c>
      <c r="C29" s="206">
        <f>IF(ISERROR(VLOOKUP(I29,'400m'!$B$9:$H$40,2,FALSE)),0,(VLOOKUP(I29,'400m'!$B$9:$H$40,2,FALSE)))</f>
        <v>0</v>
      </c>
      <c r="D29" s="212">
        <f>IF(ISERROR(VLOOKUP(I29,'400m'!$B$9:$H$40,3,FALSE)),0,(VLOOKUP(I29,'400m'!$B$9:$H$40,3,FALSE)))</f>
        <v>0</v>
      </c>
      <c r="E29" s="212">
        <f>IF(ISERROR(VLOOKUP(I29,'400m'!$B$9:$H$40,4,FALSE)),0,(VLOOKUP(I29,'400m'!$B$9:$H$40,4,FALSE)))</f>
        <v>0</v>
      </c>
      <c r="F29" s="46">
        <f>IF(ISERROR(VLOOKUP(I29,'400m'!$B$9:$H$40,5,FALSE)),0,(VLOOKUP(I29,'400m'!$B$9:$H$40,5,FALSE)))</f>
        <v>0</v>
      </c>
      <c r="G29" s="40">
        <f>IF(ISERROR(VLOOKUP(I29,'400m'!$B$9:$H$40,6,FALSE)),0,(VLOOKUP(I29,'400m'!$B$9:$H$40,6,FALSE)))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IF(ISERROR(VLOOKUP(I30,'400m'!$B$9:$H$40,7,FALSE)),0,(VLOOKUP(I30,'400m'!$B$9:$H$40,7,FALSE)))</f>
        <v>0</v>
      </c>
      <c r="C30" s="206">
        <f>IF(ISERROR(VLOOKUP(I30,'400m'!$B$9:$H$40,2,FALSE)),0,(VLOOKUP(I30,'400m'!$B$9:$H$40,2,FALSE)))</f>
        <v>0</v>
      </c>
      <c r="D30" s="212">
        <f>IF(ISERROR(VLOOKUP(I30,'400m'!$B$9:$H$40,3,FALSE)),0,(VLOOKUP(I30,'400m'!$B$9:$H$40,3,FALSE)))</f>
        <v>0</v>
      </c>
      <c r="E30" s="212">
        <f>IF(ISERROR(VLOOKUP(I30,'400m'!$B$9:$H$40,4,FALSE)),0,(VLOOKUP(I30,'400m'!$B$9:$H$40,4,FALSE)))</f>
        <v>0</v>
      </c>
      <c r="F30" s="46">
        <f>IF(ISERROR(VLOOKUP(I30,'400m'!$B$9:$H$40,5,FALSE)),0,(VLOOKUP(I30,'400m'!$B$9:$H$40,5,FALSE)))</f>
        <v>0</v>
      </c>
      <c r="G30" s="40">
        <f>IF(ISERROR(VLOOKUP(I30,'400m'!$B$9:$H$40,6,FALSE)),0,(VLOOKUP(I30,'400m'!$B$9:$H$40,6,FALSE)))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IF(ISERROR(VLOOKUP(I31,'400m'!$B$9:$H$40,7,FALSE)),0,(VLOOKUP(I31,'400m'!$B$9:$H$40,7,FALSE)))</f>
        <v>0</v>
      </c>
      <c r="C31" s="206">
        <f>IF(ISERROR(VLOOKUP(I31,'400m'!$B$9:$H$40,2,FALSE)),0,(VLOOKUP(I31,'400m'!$B$9:$H$40,2,FALSE)))</f>
        <v>0</v>
      </c>
      <c r="D31" s="212">
        <f>IF(ISERROR(VLOOKUP(I31,'400m'!$B$9:$H$40,3,FALSE)),0,(VLOOKUP(I31,'400m'!$B$9:$H$40,3,FALSE)))</f>
        <v>0</v>
      </c>
      <c r="E31" s="212">
        <f>IF(ISERROR(VLOOKUP(I31,'400m'!$B$9:$H$40,4,FALSE)),0,(VLOOKUP(I31,'400m'!$B$9:$H$40,4,FALSE)))</f>
        <v>0</v>
      </c>
      <c r="F31" s="46">
        <f>IF(ISERROR(VLOOKUP(I31,'400m'!$B$9:$H$40,5,FALSE)),0,(VLOOKUP(I31,'400m'!$B$9:$H$40,5,FALSE)))</f>
        <v>0</v>
      </c>
      <c r="G31" s="40">
        <f>IF(ISERROR(VLOOKUP(I31,'400m'!$B$9:$H$40,6,FALSE)),0,(VLOOKUP(I31,'400m'!$B$9:$H$40,6,FALSE)))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IF(ISERROR(VLOOKUP(I32,'400m'!$B$9:$H$40,7,FALSE)),0,(VLOOKUP(I32,'400m'!$B$9:$H$40,7,FALSE)))</f>
        <v>0</v>
      </c>
      <c r="C32" s="206">
        <f>IF(ISERROR(VLOOKUP(I32,'400m'!$B$9:$H$40,2,FALSE)),0,(VLOOKUP(I32,'400m'!$B$9:$H$40,2,FALSE)))</f>
        <v>0</v>
      </c>
      <c r="D32" s="212">
        <f>IF(ISERROR(VLOOKUP(I32,'400m'!$B$9:$H$40,3,FALSE)),0,(VLOOKUP(I32,'400m'!$B$9:$H$40,3,FALSE)))</f>
        <v>0</v>
      </c>
      <c r="E32" s="212">
        <f>IF(ISERROR(VLOOKUP(I32,'400m'!$B$9:$H$40,4,FALSE)),0,(VLOOKUP(I32,'400m'!$B$9:$H$40,4,FALSE)))</f>
        <v>0</v>
      </c>
      <c r="F32" s="46">
        <f>IF(ISERROR(VLOOKUP(I32,'400m'!$B$9:$H$40,5,FALSE)),0,(VLOOKUP(I32,'400m'!$B$9:$H$40,5,FALSE)))</f>
        <v>0</v>
      </c>
      <c r="G32" s="40">
        <f>IF(ISERROR(VLOOKUP(I32,'400m'!$B$9:$H$40,6,FALSE)),0,(VLOOKUP(I32,'400m'!$B$9:$H$40,6,FALSE)))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IF(ISERROR(VLOOKUP(I33,'400m'!$B$9:$H$40,7,FALSE)),0,(VLOOKUP(I33,'400m'!$B$9:$H$40,7,FALSE)))</f>
        <v>0</v>
      </c>
      <c r="C33" s="206">
        <f>IF(ISERROR(VLOOKUP(I33,'400m'!$B$9:$H$40,2,FALSE)),0,(VLOOKUP(I33,'400m'!$B$9:$H$40,2,FALSE)))</f>
        <v>0</v>
      </c>
      <c r="D33" s="212">
        <f>IF(ISERROR(VLOOKUP(I33,'400m'!$B$9:$H$40,3,FALSE)),0,(VLOOKUP(I33,'400m'!$B$9:$H$40,3,FALSE)))</f>
        <v>0</v>
      </c>
      <c r="E33" s="212">
        <f>IF(ISERROR(VLOOKUP(I33,'400m'!$B$9:$H$40,4,FALSE)),0,(VLOOKUP(I33,'400m'!$B$9:$H$40,4,FALSE)))</f>
        <v>0</v>
      </c>
      <c r="F33" s="46">
        <f>IF(ISERROR(VLOOKUP(I33,'400m'!$B$9:$H$40,5,FALSE)),0,(VLOOKUP(I33,'400m'!$B$9:$H$40,5,FALSE)))</f>
        <v>0</v>
      </c>
      <c r="G33" s="40">
        <f>IF(ISERROR(VLOOKUP(I33,'400m'!$B$9:$H$40,6,FALSE)),0,(VLOOKUP(I33,'400m'!$B$9:$H$40,6,FALSE)))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IF(ISERROR(VLOOKUP(I34,'400m'!$B$9:$H$40,7,FALSE)),0,(VLOOKUP(I34,'400m'!$B$9:$H$40,7,FALSE)))</f>
        <v>0</v>
      </c>
      <c r="C34" s="206">
        <f>IF(ISERROR(VLOOKUP(I34,'400m'!$B$9:$H$40,2,FALSE)),0,(VLOOKUP(I34,'400m'!$B$9:$H$40,2,FALSE)))</f>
        <v>0</v>
      </c>
      <c r="D34" s="212">
        <f>IF(ISERROR(VLOOKUP(I34,'400m'!$B$9:$H$40,3,FALSE)),0,(VLOOKUP(I34,'400m'!$B$9:$H$40,3,FALSE)))</f>
        <v>0</v>
      </c>
      <c r="E34" s="212">
        <f>IF(ISERROR(VLOOKUP(I34,'400m'!$B$9:$H$40,4,FALSE)),0,(VLOOKUP(I34,'400m'!$B$9:$H$40,4,FALSE)))</f>
        <v>0</v>
      </c>
      <c r="F34" s="46">
        <f>IF(ISERROR(VLOOKUP(I34,'400m'!$B$9:$H$40,5,FALSE)),0,(VLOOKUP(I34,'400m'!$B$9:$H$40,5,FALSE)))</f>
        <v>0</v>
      </c>
      <c r="G34" s="40">
        <f>IF(ISERROR(VLOOKUP(I34,'400m'!$B$9:$H$40,6,FALSE)),0,(VLOOKUP(I34,'400m'!$B$9:$H$40,6,FALSE)))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IF(ISERROR(VLOOKUP(I35,'400m'!$B$9:$H$40,7,FALSE)),0,(VLOOKUP(I35,'400m'!$B$9:$H$40,7,FALSE)))</f>
        <v>0</v>
      </c>
      <c r="C35" s="206">
        <f>IF(ISERROR(VLOOKUP(I35,'400m'!$B$9:$H$40,2,FALSE)),0,(VLOOKUP(I35,'400m'!$B$9:$H$40,2,FALSE)))</f>
        <v>0</v>
      </c>
      <c r="D35" s="212">
        <f>IF(ISERROR(VLOOKUP(I35,'400m'!$B$9:$H$40,3,FALSE)),0,(VLOOKUP(I35,'400m'!$B$9:$H$40,3,FALSE)))</f>
        <v>0</v>
      </c>
      <c r="E35" s="212">
        <f>IF(ISERROR(VLOOKUP(I35,'400m'!$B$9:$H$40,4,FALSE)),0,(VLOOKUP(I35,'400m'!$B$9:$H$40,4,FALSE)))</f>
        <v>0</v>
      </c>
      <c r="F35" s="46">
        <f>IF(ISERROR(VLOOKUP(I35,'400m'!$B$9:$H$40,5,FALSE)),0,(VLOOKUP(I35,'400m'!$B$9:$H$40,5,FALSE)))</f>
        <v>0</v>
      </c>
      <c r="G35" s="40">
        <f>IF(ISERROR(VLOOKUP(I35,'400m'!$B$9:$H$40,6,FALSE)),0,(VLOOKUP(I35,'400m'!$B$9:$H$40,6,FALSE)))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IF(ISERROR(VLOOKUP(I36,'400m'!$B$9:$H$40,7,FALSE)),0,(VLOOKUP(I36,'400m'!$B$9:$H$40,7,FALSE)))</f>
        <v>0</v>
      </c>
      <c r="C36" s="206">
        <f>IF(ISERROR(VLOOKUP(I36,'400m'!$B$9:$H$40,2,FALSE)),0,(VLOOKUP(I36,'400m'!$B$9:$H$40,2,FALSE)))</f>
        <v>0</v>
      </c>
      <c r="D36" s="212">
        <f>IF(ISERROR(VLOOKUP(I36,'400m'!$B$9:$H$40,3,FALSE)),0,(VLOOKUP(I36,'400m'!$B$9:$H$40,3,FALSE)))</f>
        <v>0</v>
      </c>
      <c r="E36" s="212">
        <f>IF(ISERROR(VLOOKUP(I36,'400m'!$B$9:$H$40,4,FALSE)),0,(VLOOKUP(I36,'400m'!$B$9:$H$40,4,FALSE)))</f>
        <v>0</v>
      </c>
      <c r="F36" s="46">
        <f>IF(ISERROR(VLOOKUP(I36,'400m'!$B$9:$H$40,5,FALSE)),0,(VLOOKUP(I36,'400m'!$B$9:$H$40,5,FALSE)))</f>
        <v>0</v>
      </c>
      <c r="G36" s="40">
        <f>IF(ISERROR(VLOOKUP(I36,'400m'!$B$9:$H$40,6,FALSE)),0,(VLOOKUP(I36,'400m'!$B$9:$H$40,6,FALSE)))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IF(ISERROR(VLOOKUP(I37,'400m'!$B$9:$H$40,7,FALSE)),0,(VLOOKUP(I37,'400m'!$B$9:$H$40,7,FALSE)))</f>
        <v>0</v>
      </c>
      <c r="C37" s="206">
        <f>IF(ISERROR(VLOOKUP(I37,'400m'!$B$9:$H$40,2,FALSE)),0,(VLOOKUP(I37,'400m'!$B$9:$H$40,2,FALSE)))</f>
        <v>0</v>
      </c>
      <c r="D37" s="212">
        <f>IF(ISERROR(VLOOKUP(I37,'400m'!$B$9:$H$40,3,FALSE)),0,(VLOOKUP(I37,'400m'!$B$9:$H$40,3,FALSE)))</f>
        <v>0</v>
      </c>
      <c r="E37" s="212">
        <f>IF(ISERROR(VLOOKUP(I37,'400m'!$B$9:$H$40,4,FALSE)),0,(VLOOKUP(I37,'400m'!$B$9:$H$40,4,FALSE)))</f>
        <v>0</v>
      </c>
      <c r="F37" s="46">
        <f>IF(ISERROR(VLOOKUP(I37,'400m'!$B$9:$H$40,5,FALSE)),0,(VLOOKUP(I37,'400m'!$B$9:$H$40,5,FALSE)))</f>
        <v>0</v>
      </c>
      <c r="G37" s="40">
        <f>IF(ISERROR(VLOOKUP(I37,'400m'!$B$9:$H$40,6,FALSE)),0,(VLOOKUP(I37,'400m'!$B$9:$H$40,6,FALSE)))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IF(ISERROR(VLOOKUP(I38,'400m'!$B$9:$H$40,7,FALSE)),0,(VLOOKUP(I38,'400m'!$B$9:$H$40,7,FALSE)))</f>
        <v>0</v>
      </c>
      <c r="C38" s="206">
        <f>IF(ISERROR(VLOOKUP(I38,'400m'!$B$9:$H$40,2,FALSE)),0,(VLOOKUP(I38,'400m'!$B$9:$H$40,2,FALSE)))</f>
        <v>0</v>
      </c>
      <c r="D38" s="212">
        <f>IF(ISERROR(VLOOKUP(I38,'400m'!$B$9:$H$40,3,FALSE)),0,(VLOOKUP(I38,'400m'!$B$9:$H$40,3,FALSE)))</f>
        <v>0</v>
      </c>
      <c r="E38" s="212">
        <f>IF(ISERROR(VLOOKUP(I38,'400m'!$B$9:$H$40,4,FALSE)),0,(VLOOKUP(I38,'400m'!$B$9:$H$40,4,FALSE)))</f>
        <v>0</v>
      </c>
      <c r="F38" s="46">
        <f>IF(ISERROR(VLOOKUP(I38,'400m'!$B$9:$H$40,5,FALSE)),0,(VLOOKUP(I38,'400m'!$B$9:$H$40,5,FALSE)))</f>
        <v>0</v>
      </c>
      <c r="G38" s="40">
        <f>IF(ISERROR(VLOOKUP(I38,'400m'!$B$9:$H$40,6,FALSE)),0,(VLOOKUP(I38,'400m'!$B$9:$H$40,6,FALSE)))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IF(ISERROR(VLOOKUP(I39,'400m'!$B$9:$H$40,7,FALSE)),0,(VLOOKUP(I39,'400m'!$B$9:$H$40,7,FALSE)))</f>
        <v>0</v>
      </c>
      <c r="C39" s="206">
        <f>IF(ISERROR(VLOOKUP(I39,'400m'!$B$9:$H$40,2,FALSE)),0,(VLOOKUP(I39,'400m'!$B$9:$H$40,2,FALSE)))</f>
        <v>0</v>
      </c>
      <c r="D39" s="212">
        <f>IF(ISERROR(VLOOKUP(I39,'400m'!$B$9:$H$40,3,FALSE)),0,(VLOOKUP(I39,'400m'!$B$9:$H$40,3,FALSE)))</f>
        <v>0</v>
      </c>
      <c r="E39" s="212">
        <f>IF(ISERROR(VLOOKUP(I39,'400m'!$B$9:$H$40,4,FALSE)),0,(VLOOKUP(I39,'400m'!$B$9:$H$40,4,FALSE)))</f>
        <v>0</v>
      </c>
      <c r="F39" s="46">
        <f>IF(ISERROR(VLOOKUP(I39,'400m'!$B$9:$H$40,5,FALSE)),0,(VLOOKUP(I39,'400m'!$B$9:$H$40,5,FALSE)))</f>
        <v>0</v>
      </c>
      <c r="G39" s="40">
        <f>IF(ISERROR(VLOOKUP(I39,'400m'!$B$9:$H$40,6,FALSE)),0,(VLOOKUP(I39,'400m'!$B$9:$H$40,6,FALSE)))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IF(ISERROR(VLOOKUP(I40,'400m'!$B$9:$H$40,7,FALSE)),0,(VLOOKUP(I40,'400m'!$B$9:$H$40,7,FALSE)))</f>
        <v>0</v>
      </c>
      <c r="C40" s="206">
        <f>IF(ISERROR(VLOOKUP(I40,'400m'!$B$9:$H$40,2,FALSE)),0,(VLOOKUP(I40,'400m'!$B$9:$H$40,2,FALSE)))</f>
        <v>0</v>
      </c>
      <c r="D40" s="212">
        <f>IF(ISERROR(VLOOKUP(I40,'400m'!$B$9:$H$40,3,FALSE)),0,(VLOOKUP(I40,'400m'!$B$9:$H$40,3,FALSE)))</f>
        <v>0</v>
      </c>
      <c r="E40" s="212">
        <f>IF(ISERROR(VLOOKUP(I40,'400m'!$B$9:$H$40,4,FALSE)),0,(VLOOKUP(I40,'400m'!$B$9:$H$40,4,FALSE)))</f>
        <v>0</v>
      </c>
      <c r="F40" s="46">
        <f>IF(ISERROR(VLOOKUP(I40,'400m'!$B$9:$H$40,5,FALSE)),0,(VLOOKUP(I40,'400m'!$B$9:$H$40,5,FALSE)))</f>
        <v>0</v>
      </c>
      <c r="G40" s="40">
        <f>IF(ISERROR(VLOOKUP(I40,'400m'!$B$9:$H$40,6,FALSE)),0,(VLOOKUP(I40,'400m'!$B$9:$H$40,6,FALSE)))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128" priority="1" stopIfTrue="1" operator="equal">
      <formula>0</formula>
    </cfRule>
  </conditionalFormatting>
  <conditionalFormatting sqref="A7">
    <cfRule type="cellIs" dxfId="127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10"/>
  </sheetPr>
  <dimension ref="A1:N40"/>
  <sheetViews>
    <sheetView view="pageBreakPreview" zoomScale="60" zoomScaleNormal="75" workbookViewId="0">
      <selection activeCell="D3" sqref="D3"/>
    </sheetView>
  </sheetViews>
  <sheetFormatPr defaultColWidth="9.140625" defaultRowHeight="35.1" customHeight="1"/>
  <cols>
    <col min="1" max="1" width="4.42578125" style="22" bestFit="1" customWidth="1"/>
    <col min="2" max="2" width="6.7109375" style="22" customWidth="1"/>
    <col min="3" max="3" width="13" style="22" customWidth="1"/>
    <col min="4" max="4" width="28.85546875" style="50" customWidth="1"/>
    <col min="5" max="5" width="23.7109375" style="50" customWidth="1"/>
    <col min="6" max="7" width="8.7109375" style="22" customWidth="1"/>
    <col min="8" max="8" width="2.5703125" style="22" customWidth="1"/>
    <col min="9" max="9" width="4.42578125" style="50" customWidth="1"/>
    <col min="10" max="10" width="6.7109375" style="50" customWidth="1"/>
    <col min="11" max="11" width="12.7109375" style="50" customWidth="1"/>
    <col min="12" max="12" width="26.5703125" style="50" customWidth="1"/>
    <col min="13" max="13" width="23.7109375" style="50" customWidth="1"/>
    <col min="14" max="14" width="10.42578125" style="50" customWidth="1"/>
    <col min="15" max="16384" width="9.140625" style="22"/>
  </cols>
  <sheetData>
    <row r="1" spans="1:14" ht="35.1" customHeight="1">
      <c r="A1" s="319" t="s">
        <v>3</v>
      </c>
      <c r="B1" s="319"/>
      <c r="C1" s="319"/>
      <c r="D1" s="126" t="str">
        <f>'genel bilgi girişi'!$B$4</f>
        <v>GENÇ KIZ</v>
      </c>
      <c r="E1" s="125" t="s">
        <v>4</v>
      </c>
      <c r="F1" s="312" t="str">
        <f>'genel bilgi girişi'!B5</f>
        <v>ATATÜRK STADYUMU</v>
      </c>
      <c r="G1" s="312"/>
      <c r="H1" s="312"/>
      <c r="I1" s="317" t="s">
        <v>39</v>
      </c>
      <c r="J1" s="317"/>
    </row>
    <row r="2" spans="1:14" ht="38.25" customHeight="1">
      <c r="A2" s="319" t="s">
        <v>6</v>
      </c>
      <c r="B2" s="319"/>
      <c r="C2" s="319"/>
      <c r="D2" s="128" t="s">
        <v>15</v>
      </c>
      <c r="E2" s="125" t="s">
        <v>5</v>
      </c>
      <c r="F2" s="313" t="str">
        <f>'genel bilgi girişi'!B6</f>
        <v>11-12 MART 2019</v>
      </c>
      <c r="G2" s="313"/>
      <c r="H2" s="314"/>
      <c r="I2" s="39" t="s">
        <v>45</v>
      </c>
      <c r="J2" s="39" t="s">
        <v>7</v>
      </c>
      <c r="K2" s="129" t="s">
        <v>34</v>
      </c>
      <c r="L2" s="129" t="s">
        <v>35</v>
      </c>
      <c r="M2" s="129" t="s">
        <v>8</v>
      </c>
      <c r="N2" s="39" t="s">
        <v>9</v>
      </c>
    </row>
    <row r="3" spans="1:14" ht="35.1" customHeight="1">
      <c r="A3" s="319" t="s">
        <v>40</v>
      </c>
      <c r="B3" s="319"/>
      <c r="C3" s="319"/>
      <c r="D3" s="369" t="str">
        <f>rekorlar!$H$12</f>
        <v>SABRİYE ATİKOĞLU 2:23.25 sn</v>
      </c>
      <c r="E3" s="125" t="s">
        <v>41</v>
      </c>
      <c r="F3" s="315" t="str">
        <f>'yarışma programı'!$E$12</f>
        <v>2. Gün-12:40</v>
      </c>
      <c r="G3" s="315"/>
      <c r="H3" s="316"/>
      <c r="I3" s="53">
        <v>1</v>
      </c>
      <c r="J3" s="54">
        <f t="shared" ref="J3:M10" si="0">B6</f>
        <v>33</v>
      </c>
      <c r="K3" s="130">
        <f t="shared" si="0"/>
        <v>37873</v>
      </c>
      <c r="L3" s="131" t="str">
        <f t="shared" si="0"/>
        <v>BÜŞRA SALK</v>
      </c>
      <c r="M3" s="131" t="str">
        <f t="shared" si="0"/>
        <v>DEĞİRMENLİK LİSESİ</v>
      </c>
      <c r="N3" s="143">
        <f t="shared" ref="N3:N10" si="1">F6</f>
        <v>0</v>
      </c>
    </row>
    <row r="4" spans="1:14" ht="35.1" customHeight="1">
      <c r="A4" s="318" t="str">
        <f>'genel bilgi girişi'!$B$8</f>
        <v>MİLLİ EĞİTİM ve KÜLTÜR BAKANLIĞI 2018-2019 ÖĞRETİM YILI GENÇLER ATLETİZM  ELEME YARIŞMALARI</v>
      </c>
      <c r="B4" s="318"/>
      <c r="C4" s="318"/>
      <c r="D4" s="318"/>
      <c r="E4" s="318"/>
      <c r="F4" s="318"/>
      <c r="G4" s="318"/>
      <c r="I4" s="53">
        <v>2</v>
      </c>
      <c r="J4" s="54">
        <f t="shared" si="0"/>
        <v>35</v>
      </c>
      <c r="K4" s="130">
        <f t="shared" si="0"/>
        <v>37336</v>
      </c>
      <c r="L4" s="131" t="str">
        <f t="shared" si="0"/>
        <v>MERVE GAZİKÖYLÜ</v>
      </c>
      <c r="M4" s="131" t="str">
        <f t="shared" si="0"/>
        <v>ANAFARTALAR LİSESİ</v>
      </c>
      <c r="N4" s="143">
        <f t="shared" si="1"/>
        <v>0</v>
      </c>
    </row>
    <row r="5" spans="1:14" s="52" customFormat="1" ht="42" customHeight="1">
      <c r="A5" s="39" t="s">
        <v>45</v>
      </c>
      <c r="B5" s="39" t="s">
        <v>7</v>
      </c>
      <c r="C5" s="129" t="s">
        <v>34</v>
      </c>
      <c r="D5" s="129" t="s">
        <v>35</v>
      </c>
      <c r="E5" s="129" t="s">
        <v>8</v>
      </c>
      <c r="F5" s="39" t="s">
        <v>9</v>
      </c>
      <c r="G5" s="39" t="s">
        <v>10</v>
      </c>
      <c r="I5" s="39">
        <v>3</v>
      </c>
      <c r="J5" s="131">
        <f t="shared" si="0"/>
        <v>49</v>
      </c>
      <c r="K5" s="133">
        <f t="shared" si="0"/>
        <v>37634</v>
      </c>
      <c r="L5" s="131" t="str">
        <f t="shared" si="0"/>
        <v>KUMSAL LİSANİ</v>
      </c>
      <c r="M5" s="131" t="str">
        <f t="shared" si="0"/>
        <v>NAMIK KEMAL LİSESİ</v>
      </c>
      <c r="N5" s="46">
        <f t="shared" si="1"/>
        <v>0</v>
      </c>
    </row>
    <row r="6" spans="1:14" ht="35.1" customHeight="1">
      <c r="A6" s="53">
        <v>1</v>
      </c>
      <c r="B6" s="54">
        <f>'yarışmaya katılan okullar'!B12</f>
        <v>33</v>
      </c>
      <c r="C6" s="134">
        <v>37873</v>
      </c>
      <c r="D6" s="135" t="s">
        <v>273</v>
      </c>
      <c r="E6" s="136" t="str">
        <f>'yarışmaya katılan okullar'!C12</f>
        <v>DEĞİRMENLİK LİSESİ</v>
      </c>
      <c r="F6" s="144"/>
      <c r="G6" s="217" t="str">
        <f>IF(ISTEXT(F6),0,IFERROR(VLOOKUP(SMALL(Puanlar!$K$4:$L$111,COUNTIF(Puanlar!$K$4:$L$111,"&lt;"&amp;F6)+1),Puanlar!$K$4:$L$111, 2,0)," "))</f>
        <v xml:space="preserve"> </v>
      </c>
      <c r="I6" s="53">
        <v>4</v>
      </c>
      <c r="J6" s="54">
        <f t="shared" si="0"/>
        <v>71</v>
      </c>
      <c r="K6" s="130" t="str">
        <f t="shared" si="0"/>
        <v>23.06.2003</v>
      </c>
      <c r="L6" s="131" t="str">
        <f t="shared" si="0"/>
        <v>MERİN ÖLMEZ</v>
      </c>
      <c r="M6" s="131" t="str">
        <f t="shared" si="0"/>
        <v>THE AMERİCAN COLLEGE</v>
      </c>
      <c r="N6" s="143">
        <f t="shared" si="1"/>
        <v>0</v>
      </c>
    </row>
    <row r="7" spans="1:14" ht="35.1" customHeight="1">
      <c r="A7" s="53">
        <v>2</v>
      </c>
      <c r="B7" s="54">
        <f>'yarışmaya katılan okullar'!B13</f>
        <v>35</v>
      </c>
      <c r="C7" s="134">
        <v>37336</v>
      </c>
      <c r="D7" s="135" t="s">
        <v>336</v>
      </c>
      <c r="E7" s="136" t="str">
        <f>'yarışmaya katılan okullar'!C13</f>
        <v>ANAFARTALAR LİSESİ</v>
      </c>
      <c r="F7" s="144"/>
      <c r="G7" s="217" t="str">
        <f>IF(ISTEXT(F7),0,IFERROR(VLOOKUP(SMALL(Puanlar!$K$4:$L$111,COUNTIF(Puanlar!$K$4:$L$111,"&lt;"&amp;F7)+1),Puanlar!$K$4:$L$111, 2,0)," "))</f>
        <v xml:space="preserve"> </v>
      </c>
      <c r="I7" s="53">
        <v>5</v>
      </c>
      <c r="J7" s="54">
        <f t="shared" si="0"/>
        <v>77</v>
      </c>
      <c r="K7" s="130">
        <f t="shared" si="0"/>
        <v>37719</v>
      </c>
      <c r="L7" s="131" t="str">
        <f t="shared" si="0"/>
        <v>AZRA TAŞKIRANLAR</v>
      </c>
      <c r="M7" s="131" t="str">
        <f t="shared" si="0"/>
        <v>BÜLENT ECEVİT ANADOLU LİSESİ</v>
      </c>
      <c r="N7" s="143">
        <f t="shared" si="1"/>
        <v>0</v>
      </c>
    </row>
    <row r="8" spans="1:14" ht="35.1" customHeight="1">
      <c r="A8" s="53">
        <v>3</v>
      </c>
      <c r="B8" s="54">
        <f>'yarışmaya katılan okullar'!B14</f>
        <v>49</v>
      </c>
      <c r="C8" s="134">
        <v>37634</v>
      </c>
      <c r="D8" s="135" t="s">
        <v>350</v>
      </c>
      <c r="E8" s="136" t="str">
        <f>'yarışmaya katılan okullar'!C14</f>
        <v>NAMIK KEMAL LİSESİ</v>
      </c>
      <c r="F8" s="144"/>
      <c r="G8" s="217" t="str">
        <f>IF(ISTEXT(F8),0,IFERROR(VLOOKUP(SMALL(Puanlar!$K$4:$L$111,COUNTIF(Puanlar!$K$4:$L$111,"&lt;"&amp;F8)+1),Puanlar!$K$4:$L$111, 2,0)," "))</f>
        <v xml:space="preserve"> </v>
      </c>
      <c r="I8" s="53">
        <v>6</v>
      </c>
      <c r="J8" s="54">
        <f t="shared" si="0"/>
        <v>45</v>
      </c>
      <c r="K8" s="130">
        <f t="shared" si="0"/>
        <v>37914</v>
      </c>
      <c r="L8" s="131" t="str">
        <f t="shared" si="0"/>
        <v>SELİN SÜRER</v>
      </c>
      <c r="M8" s="131" t="str">
        <f t="shared" si="0"/>
        <v>GÜZELYURT MESLEK LİSESİ</v>
      </c>
      <c r="N8" s="143">
        <f t="shared" si="1"/>
        <v>0</v>
      </c>
    </row>
    <row r="9" spans="1:14" ht="35.1" customHeight="1">
      <c r="A9" s="53">
        <v>4</v>
      </c>
      <c r="B9" s="54">
        <f>'yarışmaya katılan okullar'!B15</f>
        <v>71</v>
      </c>
      <c r="C9" s="134" t="s">
        <v>351</v>
      </c>
      <c r="D9" s="135" t="s">
        <v>352</v>
      </c>
      <c r="E9" s="136" t="str">
        <f>'yarışmaya katılan okullar'!C15</f>
        <v>THE AMERİCAN COLLEGE</v>
      </c>
      <c r="F9" s="144"/>
      <c r="G9" s="217" t="str">
        <f>IF(ISTEXT(F9),0,IFERROR(VLOOKUP(SMALL(Puanlar!$K$4:$L$111,COUNTIF(Puanlar!$K$4:$L$111,"&lt;"&amp;F9)+1),Puanlar!$K$4:$L$111, 2,0)," "))</f>
        <v xml:space="preserve"> </v>
      </c>
      <c r="I9" s="53">
        <v>7</v>
      </c>
      <c r="J9" s="54">
        <f t="shared" si="0"/>
        <v>40</v>
      </c>
      <c r="K9" s="130">
        <f t="shared" si="0"/>
        <v>38172</v>
      </c>
      <c r="L9" s="131" t="str">
        <f t="shared" si="0"/>
        <v>MERVE AYDENK</v>
      </c>
      <c r="M9" s="131" t="str">
        <f t="shared" si="0"/>
        <v>ERENKÖY LİSESİ</v>
      </c>
      <c r="N9" s="143">
        <f t="shared" si="1"/>
        <v>0</v>
      </c>
    </row>
    <row r="10" spans="1:14" ht="35.1" customHeight="1">
      <c r="A10" s="53">
        <v>5</v>
      </c>
      <c r="B10" s="54">
        <f>'yarışmaya katılan okullar'!B16</f>
        <v>77</v>
      </c>
      <c r="C10" s="134">
        <v>37719</v>
      </c>
      <c r="D10" s="135" t="s">
        <v>353</v>
      </c>
      <c r="E10" s="136" t="str">
        <f>'yarışmaya katılan okullar'!C16</f>
        <v>BÜLENT ECEVİT ANADOLU LİSESİ</v>
      </c>
      <c r="F10" s="144"/>
      <c r="G10" s="217" t="str">
        <f>IF(ISTEXT(F10),0,IFERROR(VLOOKUP(SMALL(Puanlar!$K$4:$L$111,COUNTIF(Puanlar!$K$4:$L$111,"&lt;"&amp;F10)+1),Puanlar!$K$4:$L$111, 2,0)," "))</f>
        <v xml:space="preserve"> </v>
      </c>
      <c r="I10" s="53">
        <v>8</v>
      </c>
      <c r="J10" s="54">
        <f t="shared" si="0"/>
        <v>44</v>
      </c>
      <c r="K10" s="130" t="str">
        <f t="shared" si="0"/>
        <v>-</v>
      </c>
      <c r="L10" s="131" t="str">
        <f t="shared" si="0"/>
        <v>-</v>
      </c>
      <c r="M10" s="131" t="str">
        <f t="shared" si="0"/>
        <v>LEFKE GAZİ LİSESİ</v>
      </c>
      <c r="N10" s="143">
        <f t="shared" si="1"/>
        <v>0</v>
      </c>
    </row>
    <row r="11" spans="1:14" ht="35.1" customHeight="1">
      <c r="A11" s="53">
        <v>6</v>
      </c>
      <c r="B11" s="54">
        <f>'yarışmaya katılan okullar'!B17</f>
        <v>45</v>
      </c>
      <c r="C11" s="134">
        <v>37914</v>
      </c>
      <c r="D11" s="135" t="s">
        <v>341</v>
      </c>
      <c r="E11" s="136" t="str">
        <f>'yarışmaya katılan okullar'!C17</f>
        <v>GÜZELYURT MESLEK LİSESİ</v>
      </c>
      <c r="F11" s="144"/>
      <c r="G11" s="217" t="str">
        <f>IF(ISTEXT(F11),0,IFERROR(VLOOKUP(SMALL(Puanlar!$K$4:$L$111,COUNTIF(Puanlar!$K$4:$L$111,"&lt;"&amp;F11)+1),Puanlar!$K$4:$L$111, 2,0)," "))</f>
        <v xml:space="preserve"> </v>
      </c>
      <c r="I11" s="311" t="s">
        <v>38</v>
      </c>
      <c r="J11" s="311"/>
      <c r="K11" s="138"/>
      <c r="L11" s="52"/>
      <c r="M11" s="52"/>
      <c r="N11" s="145"/>
    </row>
    <row r="12" spans="1:14" ht="40.5" customHeight="1">
      <c r="A12" s="53">
        <v>7</v>
      </c>
      <c r="B12" s="54">
        <f>'yarışmaya katılan okullar'!B18</f>
        <v>40</v>
      </c>
      <c r="C12" s="134">
        <v>38172</v>
      </c>
      <c r="D12" s="135" t="s">
        <v>354</v>
      </c>
      <c r="E12" s="136" t="str">
        <f>'yarışmaya katılan okullar'!C18</f>
        <v>ERENKÖY LİSESİ</v>
      </c>
      <c r="F12" s="144"/>
      <c r="G12" s="217" t="str">
        <f>IF(ISTEXT(F12),0,IFERROR(VLOOKUP(SMALL(Puanlar!$K$4:$L$111,COUNTIF(Puanlar!$K$4:$L$111,"&lt;"&amp;F12)+1),Puanlar!$K$4:$L$111, 2,0)," "))</f>
        <v xml:space="preserve"> </v>
      </c>
      <c r="I12" s="39" t="s">
        <v>45</v>
      </c>
      <c r="J12" s="39" t="s">
        <v>7</v>
      </c>
      <c r="K12" s="139" t="s">
        <v>34</v>
      </c>
      <c r="L12" s="129" t="s">
        <v>35</v>
      </c>
      <c r="M12" s="129" t="s">
        <v>8</v>
      </c>
      <c r="N12" s="46" t="s">
        <v>9</v>
      </c>
    </row>
    <row r="13" spans="1:14" ht="35.1" customHeight="1">
      <c r="A13" s="53">
        <v>8</v>
      </c>
      <c r="B13" s="54">
        <f>'yarışmaya katılan okullar'!B19</f>
        <v>44</v>
      </c>
      <c r="C13" s="134" t="s">
        <v>192</v>
      </c>
      <c r="D13" s="135" t="s">
        <v>192</v>
      </c>
      <c r="E13" s="136" t="str">
        <f>'yarışmaya katılan okullar'!C19</f>
        <v>LEFKE GAZİ LİSESİ</v>
      </c>
      <c r="F13" s="144"/>
      <c r="G13" s="217" t="str">
        <f>IF(ISTEXT(F13),0,IFERROR(VLOOKUP(SMALL(Puanlar!$K$4:$L$111,COUNTIF(Puanlar!$K$4:$L$111,"&lt;"&amp;F13)+1),Puanlar!$K$4:$L$111, 2,0)," "))</f>
        <v xml:space="preserve"> </v>
      </c>
      <c r="I13" s="53">
        <v>1</v>
      </c>
      <c r="J13" s="54">
        <f t="shared" ref="J13:M20" si="2">B14</f>
        <v>81</v>
      </c>
      <c r="K13" s="130" t="str">
        <f t="shared" si="2"/>
        <v>-</v>
      </c>
      <c r="L13" s="131" t="str">
        <f t="shared" si="2"/>
        <v>-</v>
      </c>
      <c r="M13" s="131" t="str">
        <f t="shared" si="2"/>
        <v>THE ENGLISH SCHOOL OF KYRENIA</v>
      </c>
      <c r="N13" s="143">
        <f t="shared" ref="N13:N20" si="3">F14</f>
        <v>0</v>
      </c>
    </row>
    <row r="14" spans="1:14" ht="35.1" customHeight="1">
      <c r="A14" s="53">
        <v>9</v>
      </c>
      <c r="B14" s="54">
        <f>'yarışmaya katılan okullar'!B20</f>
        <v>81</v>
      </c>
      <c r="C14" s="134" t="s">
        <v>192</v>
      </c>
      <c r="D14" s="135" t="s">
        <v>192</v>
      </c>
      <c r="E14" s="136" t="str">
        <f>'yarışmaya katılan okullar'!C20</f>
        <v>THE ENGLISH SCHOOL OF KYRENIA</v>
      </c>
      <c r="F14" s="144"/>
      <c r="G14" s="217" t="str">
        <f>IF(ISTEXT(F14),0,IFERROR(VLOOKUP(SMALL(Puanlar!$K$4:$L$111,COUNTIF(Puanlar!$K$4:$L$111,"&lt;"&amp;F14)+1),Puanlar!$K$4:$L$111, 2,0)," "))</f>
        <v xml:space="preserve"> </v>
      </c>
      <c r="I14" s="53">
        <v>2</v>
      </c>
      <c r="J14" s="54">
        <f t="shared" si="2"/>
        <v>47</v>
      </c>
      <c r="K14" s="130">
        <f t="shared" si="2"/>
        <v>37879</v>
      </c>
      <c r="L14" s="131" t="str">
        <f t="shared" si="2"/>
        <v>CEREN RÜSTEMOĞLU</v>
      </c>
      <c r="M14" s="131" t="str">
        <f t="shared" si="2"/>
        <v>KURTULUŞ LİSESİ</v>
      </c>
      <c r="N14" s="143">
        <f t="shared" si="3"/>
        <v>0</v>
      </c>
    </row>
    <row r="15" spans="1:14" ht="35.1" customHeight="1">
      <c r="A15" s="53">
        <v>10</v>
      </c>
      <c r="B15" s="54">
        <f>'yarışmaya katılan okullar'!B21</f>
        <v>47</v>
      </c>
      <c r="C15" s="134">
        <v>37879</v>
      </c>
      <c r="D15" s="135" t="s">
        <v>343</v>
      </c>
      <c r="E15" s="136" t="str">
        <f>'yarışmaya katılan okullar'!C21</f>
        <v>KURTULUŞ LİSESİ</v>
      </c>
      <c r="F15" s="144"/>
      <c r="G15" s="217" t="str">
        <f>IF(ISTEXT(F15),0,IFERROR(VLOOKUP(SMALL(Puanlar!$K$4:$L$111,COUNTIF(Puanlar!$K$4:$L$111,"&lt;"&amp;F15)+1),Puanlar!$K$4:$L$111, 2,0)," "))</f>
        <v xml:space="preserve"> </v>
      </c>
      <c r="I15" s="39">
        <v>3</v>
      </c>
      <c r="J15" s="54">
        <f t="shared" si="2"/>
        <v>37</v>
      </c>
      <c r="K15" s="130">
        <f t="shared" si="2"/>
        <v>37541</v>
      </c>
      <c r="L15" s="131" t="str">
        <f t="shared" si="2"/>
        <v>DUYGU AĞCABAY</v>
      </c>
      <c r="M15" s="131" t="str">
        <f t="shared" si="2"/>
        <v>BEKİRPAŞA LİSESİ</v>
      </c>
      <c r="N15" s="143">
        <f t="shared" si="3"/>
        <v>0</v>
      </c>
    </row>
    <row r="16" spans="1:14" ht="35.1" customHeight="1">
      <c r="A16" s="53">
        <v>11</v>
      </c>
      <c r="B16" s="54">
        <f>'yarışmaya katılan okullar'!B22</f>
        <v>37</v>
      </c>
      <c r="C16" s="134">
        <v>37541</v>
      </c>
      <c r="D16" s="135" t="s">
        <v>355</v>
      </c>
      <c r="E16" s="136" t="str">
        <f>'yarışmaya katılan okullar'!C22</f>
        <v>BEKİRPAŞA LİSESİ</v>
      </c>
      <c r="F16" s="144"/>
      <c r="G16" s="217" t="str">
        <f>IF(ISTEXT(F16),0,IFERROR(VLOOKUP(SMALL(Puanlar!$K$4:$L$111,COUNTIF(Puanlar!$K$4:$L$111,"&lt;"&amp;F16)+1),Puanlar!$K$4:$L$111, 2,0)," "))</f>
        <v xml:space="preserve"> </v>
      </c>
      <c r="I16" s="53">
        <v>4</v>
      </c>
      <c r="J16" s="54">
        <f t="shared" si="2"/>
        <v>48</v>
      </c>
      <c r="K16" s="130">
        <f t="shared" si="2"/>
        <v>37970</v>
      </c>
      <c r="L16" s="131" t="str">
        <f t="shared" si="2"/>
        <v>DRYA DAĞDELEN</v>
      </c>
      <c r="M16" s="131" t="str">
        <f t="shared" si="2"/>
        <v>LEFKOŞA TÜRK LİSESİ</v>
      </c>
      <c r="N16" s="143">
        <f t="shared" si="3"/>
        <v>0</v>
      </c>
    </row>
    <row r="17" spans="1:14" ht="35.1" customHeight="1">
      <c r="A17" s="53">
        <v>12</v>
      </c>
      <c r="B17" s="54">
        <f>'yarışmaya katılan okullar'!B23</f>
        <v>48</v>
      </c>
      <c r="C17" s="134">
        <v>37970</v>
      </c>
      <c r="D17" s="135" t="s">
        <v>356</v>
      </c>
      <c r="E17" s="136" t="str">
        <f>'yarışmaya katılan okullar'!C23</f>
        <v>LEFKOŞA TÜRK LİSESİ</v>
      </c>
      <c r="F17" s="144"/>
      <c r="G17" s="217" t="str">
        <f>IF(ISTEXT(F17),0,IFERROR(VLOOKUP(SMALL(Puanlar!$K$4:$L$111,COUNTIF(Puanlar!$K$4:$L$111,"&lt;"&amp;F17)+1),Puanlar!$K$4:$L$111, 2,0)," "))</f>
        <v xml:space="preserve"> </v>
      </c>
      <c r="I17" s="53">
        <v>5</v>
      </c>
      <c r="J17" s="54">
        <f t="shared" si="2"/>
        <v>39</v>
      </c>
      <c r="K17" s="130">
        <f t="shared" si="2"/>
        <v>37910</v>
      </c>
      <c r="L17" s="131" t="str">
        <f t="shared" si="2"/>
        <v>SİMGE HAYAT</v>
      </c>
      <c r="M17" s="131" t="str">
        <f t="shared" si="2"/>
        <v>CENGİZ TOPEL E. M .LİSESİ</v>
      </c>
      <c r="N17" s="143">
        <f t="shared" si="3"/>
        <v>0</v>
      </c>
    </row>
    <row r="18" spans="1:14" ht="35.1" customHeight="1">
      <c r="A18" s="53">
        <v>13</v>
      </c>
      <c r="B18" s="54">
        <f>'yarışmaya katılan okullar'!B24</f>
        <v>39</v>
      </c>
      <c r="C18" s="134">
        <v>37910</v>
      </c>
      <c r="D18" s="135" t="s">
        <v>357</v>
      </c>
      <c r="E18" s="136" t="str">
        <f>'yarışmaya katılan okullar'!C24</f>
        <v>CENGİZ TOPEL E. M .LİSESİ</v>
      </c>
      <c r="F18" s="144"/>
      <c r="G18" s="217" t="str">
        <f>IF(ISTEXT(F18),0,IFERROR(VLOOKUP(SMALL(Puanlar!$K$4:$L$111,COUNTIF(Puanlar!$K$4:$L$111,"&lt;"&amp;F18)+1),Puanlar!$K$4:$L$111, 2,0)," "))</f>
        <v xml:space="preserve"> </v>
      </c>
      <c r="I18" s="53">
        <v>6</v>
      </c>
      <c r="J18" s="54">
        <f t="shared" si="2"/>
        <v>64</v>
      </c>
      <c r="K18" s="130">
        <f t="shared" si="2"/>
        <v>37214</v>
      </c>
      <c r="L18" s="131" t="str">
        <f t="shared" si="2"/>
        <v>ZEYNEP DÜZENLİ</v>
      </c>
      <c r="M18" s="131" t="str">
        <f t="shared" si="2"/>
        <v>GÜZELYURT TMK</v>
      </c>
      <c r="N18" s="143">
        <f t="shared" si="3"/>
        <v>0</v>
      </c>
    </row>
    <row r="19" spans="1:14" ht="35.1" customHeight="1">
      <c r="A19" s="53">
        <v>14</v>
      </c>
      <c r="B19" s="54">
        <f>'yarışmaya katılan okullar'!B25</f>
        <v>64</v>
      </c>
      <c r="C19" s="134">
        <v>37214</v>
      </c>
      <c r="D19" s="135" t="s">
        <v>358</v>
      </c>
      <c r="E19" s="136" t="str">
        <f>'yarışmaya katılan okullar'!C25</f>
        <v>GÜZELYURT TMK</v>
      </c>
      <c r="F19" s="144"/>
      <c r="G19" s="217" t="str">
        <f>IF(ISTEXT(F19),0,IFERROR(VLOOKUP(SMALL(Puanlar!$K$4:$L$111,COUNTIF(Puanlar!$K$4:$L$111,"&lt;"&amp;F19)+1),Puanlar!$K$4:$L$111, 2,0)," "))</f>
        <v xml:space="preserve"> </v>
      </c>
      <c r="I19" s="53">
        <v>7</v>
      </c>
      <c r="J19" s="54">
        <f t="shared" si="2"/>
        <v>60</v>
      </c>
      <c r="K19" s="130">
        <f t="shared" si="2"/>
        <v>37711</v>
      </c>
      <c r="L19" s="131" t="str">
        <f t="shared" si="2"/>
        <v>AZİZE BAHAR DEMİR</v>
      </c>
      <c r="M19" s="131" t="str">
        <f t="shared" si="2"/>
        <v>KARPAZ MESLEK LİSESİ</v>
      </c>
      <c r="N19" s="143">
        <f t="shared" si="3"/>
        <v>0</v>
      </c>
    </row>
    <row r="20" spans="1:14" ht="35.1" customHeight="1">
      <c r="A20" s="53">
        <v>15</v>
      </c>
      <c r="B20" s="54">
        <f>'yarışmaya katılan okullar'!B26</f>
        <v>60</v>
      </c>
      <c r="C20" s="134">
        <v>37711</v>
      </c>
      <c r="D20" s="135" t="s">
        <v>359</v>
      </c>
      <c r="E20" s="136" t="str">
        <f>'yarışmaya katılan okullar'!C26</f>
        <v>KARPAZ MESLEK LİSESİ</v>
      </c>
      <c r="F20" s="144"/>
      <c r="G20" s="217" t="str">
        <f>IF(ISTEXT(F20),0,IFERROR(VLOOKUP(SMALL(Puanlar!$K$4:$L$111,COUNTIF(Puanlar!$K$4:$L$111,"&lt;"&amp;F20)+1),Puanlar!$K$4:$L$111, 2,0)," "))</f>
        <v xml:space="preserve"> </v>
      </c>
      <c r="I20" s="53">
        <v>8</v>
      </c>
      <c r="J20" s="54">
        <f t="shared" si="2"/>
        <v>59</v>
      </c>
      <c r="K20" s="130">
        <f t="shared" si="2"/>
        <v>38197</v>
      </c>
      <c r="L20" s="131" t="str">
        <f t="shared" si="2"/>
        <v>KERİME KAÇAN</v>
      </c>
      <c r="M20" s="131" t="str">
        <f t="shared" si="2"/>
        <v>POLATPAŞA LİSESİ</v>
      </c>
      <c r="N20" s="143">
        <f t="shared" si="3"/>
        <v>0</v>
      </c>
    </row>
    <row r="21" spans="1:14" ht="35.1" customHeight="1">
      <c r="A21" s="53">
        <v>16</v>
      </c>
      <c r="B21" s="54">
        <f>'yarışmaya katılan okullar'!B27</f>
        <v>59</v>
      </c>
      <c r="C21" s="134">
        <v>38197</v>
      </c>
      <c r="D21" s="135" t="s">
        <v>360</v>
      </c>
      <c r="E21" s="136" t="str">
        <f>'yarışmaya katılan okullar'!C27</f>
        <v>POLATPAŞA LİSESİ</v>
      </c>
      <c r="F21" s="144"/>
      <c r="G21" s="217" t="str">
        <f>IF(ISTEXT(F21),0,IFERROR(VLOOKUP(SMALL(Puanlar!$K$4:$L$111,COUNTIF(Puanlar!$K$4:$L$111,"&lt;"&amp;F21)+1),Puanlar!$K$4:$L$111, 2,0)," "))</f>
        <v xml:space="preserve"> </v>
      </c>
      <c r="I21" s="311" t="s">
        <v>37</v>
      </c>
      <c r="J21" s="311"/>
      <c r="K21" s="138"/>
      <c r="L21" s="52"/>
      <c r="M21" s="52"/>
      <c r="N21" s="145"/>
    </row>
    <row r="22" spans="1:14" ht="35.1" customHeight="1">
      <c r="A22" s="53">
        <v>17</v>
      </c>
      <c r="B22" s="54">
        <f>'yarışmaya katılan okullar'!B28</f>
        <v>36</v>
      </c>
      <c r="C22" s="134">
        <v>37745</v>
      </c>
      <c r="D22" s="135" t="s">
        <v>361</v>
      </c>
      <c r="E22" s="136" t="str">
        <f>'yarışmaya katılan okullar'!C28</f>
        <v>ATATÜRK MESLEK LİSESİ</v>
      </c>
      <c r="F22" s="144"/>
      <c r="G22" s="217" t="str">
        <f>IF(ISTEXT(F22),0,IFERROR(VLOOKUP(SMALL(Puanlar!$K$4:$L$111,COUNTIF(Puanlar!$K$4:$L$111,"&lt;"&amp;F22)+1),Puanlar!$K$4:$L$111, 2,0)," "))</f>
        <v xml:space="preserve"> </v>
      </c>
      <c r="I22" s="39" t="s">
        <v>45</v>
      </c>
      <c r="J22" s="39" t="s">
        <v>7</v>
      </c>
      <c r="K22" s="139" t="s">
        <v>34</v>
      </c>
      <c r="L22" s="129" t="s">
        <v>35</v>
      </c>
      <c r="M22" s="129" t="s">
        <v>8</v>
      </c>
      <c r="N22" s="46" t="s">
        <v>9</v>
      </c>
    </row>
    <row r="23" spans="1:14" ht="35.1" customHeight="1">
      <c r="A23" s="53">
        <v>18</v>
      </c>
      <c r="B23" s="54">
        <f>'yarışmaya katılan okullar'!B29</f>
        <v>27</v>
      </c>
      <c r="C23" s="134">
        <v>37180</v>
      </c>
      <c r="D23" s="135" t="s">
        <v>362</v>
      </c>
      <c r="E23" s="136" t="str">
        <f>'yarışmaya katılan okullar'!C29</f>
        <v>YAKIN DOĞU KOLEJİ</v>
      </c>
      <c r="F23" s="144"/>
      <c r="G23" s="217" t="str">
        <f>IF(ISTEXT(F23),0,IFERROR(VLOOKUP(SMALL(Puanlar!$K$4:$L$111,COUNTIF(Puanlar!$K$4:$L$111,"&lt;"&amp;F23)+1),Puanlar!$K$4:$L$111, 2,0)," "))</f>
        <v xml:space="preserve"> </v>
      </c>
      <c r="I23" s="53">
        <v>1</v>
      </c>
      <c r="J23" s="54">
        <f t="shared" ref="J23:M30" si="4">B22</f>
        <v>36</v>
      </c>
      <c r="K23" s="130">
        <f t="shared" si="4"/>
        <v>37745</v>
      </c>
      <c r="L23" s="131" t="str">
        <f t="shared" si="4"/>
        <v>EŞENUR KUBAT</v>
      </c>
      <c r="M23" s="131" t="str">
        <f t="shared" si="4"/>
        <v>ATATÜRK MESLEK LİSESİ</v>
      </c>
      <c r="N23" s="143">
        <f t="shared" ref="N23:N30" si="5">F22</f>
        <v>0</v>
      </c>
    </row>
    <row r="24" spans="1:14" ht="35.1" customHeight="1">
      <c r="A24" s="53">
        <v>19</v>
      </c>
      <c r="B24" s="54">
        <f>'yarışmaya katılan okullar'!B30</f>
        <v>46</v>
      </c>
      <c r="C24" s="134">
        <v>38321</v>
      </c>
      <c r="D24" s="135" t="s">
        <v>363</v>
      </c>
      <c r="E24" s="136" t="str">
        <f>'yarışmaya katılan okullar'!C30</f>
        <v>HAYDARPAŞA TİCARET LİSESİ</v>
      </c>
      <c r="F24" s="144"/>
      <c r="G24" s="217" t="str">
        <f>IF(ISTEXT(F24),0,IFERROR(VLOOKUP(SMALL(Puanlar!$K$4:$L$111,COUNTIF(Puanlar!$K$4:$L$111,"&lt;"&amp;F24)+1),Puanlar!$K$4:$L$111, 2,0)," "))</f>
        <v xml:space="preserve"> </v>
      </c>
      <c r="I24" s="53">
        <v>2</v>
      </c>
      <c r="J24" s="54">
        <f t="shared" si="4"/>
        <v>27</v>
      </c>
      <c r="K24" s="130">
        <f t="shared" si="4"/>
        <v>37180</v>
      </c>
      <c r="L24" s="131" t="str">
        <f t="shared" si="4"/>
        <v>SUAY BEDEOĞLU</v>
      </c>
      <c r="M24" s="131" t="str">
        <f t="shared" si="4"/>
        <v>YAKIN DOĞU KOLEJİ</v>
      </c>
      <c r="N24" s="143">
        <f t="shared" si="5"/>
        <v>0</v>
      </c>
    </row>
    <row r="25" spans="1:14" ht="35.1" customHeight="1">
      <c r="A25" s="53">
        <v>20</v>
      </c>
      <c r="B25" s="54">
        <f>'yarışmaya katılan okullar'!B31</f>
        <v>51</v>
      </c>
      <c r="C25" s="134">
        <v>38226</v>
      </c>
      <c r="D25" s="135" t="s">
        <v>364</v>
      </c>
      <c r="E25" s="136" t="str">
        <f>'yarışmaya katılan okullar'!C31</f>
        <v>TÜRK MAARİF KOLEJİ</v>
      </c>
      <c r="F25" s="144"/>
      <c r="G25" s="217" t="str">
        <f>IF(ISTEXT(F25),0,IFERROR(VLOOKUP(SMALL(Puanlar!$K$4:$L$111,COUNTIF(Puanlar!$K$4:$L$111,"&lt;"&amp;F25)+1),Puanlar!$K$4:$L$111, 2,0)," "))</f>
        <v xml:space="preserve"> </v>
      </c>
      <c r="I25" s="39">
        <v>3</v>
      </c>
      <c r="J25" s="54">
        <f t="shared" si="4"/>
        <v>46</v>
      </c>
      <c r="K25" s="130">
        <f t="shared" si="4"/>
        <v>38321</v>
      </c>
      <c r="L25" s="131" t="str">
        <f t="shared" si="4"/>
        <v>FADİME SILA DARENDELİ</v>
      </c>
      <c r="M25" s="131" t="str">
        <f t="shared" si="4"/>
        <v>HAYDARPAŞA TİCARET LİSESİ</v>
      </c>
      <c r="N25" s="143">
        <f t="shared" si="5"/>
        <v>0</v>
      </c>
    </row>
    <row r="26" spans="1:14" ht="35.1" customHeight="1">
      <c r="A26" s="53">
        <v>21</v>
      </c>
      <c r="B26" s="54">
        <f>'yarışmaya katılan okullar'!B32</f>
        <v>53</v>
      </c>
      <c r="C26" s="134">
        <v>37127</v>
      </c>
      <c r="D26" s="135" t="s">
        <v>365</v>
      </c>
      <c r="E26" s="136" t="str">
        <f>'yarışmaya katılan okullar'!C32</f>
        <v>20 TEMMUZ FEN LİSESİ</v>
      </c>
      <c r="F26" s="144"/>
      <c r="G26" s="217" t="str">
        <f>IF(ISTEXT(F26),0,IFERROR(VLOOKUP(SMALL(Puanlar!$K$4:$L$111,COUNTIF(Puanlar!$K$4:$L$111,"&lt;"&amp;F26)+1),Puanlar!$K$4:$L$111, 2,0)," "))</f>
        <v xml:space="preserve"> </v>
      </c>
      <c r="I26" s="53">
        <v>4</v>
      </c>
      <c r="J26" s="54">
        <f t="shared" si="4"/>
        <v>51</v>
      </c>
      <c r="K26" s="130">
        <f t="shared" si="4"/>
        <v>38226</v>
      </c>
      <c r="L26" s="131" t="str">
        <f t="shared" si="4"/>
        <v>TÜLİN ABATAY</v>
      </c>
      <c r="M26" s="131" t="str">
        <f t="shared" si="4"/>
        <v>TÜRK MAARİF KOLEJİ</v>
      </c>
      <c r="N26" s="143">
        <f t="shared" si="5"/>
        <v>0</v>
      </c>
    </row>
    <row r="27" spans="1:14" ht="35.1" customHeight="1">
      <c r="A27" s="53">
        <v>22</v>
      </c>
      <c r="B27" s="54">
        <f>'yarışmaya katılan okullar'!B33</f>
        <v>57</v>
      </c>
      <c r="C27" s="134" t="s">
        <v>366</v>
      </c>
      <c r="D27" s="135" t="s">
        <v>367</v>
      </c>
      <c r="E27" s="136" t="str">
        <f>'yarışmaya katılan okullar'!C33</f>
        <v>19 MAYIS TMK</v>
      </c>
      <c r="F27" s="144"/>
      <c r="G27" s="217" t="str">
        <f>IF(ISTEXT(F27),0,IFERROR(VLOOKUP(SMALL(Puanlar!$K$4:$L$111,COUNTIF(Puanlar!$K$4:$L$111,"&lt;"&amp;F27)+1),Puanlar!$K$4:$L$111, 2,0)," "))</f>
        <v xml:space="preserve"> </v>
      </c>
      <c r="I27" s="53">
        <v>5</v>
      </c>
      <c r="J27" s="54">
        <f t="shared" si="4"/>
        <v>53</v>
      </c>
      <c r="K27" s="130">
        <f t="shared" si="4"/>
        <v>37127</v>
      </c>
      <c r="L27" s="131" t="str">
        <f t="shared" si="4"/>
        <v>TEVHİDE BOŞNAK</v>
      </c>
      <c r="M27" s="131" t="str">
        <f t="shared" si="4"/>
        <v>20 TEMMUZ FEN LİSESİ</v>
      </c>
      <c r="N27" s="143">
        <f t="shared" si="5"/>
        <v>0</v>
      </c>
    </row>
    <row r="28" spans="1:14" ht="35.1" customHeight="1">
      <c r="A28" s="53">
        <v>23</v>
      </c>
      <c r="B28" s="54">
        <f>'yarışmaya katılan okullar'!B34</f>
        <v>30</v>
      </c>
      <c r="C28" s="134">
        <v>38001</v>
      </c>
      <c r="D28" s="135" t="s">
        <v>368</v>
      </c>
      <c r="E28" s="136" t="str">
        <f>'yarışmaya katılan okullar'!C34</f>
        <v>HALA SULTAN İLAHİYAT KOLEJİ</v>
      </c>
      <c r="F28" s="144"/>
      <c r="G28" s="217" t="str">
        <f>IF(ISTEXT(F28),0,IFERROR(VLOOKUP(SMALL(Puanlar!$K$4:$L$111,COUNTIF(Puanlar!$K$4:$L$111,"&lt;"&amp;F28)+1),Puanlar!$K$4:$L$111, 2,0)," "))</f>
        <v xml:space="preserve"> </v>
      </c>
      <c r="I28" s="53">
        <v>6</v>
      </c>
      <c r="J28" s="54">
        <f t="shared" si="4"/>
        <v>57</v>
      </c>
      <c r="K28" s="130" t="str">
        <f t="shared" si="4"/>
        <v>21.05.2003</v>
      </c>
      <c r="L28" s="131" t="str">
        <f t="shared" si="4"/>
        <v>ZEYNEP MÜESSER İZGİ</v>
      </c>
      <c r="M28" s="131" t="str">
        <f t="shared" si="4"/>
        <v>19 MAYIS TMK</v>
      </c>
      <c r="N28" s="143">
        <f t="shared" si="5"/>
        <v>0</v>
      </c>
    </row>
    <row r="29" spans="1:14" ht="35.1" customHeight="1">
      <c r="A29" s="53">
        <v>24</v>
      </c>
      <c r="B29" s="54">
        <f>'yarışmaya katılan okullar'!B35</f>
        <v>0</v>
      </c>
      <c r="C29" s="134"/>
      <c r="D29" s="135"/>
      <c r="E29" s="136" t="str">
        <f>'yarışmaya katılan okullar'!C35</f>
        <v/>
      </c>
      <c r="F29" s="144"/>
      <c r="G29" s="217" t="str">
        <f>IF(ISTEXT(F29),0,IFERROR(VLOOKUP(SMALL(Puanlar!$K$4:$L$111,COUNTIF(Puanlar!$K$4:$L$111,"&lt;"&amp;F29)+1),Puanlar!$K$4:$L$111, 2,0)," "))</f>
        <v xml:space="preserve"> </v>
      </c>
      <c r="I29" s="53">
        <v>7</v>
      </c>
      <c r="J29" s="54">
        <f t="shared" si="4"/>
        <v>30</v>
      </c>
      <c r="K29" s="130">
        <f t="shared" si="4"/>
        <v>38001</v>
      </c>
      <c r="L29" s="131" t="str">
        <f t="shared" si="4"/>
        <v>NAZAR BAYRAKTAR</v>
      </c>
      <c r="M29" s="131" t="str">
        <f t="shared" si="4"/>
        <v>HALA SULTAN İLAHİYAT KOLEJİ</v>
      </c>
      <c r="N29" s="143">
        <f t="shared" si="5"/>
        <v>0</v>
      </c>
    </row>
    <row r="30" spans="1:14" ht="35.1" customHeight="1">
      <c r="A30" s="53">
        <v>25</v>
      </c>
      <c r="B30" s="54">
        <f>'yarışmaya katılan okullar'!B36</f>
        <v>0</v>
      </c>
      <c r="C30" s="141"/>
      <c r="D30" s="135"/>
      <c r="E30" s="136" t="str">
        <f>'yarışmaya katılan okullar'!C36</f>
        <v/>
      </c>
      <c r="F30" s="144"/>
      <c r="G30" s="217" t="str">
        <f>IF(ISTEXT(F30),0,IFERROR(VLOOKUP(SMALL(Puanlar!$K$4:$L$111,COUNTIF(Puanlar!$K$4:$L$111,"&lt;"&amp;F30)+1),Puanlar!$K$4:$L$111, 2,0)," "))</f>
        <v xml:space="preserve"> </v>
      </c>
      <c r="I30" s="53">
        <v>8</v>
      </c>
      <c r="J30" s="54">
        <f t="shared" si="4"/>
        <v>0</v>
      </c>
      <c r="K30" s="130">
        <f t="shared" si="4"/>
        <v>0</v>
      </c>
      <c r="L30" s="131">
        <f t="shared" si="4"/>
        <v>0</v>
      </c>
      <c r="M30" s="131" t="str">
        <f t="shared" si="4"/>
        <v/>
      </c>
      <c r="N30" s="143">
        <f t="shared" si="5"/>
        <v>0</v>
      </c>
    </row>
    <row r="31" spans="1:14" ht="35.1" customHeight="1">
      <c r="A31" s="53">
        <v>26</v>
      </c>
      <c r="B31" s="54">
        <f>'yarışmaya katılan okullar'!B37</f>
        <v>0</v>
      </c>
      <c r="C31" s="141"/>
      <c r="D31" s="135"/>
      <c r="E31" s="136" t="str">
        <f>'yarışmaya katılan okullar'!C37</f>
        <v/>
      </c>
      <c r="F31" s="144"/>
      <c r="G31" s="217" t="str">
        <f>IF(ISTEXT(F31),0,IFERROR(VLOOKUP(SMALL(Puanlar!$K$4:$L$111,COUNTIF(Puanlar!$K$4:$L$111,"&lt;"&amp;F31)+1),Puanlar!$K$4:$L$111, 2,0)," "))</f>
        <v xml:space="preserve"> </v>
      </c>
      <c r="I31" s="311" t="s">
        <v>36</v>
      </c>
      <c r="J31" s="311"/>
      <c r="K31" s="138"/>
      <c r="L31" s="52"/>
      <c r="M31" s="52"/>
      <c r="N31" s="145"/>
    </row>
    <row r="32" spans="1:14" ht="35.1" customHeight="1">
      <c r="A32" s="53">
        <v>27</v>
      </c>
      <c r="B32" s="54">
        <f>'yarışmaya katılan okullar'!B38</f>
        <v>0</v>
      </c>
      <c r="C32" s="141"/>
      <c r="D32" s="135"/>
      <c r="E32" s="136" t="str">
        <f>'yarışmaya katılan okullar'!C38</f>
        <v/>
      </c>
      <c r="F32" s="144"/>
      <c r="G32" s="217" t="str">
        <f>IF(ISTEXT(F32),0,IFERROR(VLOOKUP(SMALL(Puanlar!$K$4:$L$111,COUNTIF(Puanlar!$K$4:$L$111,"&lt;"&amp;F32)+1),Puanlar!$K$4:$L$111, 2,0)," "))</f>
        <v xml:space="preserve"> </v>
      </c>
      <c r="I32" s="39" t="s">
        <v>45</v>
      </c>
      <c r="J32" s="39" t="s">
        <v>7</v>
      </c>
      <c r="K32" s="139" t="s">
        <v>34</v>
      </c>
      <c r="L32" s="129" t="s">
        <v>35</v>
      </c>
      <c r="M32" s="129" t="s">
        <v>8</v>
      </c>
      <c r="N32" s="46" t="s">
        <v>9</v>
      </c>
    </row>
    <row r="33" spans="1:14" ht="35.1" customHeight="1">
      <c r="A33" s="53">
        <v>28</v>
      </c>
      <c r="B33" s="54">
        <f>'yarışmaya katılan okullar'!B39</f>
        <v>0</v>
      </c>
      <c r="C33" s="141"/>
      <c r="D33" s="135"/>
      <c r="E33" s="136" t="str">
        <f>'yarışmaya katılan okullar'!C39</f>
        <v/>
      </c>
      <c r="F33" s="144"/>
      <c r="G33" s="217" t="str">
        <f>IF(ISTEXT(F33),0,IFERROR(VLOOKUP(SMALL(Puanlar!$K$4:$L$111,COUNTIF(Puanlar!$K$4:$L$111,"&lt;"&amp;F33)+1),Puanlar!$K$4:$L$111, 2,0)," "))</f>
        <v xml:space="preserve"> </v>
      </c>
      <c r="I33" s="53">
        <v>1</v>
      </c>
      <c r="J33" s="54">
        <f t="shared" ref="J33:M40" si="6">B30</f>
        <v>0</v>
      </c>
      <c r="K33" s="130">
        <f t="shared" si="6"/>
        <v>0</v>
      </c>
      <c r="L33" s="131">
        <f t="shared" si="6"/>
        <v>0</v>
      </c>
      <c r="M33" s="131" t="str">
        <f t="shared" si="6"/>
        <v/>
      </c>
      <c r="N33" s="143">
        <f t="shared" ref="N33:N40" si="7">F30</f>
        <v>0</v>
      </c>
    </row>
    <row r="34" spans="1:14" ht="35.1" customHeight="1">
      <c r="A34" s="53">
        <v>29</v>
      </c>
      <c r="B34" s="54">
        <f>'yarışmaya katılan okullar'!B40</f>
        <v>0</v>
      </c>
      <c r="C34" s="141"/>
      <c r="D34" s="135"/>
      <c r="E34" s="136" t="str">
        <f>'yarışmaya katılan okullar'!C40</f>
        <v/>
      </c>
      <c r="F34" s="144"/>
      <c r="G34" s="217" t="str">
        <f>IF(ISTEXT(F34),0,IFERROR(VLOOKUP(SMALL(Puanlar!$K$4:$L$111,COUNTIF(Puanlar!$K$4:$L$111,"&lt;"&amp;F34)+1),Puanlar!$K$4:$L$111, 2,0)," "))</f>
        <v xml:space="preserve"> </v>
      </c>
      <c r="I34" s="53">
        <v>2</v>
      </c>
      <c r="J34" s="54">
        <f t="shared" si="6"/>
        <v>0</v>
      </c>
      <c r="K34" s="130">
        <f t="shared" si="6"/>
        <v>0</v>
      </c>
      <c r="L34" s="131">
        <f t="shared" si="6"/>
        <v>0</v>
      </c>
      <c r="M34" s="131" t="str">
        <f t="shared" si="6"/>
        <v/>
      </c>
      <c r="N34" s="143">
        <f t="shared" si="7"/>
        <v>0</v>
      </c>
    </row>
    <row r="35" spans="1:14" ht="35.1" customHeight="1">
      <c r="A35" s="53">
        <v>30</v>
      </c>
      <c r="B35" s="54">
        <f>'yarışmaya katılan okullar'!B41</f>
        <v>0</v>
      </c>
      <c r="C35" s="141"/>
      <c r="D35" s="135"/>
      <c r="E35" s="136" t="str">
        <f>'yarışmaya katılan okullar'!C41</f>
        <v/>
      </c>
      <c r="F35" s="144"/>
      <c r="G35" s="217" t="str">
        <f>IF(ISTEXT(F35),0,IFERROR(VLOOKUP(SMALL(Puanlar!$K$4:$L$111,COUNTIF(Puanlar!$K$4:$L$111,"&lt;"&amp;F35)+1),Puanlar!$K$4:$L$111, 2,0)," "))</f>
        <v xml:space="preserve"> </v>
      </c>
      <c r="I35" s="39">
        <v>3</v>
      </c>
      <c r="J35" s="54">
        <f t="shared" si="6"/>
        <v>0</v>
      </c>
      <c r="K35" s="130">
        <f t="shared" si="6"/>
        <v>0</v>
      </c>
      <c r="L35" s="131">
        <f t="shared" si="6"/>
        <v>0</v>
      </c>
      <c r="M35" s="131" t="str">
        <f t="shared" si="6"/>
        <v/>
      </c>
      <c r="N35" s="143">
        <f t="shared" si="7"/>
        <v>0</v>
      </c>
    </row>
    <row r="36" spans="1:14" ht="35.1" customHeight="1">
      <c r="A36" s="53">
        <v>31</v>
      </c>
      <c r="B36" s="54">
        <f>'yarışmaya katılan okullar'!B42</f>
        <v>0</v>
      </c>
      <c r="C36" s="141"/>
      <c r="D36" s="135"/>
      <c r="E36" s="136" t="str">
        <f>'yarışmaya katılan okullar'!C42</f>
        <v/>
      </c>
      <c r="F36" s="144"/>
      <c r="G36" s="217" t="str">
        <f>IF(ISTEXT(F36),0,IFERROR(VLOOKUP(SMALL(Puanlar!$K$4:$L$111,COUNTIF(Puanlar!$K$4:$L$111,"&lt;"&amp;F36)+1),Puanlar!$K$4:$L$111, 2,0)," "))</f>
        <v xml:space="preserve"> </v>
      </c>
      <c r="I36" s="53">
        <v>4</v>
      </c>
      <c r="J36" s="54">
        <f t="shared" si="6"/>
        <v>0</v>
      </c>
      <c r="K36" s="130">
        <f t="shared" si="6"/>
        <v>0</v>
      </c>
      <c r="L36" s="131">
        <f t="shared" si="6"/>
        <v>0</v>
      </c>
      <c r="M36" s="131" t="str">
        <f t="shared" si="6"/>
        <v/>
      </c>
      <c r="N36" s="143">
        <f t="shared" si="7"/>
        <v>0</v>
      </c>
    </row>
    <row r="37" spans="1:14" ht="35.1" customHeight="1">
      <c r="A37" s="53">
        <v>32</v>
      </c>
      <c r="B37" s="54">
        <f>'yarışmaya katılan okullar'!B43</f>
        <v>0</v>
      </c>
      <c r="C37" s="141"/>
      <c r="D37" s="135"/>
      <c r="E37" s="136" t="str">
        <f>'yarışmaya katılan okullar'!C43</f>
        <v/>
      </c>
      <c r="F37" s="144"/>
      <c r="G37" s="217" t="str">
        <f>IF(ISTEXT(F37),0,IFERROR(VLOOKUP(SMALL(Puanlar!$K$4:$L$111,COUNTIF(Puanlar!$K$4:$L$111,"&lt;"&amp;F37)+1),Puanlar!$K$4:$L$111, 2,0)," "))</f>
        <v xml:space="preserve"> </v>
      </c>
      <c r="I37" s="53">
        <v>5</v>
      </c>
      <c r="J37" s="54">
        <f t="shared" si="6"/>
        <v>0</v>
      </c>
      <c r="K37" s="130">
        <f t="shared" si="6"/>
        <v>0</v>
      </c>
      <c r="L37" s="131">
        <f t="shared" si="6"/>
        <v>0</v>
      </c>
      <c r="M37" s="131" t="str">
        <f t="shared" si="6"/>
        <v/>
      </c>
      <c r="N37" s="143">
        <f t="shared" si="7"/>
        <v>0</v>
      </c>
    </row>
    <row r="38" spans="1:14" ht="35.1" customHeight="1">
      <c r="A38" s="196"/>
      <c r="B38" s="201"/>
      <c r="C38" s="202"/>
      <c r="D38" s="203"/>
      <c r="E38" s="197"/>
      <c r="F38" s="204"/>
      <c r="G38" s="205"/>
      <c r="I38" s="53">
        <v>6</v>
      </c>
      <c r="J38" s="54">
        <f t="shared" si="6"/>
        <v>0</v>
      </c>
      <c r="K38" s="130">
        <f t="shared" si="6"/>
        <v>0</v>
      </c>
      <c r="L38" s="131">
        <f t="shared" si="6"/>
        <v>0</v>
      </c>
      <c r="M38" s="131" t="str">
        <f t="shared" si="6"/>
        <v/>
      </c>
      <c r="N38" s="143">
        <f t="shared" si="7"/>
        <v>0</v>
      </c>
    </row>
    <row r="39" spans="1:14" s="50" customFormat="1" ht="35.1" customHeight="1">
      <c r="A39" s="321" t="s">
        <v>11</v>
      </c>
      <c r="B39" s="321"/>
      <c r="C39" s="321" t="s">
        <v>46</v>
      </c>
      <c r="D39" s="321"/>
      <c r="E39" s="50" t="s">
        <v>47</v>
      </c>
      <c r="F39" s="142" t="s">
        <v>12</v>
      </c>
      <c r="G39" s="319" t="s">
        <v>12</v>
      </c>
      <c r="H39" s="320"/>
      <c r="I39" s="53">
        <v>7</v>
      </c>
      <c r="J39" s="54">
        <f t="shared" si="6"/>
        <v>0</v>
      </c>
      <c r="K39" s="130">
        <f t="shared" si="6"/>
        <v>0</v>
      </c>
      <c r="L39" s="131">
        <f t="shared" si="6"/>
        <v>0</v>
      </c>
      <c r="M39" s="131" t="str">
        <f t="shared" si="6"/>
        <v/>
      </c>
      <c r="N39" s="146">
        <f t="shared" si="7"/>
        <v>0</v>
      </c>
    </row>
    <row r="40" spans="1:14" ht="35.1" customHeight="1">
      <c r="I40" s="53">
        <v>8</v>
      </c>
      <c r="J40" s="54">
        <f t="shared" si="6"/>
        <v>0</v>
      </c>
      <c r="K40" s="130">
        <f t="shared" si="6"/>
        <v>0</v>
      </c>
      <c r="L40" s="131">
        <f t="shared" si="6"/>
        <v>0</v>
      </c>
      <c r="M40" s="131" t="str">
        <f t="shared" si="6"/>
        <v/>
      </c>
      <c r="N40" s="146">
        <f t="shared" si="7"/>
        <v>0</v>
      </c>
    </row>
  </sheetData>
  <mergeCells count="14">
    <mergeCell ref="G39:H39"/>
    <mergeCell ref="A1:C1"/>
    <mergeCell ref="A2:C2"/>
    <mergeCell ref="A3:C3"/>
    <mergeCell ref="A39:B39"/>
    <mergeCell ref="C39:D39"/>
    <mergeCell ref="I11:J11"/>
    <mergeCell ref="I21:J21"/>
    <mergeCell ref="I31:J31"/>
    <mergeCell ref="F1:H1"/>
    <mergeCell ref="F2:H2"/>
    <mergeCell ref="F3:H3"/>
    <mergeCell ref="I1:J1"/>
    <mergeCell ref="A4:G4"/>
  </mergeCells>
  <phoneticPr fontId="1" type="noConversion"/>
  <conditionalFormatting sqref="J33:M40 J3:M10 J13:M20 J23:M30 N1:N1048576 B6:E12 B14:E37 B13 E13">
    <cfRule type="cellIs" dxfId="126" priority="4" stopIfTrue="1" operator="equal">
      <formula>0</formula>
    </cfRule>
  </conditionalFormatting>
  <conditionalFormatting sqref="F6:F37">
    <cfRule type="cellIs" dxfId="125" priority="3" stopIfTrue="1" operator="between">
      <formula>22325</formula>
      <formula>20000</formula>
    </cfRule>
  </conditionalFormatting>
  <conditionalFormatting sqref="C13:D13">
    <cfRule type="cellIs" dxfId="124" priority="2" stopIfTrue="1" operator="equal">
      <formula>0</formula>
    </cfRule>
  </conditionalFormatting>
  <conditionalFormatting sqref="B38:F38">
    <cfRule type="cellIs" dxfId="123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'800m V'!$D$2</f>
        <v>800 m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e">
        <f>IF(G9="","",RANK(G9,$G$9:$G$40)+COUNTIF(G$9:G9,G9)-1)</f>
        <v>#VALUE!</v>
      </c>
      <c r="C9" s="206">
        <f>'800m V'!C6</f>
        <v>37873</v>
      </c>
      <c r="D9" s="32" t="str">
        <f>'800m V'!D6</f>
        <v>BÜŞRA SALK</v>
      </c>
      <c r="E9" s="32" t="str">
        <f>'800m V'!E6</f>
        <v>DEĞİRMENLİK LİSESİ</v>
      </c>
      <c r="F9" s="46">
        <f>'800m V'!F6</f>
        <v>0</v>
      </c>
      <c r="G9" s="43" t="str">
        <f>'800m V'!G6</f>
        <v xml:space="preserve"> </v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e">
        <f>IF(G10="","",RANK(G10,$G$9:$G$40)+COUNTIF(G$9:G10,G10)-1)</f>
        <v>#VALUE!</v>
      </c>
      <c r="C10" s="206">
        <f>'800m V'!C7</f>
        <v>37336</v>
      </c>
      <c r="D10" s="32" t="str">
        <f>'800m V'!D7</f>
        <v>MERVE GAZİKÖYLÜ</v>
      </c>
      <c r="E10" s="32" t="str">
        <f>'800m V'!E7</f>
        <v>ANAFARTALAR LİSESİ</v>
      </c>
      <c r="F10" s="46">
        <f>'800m V'!F7</f>
        <v>0</v>
      </c>
      <c r="G10" s="43" t="str">
        <f>'800m V'!G7</f>
        <v xml:space="preserve"> </v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e">
        <f>IF(G11="","",RANK(G11,$G$9:$G$40)+COUNTIF(G$9:G11,G11)-1)</f>
        <v>#VALUE!</v>
      </c>
      <c r="C11" s="206">
        <f>'800m V'!C8</f>
        <v>37634</v>
      </c>
      <c r="D11" s="32" t="str">
        <f>'800m V'!D8</f>
        <v>KUMSAL LİSANİ</v>
      </c>
      <c r="E11" s="32" t="str">
        <f>'800m V'!E8</f>
        <v>NAMIK KEMAL LİSESİ</v>
      </c>
      <c r="F11" s="46">
        <f>'800m V'!F8</f>
        <v>0</v>
      </c>
      <c r="G11" s="43" t="str">
        <f>'800m V'!G8</f>
        <v xml:space="preserve"> </v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e">
        <f>IF(G12="","",RANK(G12,$G$9:$G$40)+COUNTIF(G$9:G12,G12)-1)</f>
        <v>#VALUE!</v>
      </c>
      <c r="C12" s="206" t="str">
        <f>'800m V'!C9</f>
        <v>23.06.2003</v>
      </c>
      <c r="D12" s="32" t="str">
        <f>'800m V'!D9</f>
        <v>MERİN ÖLMEZ</v>
      </c>
      <c r="E12" s="32" t="str">
        <f>'800m V'!E9</f>
        <v>THE AMERİCAN COLLEGE</v>
      </c>
      <c r="F12" s="46">
        <f>'800m V'!F9</f>
        <v>0</v>
      </c>
      <c r="G12" s="43" t="str">
        <f>'800m V'!G9</f>
        <v xml:space="preserve"> </v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e">
        <f>IF(G13="","",RANK(G13,$G$9:$G$40)+COUNTIF(G$9:G13,G13)-1)</f>
        <v>#VALUE!</v>
      </c>
      <c r="C13" s="206">
        <f>'800m V'!C10</f>
        <v>37719</v>
      </c>
      <c r="D13" s="32" t="str">
        <f>'800m V'!D10</f>
        <v>AZRA TAŞKIRANLAR</v>
      </c>
      <c r="E13" s="32" t="str">
        <f>'800m V'!E10</f>
        <v>BÜLENT ECEVİT ANADOLU LİSESİ</v>
      </c>
      <c r="F13" s="46">
        <f>'800m V'!F10</f>
        <v>0</v>
      </c>
      <c r="G13" s="43" t="str">
        <f>'800m V'!G10</f>
        <v xml:space="preserve"> </v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e">
        <f>IF(G14="","",RANK(G14,$G$9:$G$40)+COUNTIF(G$9:G14,G14)-1)</f>
        <v>#VALUE!</v>
      </c>
      <c r="C14" s="206">
        <f>'800m V'!C11</f>
        <v>37914</v>
      </c>
      <c r="D14" s="32" t="str">
        <f>'800m V'!D11</f>
        <v>SELİN SÜRER</v>
      </c>
      <c r="E14" s="32" t="str">
        <f>'800m V'!E11</f>
        <v>GÜZELYURT MESLEK LİSESİ</v>
      </c>
      <c r="F14" s="46">
        <f>'800m V'!F11</f>
        <v>0</v>
      </c>
      <c r="G14" s="43" t="str">
        <f>'800m V'!G11</f>
        <v xml:space="preserve"> </v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e">
        <f>IF(G15="","",RANK(G15,$G$9:$G$40)+COUNTIF(G$9:G15,G15)-1)</f>
        <v>#VALUE!</v>
      </c>
      <c r="C15" s="206">
        <f>'800m V'!C12</f>
        <v>38172</v>
      </c>
      <c r="D15" s="32" t="str">
        <f>'800m V'!D12</f>
        <v>MERVE AYDENK</v>
      </c>
      <c r="E15" s="32" t="str">
        <f>'800m V'!E12</f>
        <v>ERENKÖY LİSESİ</v>
      </c>
      <c r="F15" s="46">
        <f>'800m V'!F12</f>
        <v>0</v>
      </c>
      <c r="G15" s="43" t="str">
        <f>'800m V'!G12</f>
        <v xml:space="preserve"> </v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e">
        <f>IF(G16="","",RANK(G16,$G$9:$G$40)+COUNTIF(G$9:G16,G16)-1)</f>
        <v>#VALUE!</v>
      </c>
      <c r="C16" s="206" t="str">
        <f>'800m V'!C13</f>
        <v>-</v>
      </c>
      <c r="D16" s="32" t="str">
        <f>'800m V'!D13</f>
        <v>-</v>
      </c>
      <c r="E16" s="32" t="str">
        <f>'800m V'!E13</f>
        <v>LEFKE GAZİ LİSESİ</v>
      </c>
      <c r="F16" s="46">
        <f>'800m V'!F13</f>
        <v>0</v>
      </c>
      <c r="G16" s="43" t="str">
        <f>'800m V'!G13</f>
        <v xml:space="preserve"> </v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e">
        <f>IF(G17="","",RANK(G17,$G$9:$G$40)+COUNTIF(G$9:G17,G17)-1)</f>
        <v>#VALUE!</v>
      </c>
      <c r="C17" s="206" t="str">
        <f>'800m V'!C14</f>
        <v>-</v>
      </c>
      <c r="D17" s="32" t="str">
        <f>'800m V'!D14</f>
        <v>-</v>
      </c>
      <c r="E17" s="32" t="str">
        <f>'800m V'!E14</f>
        <v>THE ENGLISH SCHOOL OF KYRENIA</v>
      </c>
      <c r="F17" s="46">
        <f>'800m V'!F14</f>
        <v>0</v>
      </c>
      <c r="G17" s="43" t="str">
        <f>'800m V'!G14</f>
        <v xml:space="preserve"> </v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e">
        <f>IF(G18="","",RANK(G18,$G$9:$G$40)+COUNTIF(G$9:G18,G18)-1)</f>
        <v>#VALUE!</v>
      </c>
      <c r="C18" s="206">
        <f>'800m V'!C15</f>
        <v>37879</v>
      </c>
      <c r="D18" s="32" t="str">
        <f>'800m V'!D15</f>
        <v>CEREN RÜSTEMOĞLU</v>
      </c>
      <c r="E18" s="32" t="str">
        <f>'800m V'!E15</f>
        <v>KURTULUŞ LİSESİ</v>
      </c>
      <c r="F18" s="46">
        <f>'800m V'!F15</f>
        <v>0</v>
      </c>
      <c r="G18" s="43" t="str">
        <f>'800m V'!G15</f>
        <v xml:space="preserve"> </v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e">
        <f>IF(G19="","",RANK(G19,$G$9:$G$40)+COUNTIF(G$9:G19,G19)-1)</f>
        <v>#VALUE!</v>
      </c>
      <c r="C19" s="206">
        <f>'800m V'!C16</f>
        <v>37541</v>
      </c>
      <c r="D19" s="32" t="str">
        <f>'800m V'!D16</f>
        <v>DUYGU AĞCABAY</v>
      </c>
      <c r="E19" s="32" t="str">
        <f>'800m V'!E16</f>
        <v>BEKİRPAŞA LİSESİ</v>
      </c>
      <c r="F19" s="46">
        <f>'800m V'!F16</f>
        <v>0</v>
      </c>
      <c r="G19" s="43" t="str">
        <f>'800m V'!G16</f>
        <v xml:space="preserve"> </v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e">
        <f>IF(G20="","",RANK(G20,$G$9:$G$40)+COUNTIF(G$9:G20,G20)-1)</f>
        <v>#VALUE!</v>
      </c>
      <c r="C20" s="206">
        <f>'800m V'!C17</f>
        <v>37970</v>
      </c>
      <c r="D20" s="32" t="str">
        <f>'800m V'!D17</f>
        <v>DRYA DAĞDELEN</v>
      </c>
      <c r="E20" s="32" t="str">
        <f>'800m V'!E17</f>
        <v>LEFKOŞA TÜRK LİSESİ</v>
      </c>
      <c r="F20" s="46">
        <f>'800m V'!F17</f>
        <v>0</v>
      </c>
      <c r="G20" s="43" t="str">
        <f>'800m V'!G17</f>
        <v xml:space="preserve"> </v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e">
        <f>IF(G21="","",RANK(G21,$G$9:$G$40)+COUNTIF(G$9:G21,G21)-1)</f>
        <v>#VALUE!</v>
      </c>
      <c r="C21" s="206">
        <f>'800m V'!C18</f>
        <v>37910</v>
      </c>
      <c r="D21" s="32" t="str">
        <f>'800m V'!D18</f>
        <v>SİMGE HAYAT</v>
      </c>
      <c r="E21" s="32" t="str">
        <f>'800m V'!E18</f>
        <v>CENGİZ TOPEL E. M .LİSESİ</v>
      </c>
      <c r="F21" s="46">
        <f>'800m V'!F18</f>
        <v>0</v>
      </c>
      <c r="G21" s="43" t="str">
        <f>'800m V'!G18</f>
        <v xml:space="preserve"> </v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e">
        <f>IF(G22="","",RANK(G22,$G$9:$G$40)+COUNTIF(G$9:G22,G22)-1)</f>
        <v>#VALUE!</v>
      </c>
      <c r="C22" s="206">
        <f>'800m V'!C19</f>
        <v>37214</v>
      </c>
      <c r="D22" s="32" t="str">
        <f>'800m V'!D19</f>
        <v>ZEYNEP DÜZENLİ</v>
      </c>
      <c r="E22" s="32" t="str">
        <f>'800m V'!E19</f>
        <v>GÜZELYURT TMK</v>
      </c>
      <c r="F22" s="46">
        <f>'800m V'!F19</f>
        <v>0</v>
      </c>
      <c r="G22" s="43" t="str">
        <f>'800m V'!G19</f>
        <v xml:space="preserve"> </v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e">
        <f>IF(G23="","",RANK(G23,$G$9:$G$40)+COUNTIF(G$9:G23,G23)-1)</f>
        <v>#VALUE!</v>
      </c>
      <c r="C23" s="206">
        <f>'800m V'!C20</f>
        <v>37711</v>
      </c>
      <c r="D23" s="32" t="str">
        <f>'800m V'!D20</f>
        <v>AZİZE BAHAR DEMİR</v>
      </c>
      <c r="E23" s="32" t="str">
        <f>'800m V'!E20</f>
        <v>KARPAZ MESLEK LİSESİ</v>
      </c>
      <c r="F23" s="46">
        <f>'800m V'!F20</f>
        <v>0</v>
      </c>
      <c r="G23" s="43" t="str">
        <f>'800m V'!G20</f>
        <v xml:space="preserve"> </v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e">
        <f>IF(G24="","",RANK(G24,$G$9:$G$40)+COUNTIF(G$9:G24,G24)-1)</f>
        <v>#VALUE!</v>
      </c>
      <c r="C24" s="206">
        <f>'800m V'!C21</f>
        <v>38197</v>
      </c>
      <c r="D24" s="32" t="str">
        <f>'800m V'!D21</f>
        <v>KERİME KAÇAN</v>
      </c>
      <c r="E24" s="32" t="str">
        <f>'800m V'!E21</f>
        <v>POLATPAŞA LİSESİ</v>
      </c>
      <c r="F24" s="46">
        <f>'800m V'!F21</f>
        <v>0</v>
      </c>
      <c r="G24" s="43" t="str">
        <f>'800m V'!G21</f>
        <v xml:space="preserve"> </v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e">
        <f>IF(G25="","",RANK(G25,$G$9:$G$40)+COUNTIF(G$9:G25,G25)-1)</f>
        <v>#VALUE!</v>
      </c>
      <c r="C25" s="206">
        <f>'800m V'!C22</f>
        <v>37745</v>
      </c>
      <c r="D25" s="32" t="str">
        <f>'800m V'!D22</f>
        <v>EŞENUR KUBAT</v>
      </c>
      <c r="E25" s="32" t="str">
        <f>'800m V'!E22</f>
        <v>ATATÜRK MESLEK LİSESİ</v>
      </c>
      <c r="F25" s="46">
        <f>'800m V'!F22</f>
        <v>0</v>
      </c>
      <c r="G25" s="43" t="str">
        <f>'800m V'!G22</f>
        <v xml:space="preserve"> </v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e">
        <f>IF(G26="","",RANK(G26,$G$9:$G$40)+COUNTIF(G$9:G26,G26)-1)</f>
        <v>#VALUE!</v>
      </c>
      <c r="C26" s="206">
        <f>'800m V'!C23</f>
        <v>37180</v>
      </c>
      <c r="D26" s="32" t="str">
        <f>'800m V'!D23</f>
        <v>SUAY BEDEOĞLU</v>
      </c>
      <c r="E26" s="32" t="str">
        <f>'800m V'!E23</f>
        <v>YAKIN DOĞU KOLEJİ</v>
      </c>
      <c r="F26" s="46">
        <f>'800m V'!F23</f>
        <v>0</v>
      </c>
      <c r="G26" s="43" t="str">
        <f>'800m V'!G23</f>
        <v xml:space="preserve"> </v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e">
        <f>IF(G27="","",RANK(G27,$G$9:$G$40)+COUNTIF(G$9:G27,G27)-1)</f>
        <v>#VALUE!</v>
      </c>
      <c r="C27" s="206">
        <f>'800m V'!C24</f>
        <v>38321</v>
      </c>
      <c r="D27" s="32" t="str">
        <f>'800m V'!D24</f>
        <v>FADİME SILA DARENDELİ</v>
      </c>
      <c r="E27" s="32" t="str">
        <f>'800m V'!E24</f>
        <v>HAYDARPAŞA TİCARET LİSESİ</v>
      </c>
      <c r="F27" s="46">
        <f>'800m V'!F24</f>
        <v>0</v>
      </c>
      <c r="G27" s="43" t="str">
        <f>'800m V'!G24</f>
        <v xml:space="preserve"> </v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e">
        <f>IF(G28="","",RANK(G28,$G$9:$G$40)+COUNTIF(G$9:G28,G28)-1)</f>
        <v>#VALUE!</v>
      </c>
      <c r="C28" s="206">
        <f>'800m V'!C25</f>
        <v>38226</v>
      </c>
      <c r="D28" s="32" t="str">
        <f>'800m V'!D25</f>
        <v>TÜLİN ABATAY</v>
      </c>
      <c r="E28" s="32" t="str">
        <f>'800m V'!E25</f>
        <v>TÜRK MAARİF KOLEJİ</v>
      </c>
      <c r="F28" s="46">
        <f>'800m V'!F25</f>
        <v>0</v>
      </c>
      <c r="G28" s="43" t="str">
        <f>'800m V'!G25</f>
        <v xml:space="preserve"> </v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e">
        <f>IF(G29="","",RANK(G29,$G$9:$G$40)+COUNTIF(G$9:G29,G29)-1)</f>
        <v>#VALUE!</v>
      </c>
      <c r="C29" s="206">
        <f>'800m V'!C26</f>
        <v>37127</v>
      </c>
      <c r="D29" s="32" t="str">
        <f>'800m V'!D26</f>
        <v>TEVHİDE BOŞNAK</v>
      </c>
      <c r="E29" s="32" t="str">
        <f>'800m V'!E26</f>
        <v>20 TEMMUZ FEN LİSESİ</v>
      </c>
      <c r="F29" s="46">
        <f>'800m V'!F26</f>
        <v>0</v>
      </c>
      <c r="G29" s="43" t="str">
        <f>'800m V'!G26</f>
        <v xml:space="preserve"> </v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e">
        <f>IF(G30="","",RANK(G30,$G$9:$G$40)+COUNTIF(G$9:G30,G30)-1)</f>
        <v>#VALUE!</v>
      </c>
      <c r="C30" s="206" t="str">
        <f>'800m V'!C27</f>
        <v>21.05.2003</v>
      </c>
      <c r="D30" s="32" t="str">
        <f>'800m V'!D27</f>
        <v>ZEYNEP MÜESSER İZGİ</v>
      </c>
      <c r="E30" s="32" t="str">
        <f>'800m V'!E27</f>
        <v>19 MAYIS TMK</v>
      </c>
      <c r="F30" s="46">
        <f>'800m V'!F27</f>
        <v>0</v>
      </c>
      <c r="G30" s="43" t="str">
        <f>'800m V'!G27</f>
        <v xml:space="preserve"> </v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e">
        <f>IF(G31="","",RANK(G31,$G$9:$G$40)+COUNTIF(G$9:G31,G31)-1)</f>
        <v>#VALUE!</v>
      </c>
      <c r="C31" s="206">
        <f>'800m V'!C28</f>
        <v>38001</v>
      </c>
      <c r="D31" s="32" t="str">
        <f>'800m V'!D28</f>
        <v>NAZAR BAYRAKTAR</v>
      </c>
      <c r="E31" s="32" t="str">
        <f>'800m V'!E28</f>
        <v>HALA SULTAN İLAHİYAT KOLEJİ</v>
      </c>
      <c r="F31" s="46">
        <f>'800m V'!F28</f>
        <v>0</v>
      </c>
      <c r="G31" s="43" t="str">
        <f>'800m V'!G28</f>
        <v xml:space="preserve"> </v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e">
        <f>IF(G32="","",RANK(G32,$G$9:$G$40)+COUNTIF(G$9:G32,G32)-1)</f>
        <v>#VALUE!</v>
      </c>
      <c r="C32" s="206">
        <f>'800m V'!C29</f>
        <v>0</v>
      </c>
      <c r="D32" s="32">
        <f>'800m V'!D29</f>
        <v>0</v>
      </c>
      <c r="E32" s="32" t="str">
        <f>'800m V'!E29</f>
        <v/>
      </c>
      <c r="F32" s="46">
        <f>'800m V'!F29</f>
        <v>0</v>
      </c>
      <c r="G32" s="43" t="str">
        <f>'800m V'!G29</f>
        <v xml:space="preserve"> </v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e">
        <f>IF(G33="","",RANK(G33,$G$9:$G$40)+COUNTIF(G$9:G33,G33)-1)</f>
        <v>#VALUE!</v>
      </c>
      <c r="C33" s="206">
        <f>'800m V'!C30</f>
        <v>0</v>
      </c>
      <c r="D33" s="32">
        <f>'800m V'!D30</f>
        <v>0</v>
      </c>
      <c r="E33" s="32" t="str">
        <f>'800m V'!E30</f>
        <v/>
      </c>
      <c r="F33" s="46">
        <f>'800m V'!F30</f>
        <v>0</v>
      </c>
      <c r="G33" s="43" t="str">
        <f>'800m V'!G30</f>
        <v xml:space="preserve"> </v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e">
        <f>IF(G34="","",RANK(G34,$G$9:$G$40)+COUNTIF(G$9:G34,G34)-1)</f>
        <v>#VALUE!</v>
      </c>
      <c r="C34" s="206">
        <f>'800m V'!C31</f>
        <v>0</v>
      </c>
      <c r="D34" s="32">
        <f>'800m V'!D31</f>
        <v>0</v>
      </c>
      <c r="E34" s="32" t="str">
        <f>'800m V'!E31</f>
        <v/>
      </c>
      <c r="F34" s="46">
        <f>'800m V'!F31</f>
        <v>0</v>
      </c>
      <c r="G34" s="43" t="str">
        <f>'800m V'!G31</f>
        <v xml:space="preserve"> </v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e">
        <f>IF(G35="","",RANK(G35,$G$9:$G$40)+COUNTIF(G$9:G35,G35)-1)</f>
        <v>#VALUE!</v>
      </c>
      <c r="C35" s="206">
        <f>'800m V'!C32</f>
        <v>0</v>
      </c>
      <c r="D35" s="32">
        <f>'800m V'!D32</f>
        <v>0</v>
      </c>
      <c r="E35" s="32" t="str">
        <f>'800m V'!E32</f>
        <v/>
      </c>
      <c r="F35" s="46">
        <f>'800m V'!F32</f>
        <v>0</v>
      </c>
      <c r="G35" s="43" t="str">
        <f>'800m V'!G32</f>
        <v xml:space="preserve"> </v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e">
        <f>IF(G36="","",RANK(G36,$G$9:$G$40)+COUNTIF(G$9:G36,G36)-1)</f>
        <v>#VALUE!</v>
      </c>
      <c r="C36" s="206">
        <f>'800m V'!C33</f>
        <v>0</v>
      </c>
      <c r="D36" s="32">
        <f>'800m V'!D33</f>
        <v>0</v>
      </c>
      <c r="E36" s="32" t="str">
        <f>'800m V'!E33</f>
        <v/>
      </c>
      <c r="F36" s="46">
        <f>'800m V'!F33</f>
        <v>0</v>
      </c>
      <c r="G36" s="43" t="str">
        <f>'800m V'!G33</f>
        <v xml:space="preserve"> </v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e">
        <f>IF(G37="","",RANK(G37,$G$9:$G$40)+COUNTIF(G$9:G37,G37)-1)</f>
        <v>#VALUE!</v>
      </c>
      <c r="C37" s="206">
        <f>'800m V'!C34</f>
        <v>0</v>
      </c>
      <c r="D37" s="32">
        <f>'800m V'!D34</f>
        <v>0</v>
      </c>
      <c r="E37" s="32" t="str">
        <f>'800m V'!E34</f>
        <v/>
      </c>
      <c r="F37" s="46">
        <f>'800m V'!F34</f>
        <v>0</v>
      </c>
      <c r="G37" s="43" t="str">
        <f>'800m V'!G34</f>
        <v xml:space="preserve"> </v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e">
        <f>IF(G38="","",RANK(G38,$G$9:$G$40)+COUNTIF(G$9:G38,G38)-1)</f>
        <v>#VALUE!</v>
      </c>
      <c r="C38" s="206">
        <f>'800m V'!C35</f>
        <v>0</v>
      </c>
      <c r="D38" s="32">
        <f>'800m V'!D35</f>
        <v>0</v>
      </c>
      <c r="E38" s="32" t="str">
        <f>'800m V'!E35</f>
        <v/>
      </c>
      <c r="F38" s="46">
        <f>'800m V'!F35</f>
        <v>0</v>
      </c>
      <c r="G38" s="43" t="str">
        <f>'800m V'!G35</f>
        <v xml:space="preserve"> </v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e">
        <f>IF(G39="","",RANK(G39,$G$9:$G$40)+COUNTIF(G$9:G39,G39)-1)</f>
        <v>#VALUE!</v>
      </c>
      <c r="C39" s="206">
        <f>'800m V'!C36</f>
        <v>0</v>
      </c>
      <c r="D39" s="32">
        <f>'800m V'!D36</f>
        <v>0</v>
      </c>
      <c r="E39" s="32" t="str">
        <f>'800m V'!E36</f>
        <v/>
      </c>
      <c r="F39" s="46">
        <f>'800m V'!F36</f>
        <v>0</v>
      </c>
      <c r="G39" s="43" t="str">
        <f>'800m V'!G36</f>
        <v xml:space="preserve"> </v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e">
        <f>IF(G40="","",RANK(G40,$G$9:$G$40)+COUNTIF(G$9:G40,G40)-1)</f>
        <v>#VALUE!</v>
      </c>
      <c r="C40" s="206">
        <f>'800m V'!C37</f>
        <v>0</v>
      </c>
      <c r="D40" s="32">
        <f>'800m V'!D37</f>
        <v>0</v>
      </c>
      <c r="E40" s="32" t="str">
        <f>'800m V'!E37</f>
        <v/>
      </c>
      <c r="F40" s="46">
        <f>'800m V'!F37</f>
        <v>0</v>
      </c>
      <c r="G40" s="43" t="str">
        <f>'800m V'!G37</f>
        <v xml:space="preserve"> </v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22" priority="2" stopIfTrue="1" operator="equal">
      <formula>0</formula>
    </cfRule>
  </conditionalFormatting>
  <conditionalFormatting sqref="C9:C40">
    <cfRule type="cellIs" dxfId="121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'800m'!$D$6</f>
        <v>800 m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IF(ISERROR(VLOOKUP(I9,'800m'!$B$9:$H$40,7,FALSE)),0,(VLOOKUP(I9,'800m'!$B$9:$H$40,7,FALSE)))</f>
        <v>0</v>
      </c>
      <c r="C9" s="206">
        <f>IF(ISERROR(VLOOKUP(I9,'800m'!$B$9:$H$40,2,FALSE)),0,(VLOOKUP(I9,'800m'!$B$9:$H$40,2,FALSE)))</f>
        <v>0</v>
      </c>
      <c r="D9" s="212">
        <f>IF(ISERROR(VLOOKUP(I9,'800m'!$B$9:$H$40,3,FALSE)),0,(VLOOKUP(I9,'800m'!$B$9:$H$40,3,FALSE)))</f>
        <v>0</v>
      </c>
      <c r="E9" s="212">
        <f>IF(ISERROR(VLOOKUP(I9,'800m'!$B$9:$H$40,4,FALSE)),0,(VLOOKUP(I9,'800m'!$B$9:$H$40,4,FALSE)))</f>
        <v>0</v>
      </c>
      <c r="F9" s="46">
        <f>IF(ISERROR(VLOOKUP(I9,'800m'!$B$9:$H$40,5,FALSE)),0,(VLOOKUP(I9,'800m'!$B$9:$H$40,5,FALSE)))</f>
        <v>0</v>
      </c>
      <c r="G9" s="40">
        <f>IF(ISERROR(VLOOKUP(I9,'800m'!$B$9:$H$40,6,FALSE)),0,(VLOOKUP(I9,'800m'!$B$9:$H$40,6,FALSE)))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IF(ISERROR(VLOOKUP(I10,'800m'!$B$9:$H$40,7,FALSE)),0,(VLOOKUP(I10,'800m'!$B$9:$H$40,7,FALSE)))</f>
        <v>0</v>
      </c>
      <c r="C10" s="206">
        <f>IF(ISERROR(VLOOKUP(I10,'800m'!$B$9:$H$40,2,FALSE)),0,(VLOOKUP(I10,'800m'!$B$9:$H$40,2,FALSE)))</f>
        <v>0</v>
      </c>
      <c r="D10" s="212">
        <f>IF(ISERROR(VLOOKUP(I10,'800m'!$B$9:$H$40,3,FALSE)),0,(VLOOKUP(I10,'800m'!$B$9:$H$40,3,FALSE)))</f>
        <v>0</v>
      </c>
      <c r="E10" s="212">
        <f>IF(ISERROR(VLOOKUP(I10,'800m'!$B$9:$H$40,4,FALSE)),0,(VLOOKUP(I10,'800m'!$B$9:$H$40,4,FALSE)))</f>
        <v>0</v>
      </c>
      <c r="F10" s="46">
        <f>IF(ISERROR(VLOOKUP(I10,'800m'!$B$9:$H$40,5,FALSE)),0,(VLOOKUP(I10,'800m'!$B$9:$H$40,5,FALSE)))</f>
        <v>0</v>
      </c>
      <c r="G10" s="40">
        <f>IF(ISERROR(VLOOKUP(I10,'800m'!$B$9:$H$40,6,FALSE)),0,(VLOOKUP(I10,'800m'!$B$9:$H$40,6,FALSE)))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IF(ISERROR(VLOOKUP(I11,'800m'!$B$9:$H$40,7,FALSE)),0,(VLOOKUP(I11,'800m'!$B$9:$H$40,7,FALSE)))</f>
        <v>0</v>
      </c>
      <c r="C11" s="206">
        <f>IF(ISERROR(VLOOKUP(I11,'800m'!$B$9:$H$40,2,FALSE)),0,(VLOOKUP(I11,'800m'!$B$9:$H$40,2,FALSE)))</f>
        <v>0</v>
      </c>
      <c r="D11" s="212">
        <f>IF(ISERROR(VLOOKUP(I11,'800m'!$B$9:$H$40,3,FALSE)),0,(VLOOKUP(I11,'800m'!$B$9:$H$40,3,FALSE)))</f>
        <v>0</v>
      </c>
      <c r="E11" s="212">
        <f>IF(ISERROR(VLOOKUP(I11,'800m'!$B$9:$H$40,4,FALSE)),0,(VLOOKUP(I11,'800m'!$B$9:$H$40,4,FALSE)))</f>
        <v>0</v>
      </c>
      <c r="F11" s="46">
        <f>IF(ISERROR(VLOOKUP(I11,'800m'!$B$9:$H$40,5,FALSE)),0,(VLOOKUP(I11,'800m'!$B$9:$H$40,5,FALSE)))</f>
        <v>0</v>
      </c>
      <c r="G11" s="40">
        <f>IF(ISERROR(VLOOKUP(I11,'800m'!$B$9:$H$40,6,FALSE)),0,(VLOOKUP(I11,'800m'!$B$9:$H$40,6,FALSE)))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IF(ISERROR(VLOOKUP(I12,'800m'!$B$9:$H$40,7,FALSE)),0,(VLOOKUP(I12,'800m'!$B$9:$H$40,7,FALSE)))</f>
        <v>0</v>
      </c>
      <c r="C12" s="206">
        <f>IF(ISERROR(VLOOKUP(I12,'800m'!$B$9:$H$40,2,FALSE)),0,(VLOOKUP(I12,'800m'!$B$9:$H$40,2,FALSE)))</f>
        <v>0</v>
      </c>
      <c r="D12" s="212">
        <f>IF(ISERROR(VLOOKUP(I12,'800m'!$B$9:$H$40,3,FALSE)),0,(VLOOKUP(I12,'800m'!$B$9:$H$40,3,FALSE)))</f>
        <v>0</v>
      </c>
      <c r="E12" s="212">
        <f>IF(ISERROR(VLOOKUP(I12,'800m'!$B$9:$H$40,4,FALSE)),0,(VLOOKUP(I12,'800m'!$B$9:$H$40,4,FALSE)))</f>
        <v>0</v>
      </c>
      <c r="F12" s="46">
        <f>IF(ISERROR(VLOOKUP(I12,'800m'!$B$9:$H$40,5,FALSE)),0,(VLOOKUP(I12,'800m'!$B$9:$H$40,5,FALSE)))</f>
        <v>0</v>
      </c>
      <c r="G12" s="40">
        <f>IF(ISERROR(VLOOKUP(I12,'800m'!$B$9:$H$40,6,FALSE)),0,(VLOOKUP(I12,'800m'!$B$9:$H$40,6,FALSE)))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IF(ISERROR(VLOOKUP(I13,'800m'!$B$9:$H$40,7,FALSE)),0,(VLOOKUP(I13,'800m'!$B$9:$H$40,7,FALSE)))</f>
        <v>0</v>
      </c>
      <c r="C13" s="206">
        <f>IF(ISERROR(VLOOKUP(I13,'800m'!$B$9:$H$40,2,FALSE)),0,(VLOOKUP(I13,'800m'!$B$9:$H$40,2,FALSE)))</f>
        <v>0</v>
      </c>
      <c r="D13" s="212">
        <f>IF(ISERROR(VLOOKUP(I13,'800m'!$B$9:$H$40,3,FALSE)),0,(VLOOKUP(I13,'800m'!$B$9:$H$40,3,FALSE)))</f>
        <v>0</v>
      </c>
      <c r="E13" s="212">
        <f>IF(ISERROR(VLOOKUP(I13,'800m'!$B$9:$H$40,4,FALSE)),0,(VLOOKUP(I13,'800m'!$B$9:$H$40,4,FALSE)))</f>
        <v>0</v>
      </c>
      <c r="F13" s="46">
        <f>IF(ISERROR(VLOOKUP(I13,'800m'!$B$9:$H$40,5,FALSE)),0,(VLOOKUP(I13,'800m'!$B$9:$H$40,5,FALSE)))</f>
        <v>0</v>
      </c>
      <c r="G13" s="40">
        <f>IF(ISERROR(VLOOKUP(I13,'800m'!$B$9:$H$40,6,FALSE)),0,(VLOOKUP(I13,'800m'!$B$9:$H$40,6,FALSE)))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IF(ISERROR(VLOOKUP(I14,'800m'!$B$9:$H$40,7,FALSE)),0,(VLOOKUP(I14,'800m'!$B$9:$H$40,7,FALSE)))</f>
        <v>0</v>
      </c>
      <c r="C14" s="206">
        <f>IF(ISERROR(VLOOKUP(I14,'800m'!$B$9:$H$40,2,FALSE)),0,(VLOOKUP(I14,'800m'!$B$9:$H$40,2,FALSE)))</f>
        <v>0</v>
      </c>
      <c r="D14" s="212">
        <f>IF(ISERROR(VLOOKUP(I14,'800m'!$B$9:$H$40,3,FALSE)),0,(VLOOKUP(I14,'800m'!$B$9:$H$40,3,FALSE)))</f>
        <v>0</v>
      </c>
      <c r="E14" s="212">
        <f>IF(ISERROR(VLOOKUP(I14,'800m'!$B$9:$H$40,4,FALSE)),0,(VLOOKUP(I14,'800m'!$B$9:$H$40,4,FALSE)))</f>
        <v>0</v>
      </c>
      <c r="F14" s="46">
        <f>IF(ISERROR(VLOOKUP(I14,'800m'!$B$9:$H$40,5,FALSE)),0,(VLOOKUP(I14,'800m'!$B$9:$H$40,5,FALSE)))</f>
        <v>0</v>
      </c>
      <c r="G14" s="40">
        <f>IF(ISERROR(VLOOKUP(I14,'800m'!$B$9:$H$40,6,FALSE)),0,(VLOOKUP(I14,'800m'!$B$9:$H$40,6,FALSE)))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IF(ISERROR(VLOOKUP(I15,'800m'!$B$9:$H$40,7,FALSE)),0,(VLOOKUP(I15,'800m'!$B$9:$H$40,7,FALSE)))</f>
        <v>0</v>
      </c>
      <c r="C15" s="206">
        <f>IF(ISERROR(VLOOKUP(I15,'800m'!$B$9:$H$40,2,FALSE)),0,(VLOOKUP(I15,'800m'!$B$9:$H$40,2,FALSE)))</f>
        <v>0</v>
      </c>
      <c r="D15" s="212">
        <f>IF(ISERROR(VLOOKUP(I15,'800m'!$B$9:$H$40,3,FALSE)),0,(VLOOKUP(I15,'800m'!$B$9:$H$40,3,FALSE)))</f>
        <v>0</v>
      </c>
      <c r="E15" s="212">
        <f>IF(ISERROR(VLOOKUP(I15,'800m'!$B$9:$H$40,4,FALSE)),0,(VLOOKUP(I15,'800m'!$B$9:$H$40,4,FALSE)))</f>
        <v>0</v>
      </c>
      <c r="F15" s="46">
        <f>IF(ISERROR(VLOOKUP(I15,'800m'!$B$9:$H$40,5,FALSE)),0,(VLOOKUP(I15,'800m'!$B$9:$H$40,5,FALSE)))</f>
        <v>0</v>
      </c>
      <c r="G15" s="40">
        <f>IF(ISERROR(VLOOKUP(I15,'800m'!$B$9:$H$40,6,FALSE)),0,(VLOOKUP(I15,'800m'!$B$9:$H$40,6,FALSE)))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IF(ISERROR(VLOOKUP(I16,'800m'!$B$9:$H$40,7,FALSE)),0,(VLOOKUP(I16,'800m'!$B$9:$H$40,7,FALSE)))</f>
        <v>0</v>
      </c>
      <c r="C16" s="206">
        <f>IF(ISERROR(VLOOKUP(I16,'800m'!$B$9:$H$40,2,FALSE)),0,(VLOOKUP(I16,'800m'!$B$9:$H$40,2,FALSE)))</f>
        <v>0</v>
      </c>
      <c r="D16" s="212">
        <f>IF(ISERROR(VLOOKUP(I16,'800m'!$B$9:$H$40,3,FALSE)),0,(VLOOKUP(I16,'800m'!$B$9:$H$40,3,FALSE)))</f>
        <v>0</v>
      </c>
      <c r="E16" s="212">
        <f>IF(ISERROR(VLOOKUP(I16,'800m'!$B$9:$H$40,4,FALSE)),0,(VLOOKUP(I16,'800m'!$B$9:$H$40,4,FALSE)))</f>
        <v>0</v>
      </c>
      <c r="F16" s="46">
        <f>IF(ISERROR(VLOOKUP(I16,'800m'!$B$9:$H$40,5,FALSE)),0,(VLOOKUP(I16,'800m'!$B$9:$H$40,5,FALSE)))</f>
        <v>0</v>
      </c>
      <c r="G16" s="40">
        <f>IF(ISERROR(VLOOKUP(I16,'800m'!$B$9:$H$40,6,FALSE)),0,(VLOOKUP(I16,'800m'!$B$9:$H$40,6,FALSE)))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IF(ISERROR(VLOOKUP(I17,'800m'!$B$9:$H$40,7,FALSE)),0,(VLOOKUP(I17,'800m'!$B$9:$H$40,7,FALSE)))</f>
        <v>0</v>
      </c>
      <c r="C17" s="206">
        <f>IF(ISERROR(VLOOKUP(I17,'800m'!$B$9:$H$40,2,FALSE)),0,(VLOOKUP(I17,'800m'!$B$9:$H$40,2,FALSE)))</f>
        <v>0</v>
      </c>
      <c r="D17" s="212">
        <f>IF(ISERROR(VLOOKUP(I17,'800m'!$B$9:$H$40,3,FALSE)),0,(VLOOKUP(I17,'800m'!$B$9:$H$40,3,FALSE)))</f>
        <v>0</v>
      </c>
      <c r="E17" s="212">
        <f>IF(ISERROR(VLOOKUP(I17,'800m'!$B$9:$H$40,4,FALSE)),0,(VLOOKUP(I17,'800m'!$B$9:$H$40,4,FALSE)))</f>
        <v>0</v>
      </c>
      <c r="F17" s="46">
        <f>IF(ISERROR(VLOOKUP(I17,'800m'!$B$9:$H$40,5,FALSE)),0,(VLOOKUP(I17,'800m'!$B$9:$H$40,5,FALSE)))</f>
        <v>0</v>
      </c>
      <c r="G17" s="40">
        <f>IF(ISERROR(VLOOKUP(I17,'800m'!$B$9:$H$40,6,FALSE)),0,(VLOOKUP(I17,'800m'!$B$9:$H$40,6,FALSE)))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IF(ISERROR(VLOOKUP(I18,'800m'!$B$9:$H$40,7,FALSE)),0,(VLOOKUP(I18,'800m'!$B$9:$H$40,7,FALSE)))</f>
        <v>0</v>
      </c>
      <c r="C18" s="206">
        <f>IF(ISERROR(VLOOKUP(I18,'800m'!$B$9:$H$40,2,FALSE)),0,(VLOOKUP(I18,'800m'!$B$9:$H$40,2,FALSE)))</f>
        <v>0</v>
      </c>
      <c r="D18" s="212">
        <f>IF(ISERROR(VLOOKUP(I18,'800m'!$B$9:$H$40,3,FALSE)),0,(VLOOKUP(I18,'800m'!$B$9:$H$40,3,FALSE)))</f>
        <v>0</v>
      </c>
      <c r="E18" s="212">
        <f>IF(ISERROR(VLOOKUP(I18,'800m'!$B$9:$H$40,4,FALSE)),0,(VLOOKUP(I18,'800m'!$B$9:$H$40,4,FALSE)))</f>
        <v>0</v>
      </c>
      <c r="F18" s="46">
        <f>IF(ISERROR(VLOOKUP(I18,'800m'!$B$9:$H$40,5,FALSE)),0,(VLOOKUP(I18,'800m'!$B$9:$H$40,5,FALSE)))</f>
        <v>0</v>
      </c>
      <c r="G18" s="40">
        <f>IF(ISERROR(VLOOKUP(I18,'800m'!$B$9:$H$40,6,FALSE)),0,(VLOOKUP(I18,'800m'!$B$9:$H$40,6,FALSE)))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IF(ISERROR(VLOOKUP(I19,'800m'!$B$9:$H$40,7,FALSE)),0,(VLOOKUP(I19,'800m'!$B$9:$H$40,7,FALSE)))</f>
        <v>0</v>
      </c>
      <c r="C19" s="206">
        <f>IF(ISERROR(VLOOKUP(I19,'800m'!$B$9:$H$40,2,FALSE)),0,(VLOOKUP(I19,'800m'!$B$9:$H$40,2,FALSE)))</f>
        <v>0</v>
      </c>
      <c r="D19" s="212">
        <f>IF(ISERROR(VLOOKUP(I19,'800m'!$B$9:$H$40,3,FALSE)),0,(VLOOKUP(I19,'800m'!$B$9:$H$40,3,FALSE)))</f>
        <v>0</v>
      </c>
      <c r="E19" s="212">
        <f>IF(ISERROR(VLOOKUP(I19,'800m'!$B$9:$H$40,4,FALSE)),0,(VLOOKUP(I19,'800m'!$B$9:$H$40,4,FALSE)))</f>
        <v>0</v>
      </c>
      <c r="F19" s="46">
        <f>IF(ISERROR(VLOOKUP(I19,'800m'!$B$9:$H$40,5,FALSE)),0,(VLOOKUP(I19,'800m'!$B$9:$H$40,5,FALSE)))</f>
        <v>0</v>
      </c>
      <c r="G19" s="40">
        <f>IF(ISERROR(VLOOKUP(I19,'800m'!$B$9:$H$40,6,FALSE)),0,(VLOOKUP(I19,'800m'!$B$9:$H$40,6,FALSE)))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IF(ISERROR(VLOOKUP(I20,'800m'!$B$9:$H$40,7,FALSE)),0,(VLOOKUP(I20,'800m'!$B$9:$H$40,7,FALSE)))</f>
        <v>0</v>
      </c>
      <c r="C20" s="206">
        <f>IF(ISERROR(VLOOKUP(I20,'800m'!$B$9:$H$40,2,FALSE)),0,(VLOOKUP(I20,'800m'!$B$9:$H$40,2,FALSE)))</f>
        <v>0</v>
      </c>
      <c r="D20" s="212">
        <f>IF(ISERROR(VLOOKUP(I20,'800m'!$B$9:$H$40,3,FALSE)),0,(VLOOKUP(I20,'800m'!$B$9:$H$40,3,FALSE)))</f>
        <v>0</v>
      </c>
      <c r="E20" s="212">
        <f>IF(ISERROR(VLOOKUP(I20,'800m'!$B$9:$H$40,4,FALSE)),0,(VLOOKUP(I20,'800m'!$B$9:$H$40,4,FALSE)))</f>
        <v>0</v>
      </c>
      <c r="F20" s="46">
        <f>IF(ISERROR(VLOOKUP(I20,'800m'!$B$9:$H$40,5,FALSE)),0,(VLOOKUP(I20,'800m'!$B$9:$H$40,5,FALSE)))</f>
        <v>0</v>
      </c>
      <c r="G20" s="40">
        <f>IF(ISERROR(VLOOKUP(I20,'800m'!$B$9:$H$40,6,FALSE)),0,(VLOOKUP(I20,'800m'!$B$9:$H$40,6,FALSE)))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IF(ISERROR(VLOOKUP(I21,'800m'!$B$9:$H$40,7,FALSE)),0,(VLOOKUP(I21,'800m'!$B$9:$H$40,7,FALSE)))</f>
        <v>0</v>
      </c>
      <c r="C21" s="206">
        <f>IF(ISERROR(VLOOKUP(I21,'800m'!$B$9:$H$40,2,FALSE)),0,(VLOOKUP(I21,'800m'!$B$9:$H$40,2,FALSE)))</f>
        <v>0</v>
      </c>
      <c r="D21" s="212">
        <f>IF(ISERROR(VLOOKUP(I21,'800m'!$B$9:$H$40,3,FALSE)),0,(VLOOKUP(I21,'800m'!$B$9:$H$40,3,FALSE)))</f>
        <v>0</v>
      </c>
      <c r="E21" s="212">
        <f>IF(ISERROR(VLOOKUP(I21,'800m'!$B$9:$H$40,4,FALSE)),0,(VLOOKUP(I21,'800m'!$B$9:$H$40,4,FALSE)))</f>
        <v>0</v>
      </c>
      <c r="F21" s="46">
        <f>IF(ISERROR(VLOOKUP(I21,'800m'!$B$9:$H$40,5,FALSE)),0,(VLOOKUP(I21,'800m'!$B$9:$H$40,5,FALSE)))</f>
        <v>0</v>
      </c>
      <c r="G21" s="40">
        <f>IF(ISERROR(VLOOKUP(I21,'800m'!$B$9:$H$40,6,FALSE)),0,(VLOOKUP(I21,'800m'!$B$9:$H$40,6,FALSE)))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IF(ISERROR(VLOOKUP(I22,'800m'!$B$9:$H$40,7,FALSE)),0,(VLOOKUP(I22,'800m'!$B$9:$H$40,7,FALSE)))</f>
        <v>0</v>
      </c>
      <c r="C22" s="206">
        <f>IF(ISERROR(VLOOKUP(I22,'800m'!$B$9:$H$40,2,FALSE)),0,(VLOOKUP(I22,'800m'!$B$9:$H$40,2,FALSE)))</f>
        <v>0</v>
      </c>
      <c r="D22" s="212">
        <f>IF(ISERROR(VLOOKUP(I22,'800m'!$B$9:$H$40,3,FALSE)),0,(VLOOKUP(I22,'800m'!$B$9:$H$40,3,FALSE)))</f>
        <v>0</v>
      </c>
      <c r="E22" s="212">
        <f>IF(ISERROR(VLOOKUP(I22,'800m'!$B$9:$H$40,4,FALSE)),0,(VLOOKUP(I22,'800m'!$B$9:$H$40,4,FALSE)))</f>
        <v>0</v>
      </c>
      <c r="F22" s="46">
        <f>IF(ISERROR(VLOOKUP(I22,'800m'!$B$9:$H$40,5,FALSE)),0,(VLOOKUP(I22,'800m'!$B$9:$H$40,5,FALSE)))</f>
        <v>0</v>
      </c>
      <c r="G22" s="40">
        <f>IF(ISERROR(VLOOKUP(I22,'800m'!$B$9:$H$40,6,FALSE)),0,(VLOOKUP(I22,'800m'!$B$9:$H$40,6,FALSE)))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IF(ISERROR(VLOOKUP(I23,'800m'!$B$9:$H$40,7,FALSE)),0,(VLOOKUP(I23,'800m'!$B$9:$H$40,7,FALSE)))</f>
        <v>0</v>
      </c>
      <c r="C23" s="206">
        <f>IF(ISERROR(VLOOKUP(I23,'800m'!$B$9:$H$40,2,FALSE)),0,(VLOOKUP(I23,'800m'!$B$9:$H$40,2,FALSE)))</f>
        <v>0</v>
      </c>
      <c r="D23" s="212">
        <f>IF(ISERROR(VLOOKUP(I23,'800m'!$B$9:$H$40,3,FALSE)),0,(VLOOKUP(I23,'800m'!$B$9:$H$40,3,FALSE)))</f>
        <v>0</v>
      </c>
      <c r="E23" s="212">
        <f>IF(ISERROR(VLOOKUP(I23,'800m'!$B$9:$H$40,4,FALSE)),0,(VLOOKUP(I23,'800m'!$B$9:$H$40,4,FALSE)))</f>
        <v>0</v>
      </c>
      <c r="F23" s="46">
        <f>IF(ISERROR(VLOOKUP(I23,'800m'!$B$9:$H$40,5,FALSE)),0,(VLOOKUP(I23,'800m'!$B$9:$H$40,5,FALSE)))</f>
        <v>0</v>
      </c>
      <c r="G23" s="40">
        <f>IF(ISERROR(VLOOKUP(I23,'800m'!$B$9:$H$40,6,FALSE)),0,(VLOOKUP(I23,'800m'!$B$9:$H$40,6,FALSE)))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IF(ISERROR(VLOOKUP(I24,'800m'!$B$9:$H$40,7,FALSE)),0,(VLOOKUP(I24,'800m'!$B$9:$H$40,7,FALSE)))</f>
        <v>0</v>
      </c>
      <c r="C24" s="206">
        <f>IF(ISERROR(VLOOKUP(I24,'800m'!$B$9:$H$40,2,FALSE)),0,(VLOOKUP(I24,'800m'!$B$9:$H$40,2,FALSE)))</f>
        <v>0</v>
      </c>
      <c r="D24" s="212">
        <f>IF(ISERROR(VLOOKUP(I24,'800m'!$B$9:$H$40,3,FALSE)),0,(VLOOKUP(I24,'800m'!$B$9:$H$40,3,FALSE)))</f>
        <v>0</v>
      </c>
      <c r="E24" s="212">
        <f>IF(ISERROR(VLOOKUP(I24,'800m'!$B$9:$H$40,4,FALSE)),0,(VLOOKUP(I24,'800m'!$B$9:$H$40,4,FALSE)))</f>
        <v>0</v>
      </c>
      <c r="F24" s="46">
        <f>IF(ISERROR(VLOOKUP(I24,'800m'!$B$9:$H$40,5,FALSE)),0,(VLOOKUP(I24,'800m'!$B$9:$H$40,5,FALSE)))</f>
        <v>0</v>
      </c>
      <c r="G24" s="40">
        <f>IF(ISERROR(VLOOKUP(I24,'800m'!$B$9:$H$40,6,FALSE)),0,(VLOOKUP(I24,'800m'!$B$9:$H$40,6,FALSE)))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IF(ISERROR(VLOOKUP(I25,'800m'!$B$9:$H$40,7,FALSE)),0,(VLOOKUP(I25,'800m'!$B$9:$H$40,7,FALSE)))</f>
        <v>0</v>
      </c>
      <c r="C25" s="206">
        <f>IF(ISERROR(VLOOKUP(I25,'800m'!$B$9:$H$40,2,FALSE)),0,(VLOOKUP(I25,'800m'!$B$9:$H$40,2,FALSE)))</f>
        <v>0</v>
      </c>
      <c r="D25" s="212">
        <f>IF(ISERROR(VLOOKUP(I25,'800m'!$B$9:$H$40,3,FALSE)),0,(VLOOKUP(I25,'800m'!$B$9:$H$40,3,FALSE)))</f>
        <v>0</v>
      </c>
      <c r="E25" s="212">
        <f>IF(ISERROR(VLOOKUP(I25,'800m'!$B$9:$H$40,4,FALSE)),0,(VLOOKUP(I25,'800m'!$B$9:$H$40,4,FALSE)))</f>
        <v>0</v>
      </c>
      <c r="F25" s="46">
        <f>IF(ISERROR(VLOOKUP(I25,'800m'!$B$9:$H$40,5,FALSE)),0,(VLOOKUP(I25,'800m'!$B$9:$H$40,5,FALSE)))</f>
        <v>0</v>
      </c>
      <c r="G25" s="40">
        <f>IF(ISERROR(VLOOKUP(I25,'800m'!$B$9:$H$40,6,FALSE)),0,(VLOOKUP(I25,'800m'!$B$9:$H$40,6,FALSE)))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IF(ISERROR(VLOOKUP(I26,'800m'!$B$9:$H$40,7,FALSE)),0,(VLOOKUP(I26,'800m'!$B$9:$H$40,7,FALSE)))</f>
        <v>0</v>
      </c>
      <c r="C26" s="206">
        <f>IF(ISERROR(VLOOKUP(I26,'800m'!$B$9:$H$40,2,FALSE)),0,(VLOOKUP(I26,'800m'!$B$9:$H$40,2,FALSE)))</f>
        <v>0</v>
      </c>
      <c r="D26" s="212">
        <f>IF(ISERROR(VLOOKUP(I26,'800m'!$B$9:$H$40,3,FALSE)),0,(VLOOKUP(I26,'800m'!$B$9:$H$40,3,FALSE)))</f>
        <v>0</v>
      </c>
      <c r="E26" s="212">
        <f>IF(ISERROR(VLOOKUP(I26,'800m'!$B$9:$H$40,4,FALSE)),0,(VLOOKUP(I26,'800m'!$B$9:$H$40,4,FALSE)))</f>
        <v>0</v>
      </c>
      <c r="F26" s="46">
        <f>IF(ISERROR(VLOOKUP(I26,'800m'!$B$9:$H$40,5,FALSE)),0,(VLOOKUP(I26,'800m'!$B$9:$H$40,5,FALSE)))</f>
        <v>0</v>
      </c>
      <c r="G26" s="40">
        <f>IF(ISERROR(VLOOKUP(I26,'800m'!$B$9:$H$40,6,FALSE)),0,(VLOOKUP(I26,'800m'!$B$9:$H$40,6,FALSE)))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IF(ISERROR(VLOOKUP(I27,'800m'!$B$9:$H$40,7,FALSE)),0,(VLOOKUP(I27,'800m'!$B$9:$H$40,7,FALSE)))</f>
        <v>0</v>
      </c>
      <c r="C27" s="206">
        <f>IF(ISERROR(VLOOKUP(I27,'800m'!$B$9:$H$40,2,FALSE)),0,(VLOOKUP(I27,'800m'!$B$9:$H$40,2,FALSE)))</f>
        <v>0</v>
      </c>
      <c r="D27" s="212">
        <f>IF(ISERROR(VLOOKUP(I27,'800m'!$B$9:$H$40,3,FALSE)),0,(VLOOKUP(I27,'800m'!$B$9:$H$40,3,FALSE)))</f>
        <v>0</v>
      </c>
      <c r="E27" s="212">
        <f>IF(ISERROR(VLOOKUP(I27,'800m'!$B$9:$H$40,4,FALSE)),0,(VLOOKUP(I27,'800m'!$B$9:$H$40,4,FALSE)))</f>
        <v>0</v>
      </c>
      <c r="F27" s="46">
        <f>IF(ISERROR(VLOOKUP(I27,'800m'!$B$9:$H$40,5,FALSE)),0,(VLOOKUP(I27,'800m'!$B$9:$H$40,5,FALSE)))</f>
        <v>0</v>
      </c>
      <c r="G27" s="40">
        <f>IF(ISERROR(VLOOKUP(I27,'800m'!$B$9:$H$40,6,FALSE)),0,(VLOOKUP(I27,'800m'!$B$9:$H$40,6,FALSE)))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IF(ISERROR(VLOOKUP(I28,'800m'!$B$9:$H$40,7,FALSE)),0,(VLOOKUP(I28,'800m'!$B$9:$H$40,7,FALSE)))</f>
        <v>0</v>
      </c>
      <c r="C28" s="206">
        <f>IF(ISERROR(VLOOKUP(I28,'800m'!$B$9:$H$40,2,FALSE)),0,(VLOOKUP(I28,'800m'!$B$9:$H$40,2,FALSE)))</f>
        <v>0</v>
      </c>
      <c r="D28" s="212">
        <f>IF(ISERROR(VLOOKUP(I28,'800m'!$B$9:$H$40,3,FALSE)),0,(VLOOKUP(I28,'800m'!$B$9:$H$40,3,FALSE)))</f>
        <v>0</v>
      </c>
      <c r="E28" s="212">
        <f>IF(ISERROR(VLOOKUP(I28,'800m'!$B$9:$H$40,4,FALSE)),0,(VLOOKUP(I28,'800m'!$B$9:$H$40,4,FALSE)))</f>
        <v>0</v>
      </c>
      <c r="F28" s="46">
        <f>IF(ISERROR(VLOOKUP(I28,'800m'!$B$9:$H$40,5,FALSE)),0,(VLOOKUP(I28,'800m'!$B$9:$H$40,5,FALSE)))</f>
        <v>0</v>
      </c>
      <c r="G28" s="40">
        <f>IF(ISERROR(VLOOKUP(I28,'800m'!$B$9:$H$40,6,FALSE)),0,(VLOOKUP(I28,'800m'!$B$9:$H$40,6,FALSE)))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IF(ISERROR(VLOOKUP(I29,'800m'!$B$9:$H$40,7,FALSE)),0,(VLOOKUP(I29,'800m'!$B$9:$H$40,7,FALSE)))</f>
        <v>0</v>
      </c>
      <c r="C29" s="206">
        <f>IF(ISERROR(VLOOKUP(I29,'800m'!$B$9:$H$40,2,FALSE)),0,(VLOOKUP(I29,'800m'!$B$9:$H$40,2,FALSE)))</f>
        <v>0</v>
      </c>
      <c r="D29" s="212">
        <f>IF(ISERROR(VLOOKUP(I29,'800m'!$B$9:$H$40,3,FALSE)),0,(VLOOKUP(I29,'800m'!$B$9:$H$40,3,FALSE)))</f>
        <v>0</v>
      </c>
      <c r="E29" s="212">
        <f>IF(ISERROR(VLOOKUP(I29,'800m'!$B$9:$H$40,4,FALSE)),0,(VLOOKUP(I29,'800m'!$B$9:$H$40,4,FALSE)))</f>
        <v>0</v>
      </c>
      <c r="F29" s="46">
        <f>IF(ISERROR(VLOOKUP(I29,'800m'!$B$9:$H$40,5,FALSE)),0,(VLOOKUP(I29,'800m'!$B$9:$H$40,5,FALSE)))</f>
        <v>0</v>
      </c>
      <c r="G29" s="40">
        <f>IF(ISERROR(VLOOKUP(I29,'800m'!$B$9:$H$40,6,FALSE)),0,(VLOOKUP(I29,'800m'!$B$9:$H$40,6,FALSE)))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IF(ISERROR(VLOOKUP(I30,'800m'!$B$9:$H$40,7,FALSE)),0,(VLOOKUP(I30,'800m'!$B$9:$H$40,7,FALSE)))</f>
        <v>0</v>
      </c>
      <c r="C30" s="206">
        <f>IF(ISERROR(VLOOKUP(I30,'800m'!$B$9:$H$40,2,FALSE)),0,(VLOOKUP(I30,'800m'!$B$9:$H$40,2,FALSE)))</f>
        <v>0</v>
      </c>
      <c r="D30" s="212">
        <f>IF(ISERROR(VLOOKUP(I30,'800m'!$B$9:$H$40,3,FALSE)),0,(VLOOKUP(I30,'800m'!$B$9:$H$40,3,FALSE)))</f>
        <v>0</v>
      </c>
      <c r="E30" s="212">
        <f>IF(ISERROR(VLOOKUP(I30,'800m'!$B$9:$H$40,4,FALSE)),0,(VLOOKUP(I30,'800m'!$B$9:$H$40,4,FALSE)))</f>
        <v>0</v>
      </c>
      <c r="F30" s="46">
        <f>IF(ISERROR(VLOOKUP(I30,'800m'!$B$9:$H$40,5,FALSE)),0,(VLOOKUP(I30,'800m'!$B$9:$H$40,5,FALSE)))</f>
        <v>0</v>
      </c>
      <c r="G30" s="40">
        <f>IF(ISERROR(VLOOKUP(I30,'800m'!$B$9:$H$40,6,FALSE)),0,(VLOOKUP(I30,'800m'!$B$9:$H$40,6,FALSE)))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IF(ISERROR(VLOOKUP(I31,'800m'!$B$9:$H$40,7,FALSE)),0,(VLOOKUP(I31,'800m'!$B$9:$H$40,7,FALSE)))</f>
        <v>0</v>
      </c>
      <c r="C31" s="206">
        <f>IF(ISERROR(VLOOKUP(I31,'800m'!$B$9:$H$40,2,FALSE)),0,(VLOOKUP(I31,'800m'!$B$9:$H$40,2,FALSE)))</f>
        <v>0</v>
      </c>
      <c r="D31" s="212">
        <f>IF(ISERROR(VLOOKUP(I31,'800m'!$B$9:$H$40,3,FALSE)),0,(VLOOKUP(I31,'800m'!$B$9:$H$40,3,FALSE)))</f>
        <v>0</v>
      </c>
      <c r="E31" s="212">
        <f>IF(ISERROR(VLOOKUP(I31,'800m'!$B$9:$H$40,4,FALSE)),0,(VLOOKUP(I31,'800m'!$B$9:$H$40,4,FALSE)))</f>
        <v>0</v>
      </c>
      <c r="F31" s="46">
        <f>IF(ISERROR(VLOOKUP(I31,'800m'!$B$9:$H$40,5,FALSE)),0,(VLOOKUP(I31,'800m'!$B$9:$H$40,5,FALSE)))</f>
        <v>0</v>
      </c>
      <c r="G31" s="40">
        <f>IF(ISERROR(VLOOKUP(I31,'800m'!$B$9:$H$40,6,FALSE)),0,(VLOOKUP(I31,'800m'!$B$9:$H$40,6,FALSE)))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IF(ISERROR(VLOOKUP(I32,'800m'!$B$9:$H$40,7,FALSE)),0,(VLOOKUP(I32,'800m'!$B$9:$H$40,7,FALSE)))</f>
        <v>0</v>
      </c>
      <c r="C32" s="206">
        <f>IF(ISERROR(VLOOKUP(I32,'800m'!$B$9:$H$40,2,FALSE)),0,(VLOOKUP(I32,'800m'!$B$9:$H$40,2,FALSE)))</f>
        <v>0</v>
      </c>
      <c r="D32" s="212">
        <f>IF(ISERROR(VLOOKUP(I32,'800m'!$B$9:$H$40,3,FALSE)),0,(VLOOKUP(I32,'800m'!$B$9:$H$40,3,FALSE)))</f>
        <v>0</v>
      </c>
      <c r="E32" s="212">
        <f>IF(ISERROR(VLOOKUP(I32,'800m'!$B$9:$H$40,4,FALSE)),0,(VLOOKUP(I32,'800m'!$B$9:$H$40,4,FALSE)))</f>
        <v>0</v>
      </c>
      <c r="F32" s="46">
        <f>IF(ISERROR(VLOOKUP(I32,'800m'!$B$9:$H$40,5,FALSE)),0,(VLOOKUP(I32,'800m'!$B$9:$H$40,5,FALSE)))</f>
        <v>0</v>
      </c>
      <c r="G32" s="40">
        <f>IF(ISERROR(VLOOKUP(I32,'800m'!$B$9:$H$40,6,FALSE)),0,(VLOOKUP(I32,'800m'!$B$9:$H$40,6,FALSE)))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IF(ISERROR(VLOOKUP(I33,'800m'!$B$9:$H$40,7,FALSE)),0,(VLOOKUP(I33,'800m'!$B$9:$H$40,7,FALSE)))</f>
        <v>0</v>
      </c>
      <c r="C33" s="206">
        <f>IF(ISERROR(VLOOKUP(I33,'800m'!$B$9:$H$40,2,FALSE)),0,(VLOOKUP(I33,'800m'!$B$9:$H$40,2,FALSE)))</f>
        <v>0</v>
      </c>
      <c r="D33" s="212">
        <f>IF(ISERROR(VLOOKUP(I33,'800m'!$B$9:$H$40,3,FALSE)),0,(VLOOKUP(I33,'800m'!$B$9:$H$40,3,FALSE)))</f>
        <v>0</v>
      </c>
      <c r="E33" s="212">
        <f>IF(ISERROR(VLOOKUP(I33,'800m'!$B$9:$H$40,4,FALSE)),0,(VLOOKUP(I33,'800m'!$B$9:$H$40,4,FALSE)))</f>
        <v>0</v>
      </c>
      <c r="F33" s="46">
        <f>IF(ISERROR(VLOOKUP(I33,'800m'!$B$9:$H$40,5,FALSE)),0,(VLOOKUP(I33,'800m'!$B$9:$H$40,5,FALSE)))</f>
        <v>0</v>
      </c>
      <c r="G33" s="40">
        <f>IF(ISERROR(VLOOKUP(I33,'800m'!$B$9:$H$40,6,FALSE)),0,(VLOOKUP(I33,'800m'!$B$9:$H$40,6,FALSE)))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IF(ISERROR(VLOOKUP(I34,'800m'!$B$9:$H$40,7,FALSE)),0,(VLOOKUP(I34,'800m'!$B$9:$H$40,7,FALSE)))</f>
        <v>0</v>
      </c>
      <c r="C34" s="206">
        <f>IF(ISERROR(VLOOKUP(I34,'800m'!$B$9:$H$40,2,FALSE)),0,(VLOOKUP(I34,'800m'!$B$9:$H$40,2,FALSE)))</f>
        <v>0</v>
      </c>
      <c r="D34" s="212">
        <f>IF(ISERROR(VLOOKUP(I34,'800m'!$B$9:$H$40,3,FALSE)),0,(VLOOKUP(I34,'800m'!$B$9:$H$40,3,FALSE)))</f>
        <v>0</v>
      </c>
      <c r="E34" s="212">
        <f>IF(ISERROR(VLOOKUP(I34,'800m'!$B$9:$H$40,4,FALSE)),0,(VLOOKUP(I34,'800m'!$B$9:$H$40,4,FALSE)))</f>
        <v>0</v>
      </c>
      <c r="F34" s="46">
        <f>IF(ISERROR(VLOOKUP(I34,'800m'!$B$9:$H$40,5,FALSE)),0,(VLOOKUP(I34,'800m'!$B$9:$H$40,5,FALSE)))</f>
        <v>0</v>
      </c>
      <c r="G34" s="40">
        <f>IF(ISERROR(VLOOKUP(I34,'800m'!$B$9:$H$40,6,FALSE)),0,(VLOOKUP(I34,'800m'!$B$9:$H$40,6,FALSE)))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IF(ISERROR(VLOOKUP(I35,'800m'!$B$9:$H$40,7,FALSE)),0,(VLOOKUP(I35,'800m'!$B$9:$H$40,7,FALSE)))</f>
        <v>0</v>
      </c>
      <c r="C35" s="206">
        <f>IF(ISERROR(VLOOKUP(I35,'800m'!$B$9:$H$40,2,FALSE)),0,(VLOOKUP(I35,'800m'!$B$9:$H$40,2,FALSE)))</f>
        <v>0</v>
      </c>
      <c r="D35" s="212">
        <f>IF(ISERROR(VLOOKUP(I35,'800m'!$B$9:$H$40,3,FALSE)),0,(VLOOKUP(I35,'800m'!$B$9:$H$40,3,FALSE)))</f>
        <v>0</v>
      </c>
      <c r="E35" s="212">
        <f>IF(ISERROR(VLOOKUP(I35,'800m'!$B$9:$H$40,4,FALSE)),0,(VLOOKUP(I35,'800m'!$B$9:$H$40,4,FALSE)))</f>
        <v>0</v>
      </c>
      <c r="F35" s="46">
        <f>IF(ISERROR(VLOOKUP(I35,'800m'!$B$9:$H$40,5,FALSE)),0,(VLOOKUP(I35,'800m'!$B$9:$H$40,5,FALSE)))</f>
        <v>0</v>
      </c>
      <c r="G35" s="40">
        <f>IF(ISERROR(VLOOKUP(I35,'800m'!$B$9:$H$40,6,FALSE)),0,(VLOOKUP(I35,'800m'!$B$9:$H$40,6,FALSE)))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IF(ISERROR(VLOOKUP(I36,'800m'!$B$9:$H$40,7,FALSE)),0,(VLOOKUP(I36,'800m'!$B$9:$H$40,7,FALSE)))</f>
        <v>0</v>
      </c>
      <c r="C36" s="206">
        <f>IF(ISERROR(VLOOKUP(I36,'800m'!$B$9:$H$40,2,FALSE)),0,(VLOOKUP(I36,'800m'!$B$9:$H$40,2,FALSE)))</f>
        <v>0</v>
      </c>
      <c r="D36" s="212">
        <f>IF(ISERROR(VLOOKUP(I36,'800m'!$B$9:$H$40,3,FALSE)),0,(VLOOKUP(I36,'800m'!$B$9:$H$40,3,FALSE)))</f>
        <v>0</v>
      </c>
      <c r="E36" s="212">
        <f>IF(ISERROR(VLOOKUP(I36,'800m'!$B$9:$H$40,4,FALSE)),0,(VLOOKUP(I36,'800m'!$B$9:$H$40,4,FALSE)))</f>
        <v>0</v>
      </c>
      <c r="F36" s="46">
        <f>IF(ISERROR(VLOOKUP(I36,'800m'!$B$9:$H$40,5,FALSE)),0,(VLOOKUP(I36,'800m'!$B$9:$H$40,5,FALSE)))</f>
        <v>0</v>
      </c>
      <c r="G36" s="40">
        <f>IF(ISERROR(VLOOKUP(I36,'800m'!$B$9:$H$40,6,FALSE)),0,(VLOOKUP(I36,'800m'!$B$9:$H$40,6,FALSE)))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IF(ISERROR(VLOOKUP(I37,'800m'!$B$9:$H$40,7,FALSE)),0,(VLOOKUP(I37,'800m'!$B$9:$H$40,7,FALSE)))</f>
        <v>0</v>
      </c>
      <c r="C37" s="206">
        <f>IF(ISERROR(VLOOKUP(I37,'800m'!$B$9:$H$40,2,FALSE)),0,(VLOOKUP(I37,'800m'!$B$9:$H$40,2,FALSE)))</f>
        <v>0</v>
      </c>
      <c r="D37" s="212">
        <f>IF(ISERROR(VLOOKUP(I37,'800m'!$B$9:$H$40,3,FALSE)),0,(VLOOKUP(I37,'800m'!$B$9:$H$40,3,FALSE)))</f>
        <v>0</v>
      </c>
      <c r="E37" s="212">
        <f>IF(ISERROR(VLOOKUP(I37,'800m'!$B$9:$H$40,4,FALSE)),0,(VLOOKUP(I37,'800m'!$B$9:$H$40,4,FALSE)))</f>
        <v>0</v>
      </c>
      <c r="F37" s="46">
        <f>IF(ISERROR(VLOOKUP(I37,'800m'!$B$9:$H$40,5,FALSE)),0,(VLOOKUP(I37,'800m'!$B$9:$H$40,5,FALSE)))</f>
        <v>0</v>
      </c>
      <c r="G37" s="40">
        <f>IF(ISERROR(VLOOKUP(I37,'800m'!$B$9:$H$40,6,FALSE)),0,(VLOOKUP(I37,'800m'!$B$9:$H$40,6,FALSE)))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IF(ISERROR(VLOOKUP(I38,'800m'!$B$9:$H$40,7,FALSE)),0,(VLOOKUP(I38,'800m'!$B$9:$H$40,7,FALSE)))</f>
        <v>0</v>
      </c>
      <c r="C38" s="206">
        <f>IF(ISERROR(VLOOKUP(I38,'800m'!$B$9:$H$40,2,FALSE)),0,(VLOOKUP(I38,'800m'!$B$9:$H$40,2,FALSE)))</f>
        <v>0</v>
      </c>
      <c r="D38" s="212">
        <f>IF(ISERROR(VLOOKUP(I38,'800m'!$B$9:$H$40,3,FALSE)),0,(VLOOKUP(I38,'800m'!$B$9:$H$40,3,FALSE)))</f>
        <v>0</v>
      </c>
      <c r="E38" s="212">
        <f>IF(ISERROR(VLOOKUP(I38,'800m'!$B$9:$H$40,4,FALSE)),0,(VLOOKUP(I38,'800m'!$B$9:$H$40,4,FALSE)))</f>
        <v>0</v>
      </c>
      <c r="F38" s="46">
        <f>IF(ISERROR(VLOOKUP(I38,'800m'!$B$9:$H$40,5,FALSE)),0,(VLOOKUP(I38,'800m'!$B$9:$H$40,5,FALSE)))</f>
        <v>0</v>
      </c>
      <c r="G38" s="40">
        <f>IF(ISERROR(VLOOKUP(I38,'800m'!$B$9:$H$40,6,FALSE)),0,(VLOOKUP(I38,'800m'!$B$9:$H$40,6,FALSE)))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IF(ISERROR(VLOOKUP(I39,'800m'!$B$9:$H$40,7,FALSE)),0,(VLOOKUP(I39,'800m'!$B$9:$H$40,7,FALSE)))</f>
        <v>0</v>
      </c>
      <c r="C39" s="206">
        <f>IF(ISERROR(VLOOKUP(I39,'800m'!$B$9:$H$40,2,FALSE)),0,(VLOOKUP(I39,'800m'!$B$9:$H$40,2,FALSE)))</f>
        <v>0</v>
      </c>
      <c r="D39" s="212">
        <f>IF(ISERROR(VLOOKUP(I39,'800m'!$B$9:$H$40,3,FALSE)),0,(VLOOKUP(I39,'800m'!$B$9:$H$40,3,FALSE)))</f>
        <v>0</v>
      </c>
      <c r="E39" s="212">
        <f>IF(ISERROR(VLOOKUP(I39,'800m'!$B$9:$H$40,4,FALSE)),0,(VLOOKUP(I39,'800m'!$B$9:$H$40,4,FALSE)))</f>
        <v>0</v>
      </c>
      <c r="F39" s="46">
        <f>IF(ISERROR(VLOOKUP(I39,'800m'!$B$9:$H$40,5,FALSE)),0,(VLOOKUP(I39,'800m'!$B$9:$H$40,5,FALSE)))</f>
        <v>0</v>
      </c>
      <c r="G39" s="40">
        <f>IF(ISERROR(VLOOKUP(I39,'800m'!$B$9:$H$40,6,FALSE)),0,(VLOOKUP(I39,'800m'!$B$9:$H$40,6,FALSE)))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IF(ISERROR(VLOOKUP(I40,'800m'!$B$9:$H$40,7,FALSE)),0,(VLOOKUP(I40,'800m'!$B$9:$H$40,7,FALSE)))</f>
        <v>0</v>
      </c>
      <c r="C40" s="206">
        <f>IF(ISERROR(VLOOKUP(I40,'800m'!$B$9:$H$40,2,FALSE)),0,(VLOOKUP(I40,'800m'!$B$9:$H$40,2,FALSE)))</f>
        <v>0</v>
      </c>
      <c r="D40" s="212">
        <f>IF(ISERROR(VLOOKUP(I40,'800m'!$B$9:$H$40,3,FALSE)),0,(VLOOKUP(I40,'800m'!$B$9:$H$40,3,FALSE)))</f>
        <v>0</v>
      </c>
      <c r="E40" s="212">
        <f>IF(ISERROR(VLOOKUP(I40,'800m'!$B$9:$H$40,4,FALSE)),0,(VLOOKUP(I40,'800m'!$B$9:$H$40,4,FALSE)))</f>
        <v>0</v>
      </c>
      <c r="F40" s="46">
        <f>IF(ISERROR(VLOOKUP(I40,'800m'!$B$9:$H$40,5,FALSE)),0,(VLOOKUP(I40,'800m'!$B$9:$H$40,5,FALSE)))</f>
        <v>0</v>
      </c>
      <c r="G40" s="40">
        <f>IF(ISERROR(VLOOKUP(I40,'800m'!$B$9:$H$40,6,FALSE)),0,(VLOOKUP(I40,'800m'!$B$9:$H$40,6,FALSE)))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120" priority="1" stopIfTrue="1" operator="equal">
      <formula>0</formula>
    </cfRule>
  </conditionalFormatting>
  <conditionalFormatting sqref="A7">
    <cfRule type="cellIs" dxfId="119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indexed="10"/>
  </sheetPr>
  <dimension ref="A1:N40"/>
  <sheetViews>
    <sheetView view="pageBreakPreview" topLeftCell="A7" zoomScale="60" zoomScaleNormal="75" workbookViewId="0">
      <selection activeCell="D3" sqref="D3"/>
    </sheetView>
  </sheetViews>
  <sheetFormatPr defaultColWidth="9.140625" defaultRowHeight="35.1" customHeight="1"/>
  <cols>
    <col min="1" max="1" width="4.42578125" style="22" bestFit="1" customWidth="1"/>
    <col min="2" max="2" width="6.7109375" style="22" customWidth="1"/>
    <col min="3" max="3" width="12.85546875" style="22" customWidth="1"/>
    <col min="4" max="4" width="24.5703125" style="50" customWidth="1"/>
    <col min="5" max="5" width="23.7109375" style="50" customWidth="1"/>
    <col min="6" max="7" width="8.7109375" style="22" customWidth="1"/>
    <col min="8" max="8" width="2.5703125" style="22" customWidth="1"/>
    <col min="9" max="9" width="4.42578125" style="50" customWidth="1"/>
    <col min="10" max="10" width="6.7109375" style="50" customWidth="1"/>
    <col min="11" max="11" width="13" style="50" customWidth="1"/>
    <col min="12" max="12" width="24.7109375" style="50" customWidth="1"/>
    <col min="13" max="13" width="23.7109375" style="50" customWidth="1"/>
    <col min="14" max="14" width="11.140625" style="50" customWidth="1"/>
    <col min="15" max="16384" width="9.140625" style="22"/>
  </cols>
  <sheetData>
    <row r="1" spans="1:14" ht="35.1" customHeight="1">
      <c r="A1" s="319" t="s">
        <v>3</v>
      </c>
      <c r="B1" s="319"/>
      <c r="C1" s="319"/>
      <c r="D1" s="126" t="str">
        <f>'genel bilgi girişi'!$B$4</f>
        <v>GENÇ KIZ</v>
      </c>
      <c r="E1" s="125" t="s">
        <v>4</v>
      </c>
      <c r="F1" s="312" t="str">
        <f>'genel bilgi girişi'!B5</f>
        <v>ATATÜRK STADYUMU</v>
      </c>
      <c r="G1" s="312"/>
      <c r="H1" s="312"/>
    </row>
    <row r="2" spans="1:14" ht="35.1" customHeight="1">
      <c r="A2" s="319" t="s">
        <v>6</v>
      </c>
      <c r="B2" s="319"/>
      <c r="C2" s="319"/>
      <c r="D2" s="128" t="s">
        <v>18</v>
      </c>
      <c r="E2" s="125" t="s">
        <v>5</v>
      </c>
      <c r="F2" s="313" t="str">
        <f>'genel bilgi girişi'!B6</f>
        <v>11-12 MART 2019</v>
      </c>
      <c r="G2" s="313"/>
      <c r="H2" s="313"/>
      <c r="I2" s="317" t="s">
        <v>39</v>
      </c>
      <c r="J2" s="317"/>
    </row>
    <row r="3" spans="1:14" ht="43.5" customHeight="1">
      <c r="A3" s="319" t="s">
        <v>40</v>
      </c>
      <c r="B3" s="319"/>
      <c r="C3" s="319"/>
      <c r="D3" s="369" t="str">
        <f>rekorlar!$H$13</f>
        <v>NAİLE GÜNBAY 4:59.67 sn</v>
      </c>
      <c r="E3" s="125" t="s">
        <v>41</v>
      </c>
      <c r="F3" s="315" t="str">
        <f>'yarışma programı'!$E$13</f>
        <v>1. Gün-13:05</v>
      </c>
      <c r="G3" s="315"/>
      <c r="H3" s="316"/>
      <c r="I3" s="211" t="s">
        <v>45</v>
      </c>
      <c r="J3" s="211" t="s">
        <v>7</v>
      </c>
      <c r="K3" s="129" t="s">
        <v>34</v>
      </c>
      <c r="L3" s="129" t="s">
        <v>35</v>
      </c>
      <c r="M3" s="129" t="s">
        <v>8</v>
      </c>
      <c r="N3" s="39" t="s">
        <v>9</v>
      </c>
    </row>
    <row r="4" spans="1:14" ht="35.1" customHeight="1">
      <c r="A4" s="318" t="str">
        <f>'genel bilgi girişi'!$B$8</f>
        <v>MİLLİ EĞİTİM ve KÜLTÜR BAKANLIĞI 2018-2019 ÖĞRETİM YILI GENÇLER ATLETİZM  ELEME YARIŞMALARI</v>
      </c>
      <c r="B4" s="318"/>
      <c r="C4" s="318"/>
      <c r="D4" s="318"/>
      <c r="E4" s="318"/>
      <c r="F4" s="318"/>
      <c r="G4" s="318"/>
      <c r="I4" s="53">
        <v>1</v>
      </c>
      <c r="J4" s="54">
        <f t="shared" ref="J4:J19" si="0">B6</f>
        <v>33</v>
      </c>
      <c r="K4" s="130" t="str">
        <f t="shared" ref="K4:K19" si="1">C6</f>
        <v>-</v>
      </c>
      <c r="L4" s="131" t="str">
        <f t="shared" ref="L4:L19" si="2">D6</f>
        <v>-</v>
      </c>
      <c r="M4" s="131" t="str">
        <f t="shared" ref="M4:M19" si="3">E6</f>
        <v>DEĞİRMENLİK LİSESİ</v>
      </c>
      <c r="N4" s="143">
        <f t="shared" ref="N4:N19" si="4">F6</f>
        <v>0</v>
      </c>
    </row>
    <row r="5" spans="1:14" s="52" customFormat="1" ht="42" customHeight="1">
      <c r="A5" s="39" t="s">
        <v>45</v>
      </c>
      <c r="B5" s="39" t="s">
        <v>7</v>
      </c>
      <c r="C5" s="129" t="s">
        <v>34</v>
      </c>
      <c r="D5" s="129" t="s">
        <v>35</v>
      </c>
      <c r="E5" s="129" t="s">
        <v>8</v>
      </c>
      <c r="F5" s="39" t="s">
        <v>9</v>
      </c>
      <c r="G5" s="39" t="s">
        <v>10</v>
      </c>
      <c r="I5" s="53">
        <v>2</v>
      </c>
      <c r="J5" s="54">
        <f t="shared" si="0"/>
        <v>35</v>
      </c>
      <c r="K5" s="130">
        <f t="shared" si="1"/>
        <v>38315</v>
      </c>
      <c r="L5" s="131" t="str">
        <f t="shared" si="2"/>
        <v xml:space="preserve"> SUAYA BAYRAKÇI</v>
      </c>
      <c r="M5" s="131" t="str">
        <f t="shared" si="3"/>
        <v>ANAFARTALAR LİSESİ</v>
      </c>
      <c r="N5" s="143">
        <f t="shared" si="4"/>
        <v>0</v>
      </c>
    </row>
    <row r="6" spans="1:14" ht="35.1" customHeight="1">
      <c r="A6" s="53">
        <v>1</v>
      </c>
      <c r="B6" s="54">
        <f>'yarışmaya katılan okullar'!B12</f>
        <v>33</v>
      </c>
      <c r="C6" s="134" t="s">
        <v>192</v>
      </c>
      <c r="D6" s="135" t="s">
        <v>192</v>
      </c>
      <c r="E6" s="136" t="str">
        <f>'yarışmaya katılan okullar'!C12</f>
        <v>DEĞİRMENLİK LİSESİ</v>
      </c>
      <c r="F6" s="144"/>
      <c r="G6" s="217" t="str">
        <f>IF(ISTEXT(F6),0,IFERROR(VLOOKUP(SMALL(Puanlar!$M$4:$N$111,COUNTIF(Puanlar!$M$4:$N$111,"&lt;"&amp;F6)+1),Puanlar!$M$4:$N$111, 2,0)," "))</f>
        <v xml:space="preserve"> </v>
      </c>
      <c r="I6" s="39">
        <v>3</v>
      </c>
      <c r="J6" s="54">
        <f t="shared" si="0"/>
        <v>49</v>
      </c>
      <c r="K6" s="130">
        <f t="shared" si="1"/>
        <v>37634</v>
      </c>
      <c r="L6" s="131" t="str">
        <f t="shared" si="2"/>
        <v>KUMSAL LİSANİ</v>
      </c>
      <c r="M6" s="131" t="str">
        <f t="shared" si="3"/>
        <v>NAMIK KEMAL LİSESİ</v>
      </c>
      <c r="N6" s="46">
        <f t="shared" si="4"/>
        <v>0</v>
      </c>
    </row>
    <row r="7" spans="1:14" ht="35.1" customHeight="1">
      <c r="A7" s="53">
        <v>2</v>
      </c>
      <c r="B7" s="54">
        <f>'yarışmaya katılan okullar'!B13</f>
        <v>35</v>
      </c>
      <c r="C7" s="134">
        <v>38315</v>
      </c>
      <c r="D7" s="135" t="s">
        <v>369</v>
      </c>
      <c r="E7" s="136" t="str">
        <f>'yarışmaya katılan okullar'!C13</f>
        <v>ANAFARTALAR LİSESİ</v>
      </c>
      <c r="F7" s="144"/>
      <c r="G7" s="217" t="str">
        <f>IF(ISTEXT(F7),0,IFERROR(VLOOKUP(SMALL(Puanlar!$M$4:$N$111,COUNTIF(Puanlar!$M$4:$N$111,"&lt;"&amp;F7)+1),Puanlar!$M$4:$N$111, 2,0)," "))</f>
        <v xml:space="preserve"> </v>
      </c>
      <c r="I7" s="53">
        <v>4</v>
      </c>
      <c r="J7" s="54">
        <f t="shared" si="0"/>
        <v>71</v>
      </c>
      <c r="K7" s="130" t="str">
        <f t="shared" si="1"/>
        <v>23.06.2003</v>
      </c>
      <c r="L7" s="131" t="str">
        <f t="shared" si="2"/>
        <v>MERİN ÖLMEZ</v>
      </c>
      <c r="M7" s="131" t="str">
        <f t="shared" si="3"/>
        <v>THE AMERİCAN COLLEGE</v>
      </c>
      <c r="N7" s="143">
        <f t="shared" si="4"/>
        <v>0</v>
      </c>
    </row>
    <row r="8" spans="1:14" ht="35.1" customHeight="1">
      <c r="A8" s="53">
        <v>3</v>
      </c>
      <c r="B8" s="54">
        <f>'yarışmaya katılan okullar'!B14</f>
        <v>49</v>
      </c>
      <c r="C8" s="134">
        <v>37634</v>
      </c>
      <c r="D8" s="135" t="s">
        <v>350</v>
      </c>
      <c r="E8" s="136" t="str">
        <f>'yarışmaya katılan okullar'!C14</f>
        <v>NAMIK KEMAL LİSESİ</v>
      </c>
      <c r="F8" s="144"/>
      <c r="G8" s="217" t="str">
        <f>IF(ISTEXT(F8),0,IFERROR(VLOOKUP(SMALL(Puanlar!$M$4:$N$111,COUNTIF(Puanlar!$M$4:$N$111,"&lt;"&amp;F8)+1),Puanlar!$M$4:$N$111, 2,0)," "))</f>
        <v xml:space="preserve"> </v>
      </c>
      <c r="I8" s="53">
        <v>5</v>
      </c>
      <c r="J8" s="54">
        <f t="shared" si="0"/>
        <v>77</v>
      </c>
      <c r="K8" s="130">
        <f t="shared" si="1"/>
        <v>37719</v>
      </c>
      <c r="L8" s="131" t="str">
        <f t="shared" si="2"/>
        <v>AZRA TAŞKIRANLAR</v>
      </c>
      <c r="M8" s="131" t="str">
        <f t="shared" si="3"/>
        <v>BÜLENT ECEVİT ANADOLU LİSESİ</v>
      </c>
      <c r="N8" s="143">
        <f t="shared" si="4"/>
        <v>0</v>
      </c>
    </row>
    <row r="9" spans="1:14" ht="35.1" customHeight="1">
      <c r="A9" s="53">
        <v>4</v>
      </c>
      <c r="B9" s="54">
        <f>'yarışmaya katılan okullar'!B15</f>
        <v>71</v>
      </c>
      <c r="C9" s="134" t="s">
        <v>351</v>
      </c>
      <c r="D9" s="135" t="s">
        <v>352</v>
      </c>
      <c r="E9" s="136" t="str">
        <f>'yarışmaya katılan okullar'!C15</f>
        <v>THE AMERİCAN COLLEGE</v>
      </c>
      <c r="F9" s="144"/>
      <c r="G9" s="217" t="str">
        <f>IF(ISTEXT(F9),0,IFERROR(VLOOKUP(SMALL(Puanlar!$M$4:$N$111,COUNTIF(Puanlar!$M$4:$N$111,"&lt;"&amp;F9)+1),Puanlar!$M$4:$N$111, 2,0)," "))</f>
        <v xml:space="preserve"> </v>
      </c>
      <c r="I9" s="53">
        <v>6</v>
      </c>
      <c r="J9" s="54">
        <f t="shared" si="0"/>
        <v>45</v>
      </c>
      <c r="K9" s="130" t="str">
        <f t="shared" si="1"/>
        <v>-</v>
      </c>
      <c r="L9" s="131" t="str">
        <f t="shared" si="2"/>
        <v>-</v>
      </c>
      <c r="M9" s="131" t="str">
        <f t="shared" si="3"/>
        <v>GÜZELYURT MESLEK LİSESİ</v>
      </c>
      <c r="N9" s="143">
        <f t="shared" si="4"/>
        <v>0</v>
      </c>
    </row>
    <row r="10" spans="1:14" ht="35.1" customHeight="1">
      <c r="A10" s="53">
        <v>5</v>
      </c>
      <c r="B10" s="54">
        <f>'yarışmaya katılan okullar'!B16</f>
        <v>77</v>
      </c>
      <c r="C10" s="134">
        <v>37719</v>
      </c>
      <c r="D10" s="135" t="s">
        <v>353</v>
      </c>
      <c r="E10" s="136" t="str">
        <f>'yarışmaya katılan okullar'!C16</f>
        <v>BÜLENT ECEVİT ANADOLU LİSESİ</v>
      </c>
      <c r="F10" s="144"/>
      <c r="G10" s="217" t="str">
        <f>IF(ISTEXT(F10),0,IFERROR(VLOOKUP(SMALL(Puanlar!$M$4:$N$111,COUNTIF(Puanlar!$M$4:$N$111,"&lt;"&amp;F10)+1),Puanlar!$M$4:$N$111, 2,0)," "))</f>
        <v xml:space="preserve"> </v>
      </c>
      <c r="I10" s="53">
        <v>7</v>
      </c>
      <c r="J10" s="54">
        <f t="shared" si="0"/>
        <v>40</v>
      </c>
      <c r="K10" s="130">
        <f t="shared" si="1"/>
        <v>38030</v>
      </c>
      <c r="L10" s="131" t="str">
        <f t="shared" si="2"/>
        <v>KARDELEN GÜNGÖR</v>
      </c>
      <c r="M10" s="131" t="str">
        <f t="shared" si="3"/>
        <v>ERENKÖY LİSESİ</v>
      </c>
      <c r="N10" s="143">
        <f t="shared" si="4"/>
        <v>0</v>
      </c>
    </row>
    <row r="11" spans="1:14" ht="35.1" customHeight="1">
      <c r="A11" s="53">
        <v>6</v>
      </c>
      <c r="B11" s="54">
        <f>'yarışmaya katılan okullar'!B17</f>
        <v>45</v>
      </c>
      <c r="C11" s="134" t="s">
        <v>192</v>
      </c>
      <c r="D11" s="135" t="s">
        <v>192</v>
      </c>
      <c r="E11" s="136" t="str">
        <f>'yarışmaya katılan okullar'!C17</f>
        <v>GÜZELYURT MESLEK LİSESİ</v>
      </c>
      <c r="F11" s="144"/>
      <c r="G11" s="217" t="str">
        <f>IF(ISTEXT(F11),0,IFERROR(VLOOKUP(SMALL(Puanlar!$M$4:$N$111,COUNTIF(Puanlar!$M$4:$N$111,"&lt;"&amp;F11)+1),Puanlar!$M$4:$N$111, 2,0)," "))</f>
        <v xml:space="preserve"> </v>
      </c>
      <c r="I11" s="53">
        <v>8</v>
      </c>
      <c r="J11" s="54">
        <f t="shared" si="0"/>
        <v>44</v>
      </c>
      <c r="K11" s="130" t="str">
        <f t="shared" si="1"/>
        <v>-</v>
      </c>
      <c r="L11" s="131" t="str">
        <f t="shared" si="2"/>
        <v>-</v>
      </c>
      <c r="M11" s="131" t="str">
        <f t="shared" si="3"/>
        <v>LEFKE GAZİ LİSESİ</v>
      </c>
      <c r="N11" s="143">
        <f t="shared" si="4"/>
        <v>0</v>
      </c>
    </row>
    <row r="12" spans="1:14" ht="35.1" customHeight="1">
      <c r="A12" s="53">
        <v>7</v>
      </c>
      <c r="B12" s="54">
        <f>'yarışmaya katılan okullar'!B18</f>
        <v>40</v>
      </c>
      <c r="C12" s="134">
        <v>38030</v>
      </c>
      <c r="D12" s="135" t="s">
        <v>370</v>
      </c>
      <c r="E12" s="136" t="str">
        <f>'yarışmaya katılan okullar'!C18</f>
        <v>ERENKÖY LİSESİ</v>
      </c>
      <c r="F12" s="144"/>
      <c r="G12" s="217" t="str">
        <f>IF(ISTEXT(F12),0,IFERROR(VLOOKUP(SMALL(Puanlar!$M$4:$N$111,COUNTIF(Puanlar!$M$4:$N$111,"&lt;"&amp;F12)+1),Puanlar!$M$4:$N$111, 2,0)," "))</f>
        <v xml:space="preserve"> </v>
      </c>
      <c r="I12" s="53">
        <v>9</v>
      </c>
      <c r="J12" s="54">
        <f t="shared" si="0"/>
        <v>81</v>
      </c>
      <c r="K12" s="130" t="str">
        <f t="shared" si="1"/>
        <v>-</v>
      </c>
      <c r="L12" s="131" t="str">
        <f t="shared" si="2"/>
        <v>-</v>
      </c>
      <c r="M12" s="131" t="str">
        <f t="shared" si="3"/>
        <v>THE ENGLISH SCHOOL OF KYRENIA</v>
      </c>
      <c r="N12" s="143">
        <f t="shared" si="4"/>
        <v>0</v>
      </c>
    </row>
    <row r="13" spans="1:14" ht="35.1" customHeight="1">
      <c r="A13" s="53">
        <v>8</v>
      </c>
      <c r="B13" s="54">
        <f>'yarışmaya katılan okullar'!B19</f>
        <v>44</v>
      </c>
      <c r="C13" s="134" t="s">
        <v>192</v>
      </c>
      <c r="D13" s="135" t="s">
        <v>192</v>
      </c>
      <c r="E13" s="136" t="str">
        <f>'yarışmaya katılan okullar'!C19</f>
        <v>LEFKE GAZİ LİSESİ</v>
      </c>
      <c r="F13" s="144"/>
      <c r="G13" s="217" t="str">
        <f>IF(ISTEXT(F13),0,IFERROR(VLOOKUP(SMALL(Puanlar!$M$4:$N$111,COUNTIF(Puanlar!$M$4:$N$111,"&lt;"&amp;F13)+1),Puanlar!$M$4:$N$111, 2,0)," "))</f>
        <v xml:space="preserve"> </v>
      </c>
      <c r="I13" s="53">
        <v>10</v>
      </c>
      <c r="J13" s="54">
        <f t="shared" si="0"/>
        <v>47</v>
      </c>
      <c r="K13" s="130" t="str">
        <f t="shared" si="1"/>
        <v>-</v>
      </c>
      <c r="L13" s="131" t="str">
        <f t="shared" si="2"/>
        <v>-</v>
      </c>
      <c r="M13" s="131" t="str">
        <f t="shared" si="3"/>
        <v>KURTULUŞ LİSESİ</v>
      </c>
      <c r="N13" s="46">
        <f t="shared" si="4"/>
        <v>0</v>
      </c>
    </row>
    <row r="14" spans="1:14" ht="35.1" customHeight="1">
      <c r="A14" s="53">
        <v>9</v>
      </c>
      <c r="B14" s="54">
        <f>'yarışmaya katılan okullar'!B20</f>
        <v>81</v>
      </c>
      <c r="C14" s="134" t="s">
        <v>192</v>
      </c>
      <c r="D14" s="135" t="s">
        <v>192</v>
      </c>
      <c r="E14" s="136" t="str">
        <f>'yarışmaya katılan okullar'!C20</f>
        <v>THE ENGLISH SCHOOL OF KYRENIA</v>
      </c>
      <c r="F14" s="144"/>
      <c r="G14" s="217" t="str">
        <f>IF(ISTEXT(F14),0,IFERROR(VLOOKUP(SMALL(Puanlar!$M$4:$N$111,COUNTIF(Puanlar!$M$4:$N$111,"&lt;"&amp;F14)+1),Puanlar!$M$4:$N$111, 2,0)," "))</f>
        <v xml:space="preserve"> </v>
      </c>
      <c r="I14" s="53">
        <v>11</v>
      </c>
      <c r="J14" s="54">
        <f t="shared" si="0"/>
        <v>37</v>
      </c>
      <c r="K14" s="130">
        <f t="shared" si="1"/>
        <v>37541</v>
      </c>
      <c r="L14" s="131" t="str">
        <f t="shared" si="2"/>
        <v>DUYGU AĞCABAY</v>
      </c>
      <c r="M14" s="131" t="str">
        <f t="shared" si="3"/>
        <v>BEKİRPAŞA LİSESİ</v>
      </c>
      <c r="N14" s="143">
        <f t="shared" si="4"/>
        <v>0</v>
      </c>
    </row>
    <row r="15" spans="1:14" ht="35.1" customHeight="1">
      <c r="A15" s="53">
        <v>10</v>
      </c>
      <c r="B15" s="54">
        <f>'yarışmaya katılan okullar'!B21</f>
        <v>47</v>
      </c>
      <c r="C15" s="134" t="s">
        <v>192</v>
      </c>
      <c r="D15" s="135" t="s">
        <v>192</v>
      </c>
      <c r="E15" s="136" t="str">
        <f>'yarışmaya katılan okullar'!C21</f>
        <v>KURTULUŞ LİSESİ</v>
      </c>
      <c r="F15" s="144"/>
      <c r="G15" s="217" t="str">
        <f>IF(ISTEXT(F15),0,IFERROR(VLOOKUP(SMALL(Puanlar!$M$4:$N$111,COUNTIF(Puanlar!$M$4:$N$111,"&lt;"&amp;F15)+1),Puanlar!$M$4:$N$111, 2,0)," "))</f>
        <v xml:space="preserve"> </v>
      </c>
      <c r="I15" s="53">
        <v>12</v>
      </c>
      <c r="J15" s="54">
        <f t="shared" si="0"/>
        <v>48</v>
      </c>
      <c r="K15" s="130">
        <f t="shared" si="1"/>
        <v>37595</v>
      </c>
      <c r="L15" s="131" t="str">
        <f t="shared" si="2"/>
        <v>PETEK KOÇ</v>
      </c>
      <c r="M15" s="131" t="str">
        <f t="shared" si="3"/>
        <v>LEFKOŞA TÜRK LİSESİ</v>
      </c>
      <c r="N15" s="143">
        <f t="shared" si="4"/>
        <v>0</v>
      </c>
    </row>
    <row r="16" spans="1:14" ht="35.1" customHeight="1">
      <c r="A16" s="53">
        <v>11</v>
      </c>
      <c r="B16" s="54">
        <f>'yarışmaya katılan okullar'!B22</f>
        <v>37</v>
      </c>
      <c r="C16" s="134">
        <v>37541</v>
      </c>
      <c r="D16" s="135" t="s">
        <v>355</v>
      </c>
      <c r="E16" s="136" t="str">
        <f>'yarışmaya katılan okullar'!C22</f>
        <v>BEKİRPAŞA LİSESİ</v>
      </c>
      <c r="F16" s="144"/>
      <c r="G16" s="217" t="str">
        <f>IF(ISTEXT(F16),0,IFERROR(VLOOKUP(SMALL(Puanlar!$M$4:$N$111,COUNTIF(Puanlar!$M$4:$N$111,"&lt;"&amp;F16)+1),Puanlar!$M$4:$N$111, 2,0)," "))</f>
        <v xml:space="preserve"> </v>
      </c>
      <c r="I16" s="53">
        <v>13</v>
      </c>
      <c r="J16" s="54">
        <f t="shared" si="0"/>
        <v>39</v>
      </c>
      <c r="K16" s="130">
        <f t="shared" si="1"/>
        <v>37796</v>
      </c>
      <c r="L16" s="131" t="str">
        <f t="shared" si="2"/>
        <v>NEDİME SUNGUR</v>
      </c>
      <c r="M16" s="131" t="str">
        <f t="shared" si="3"/>
        <v>CENGİZ TOPEL E. M .LİSESİ</v>
      </c>
      <c r="N16" s="143">
        <f t="shared" si="4"/>
        <v>0</v>
      </c>
    </row>
    <row r="17" spans="1:14" ht="35.1" customHeight="1">
      <c r="A17" s="53">
        <v>12</v>
      </c>
      <c r="B17" s="54">
        <f>'yarışmaya katılan okullar'!B23</f>
        <v>48</v>
      </c>
      <c r="C17" s="134">
        <v>37595</v>
      </c>
      <c r="D17" s="135" t="s">
        <v>371</v>
      </c>
      <c r="E17" s="136" t="str">
        <f>'yarışmaya katılan okullar'!C23</f>
        <v>LEFKOŞA TÜRK LİSESİ</v>
      </c>
      <c r="F17" s="144"/>
      <c r="G17" s="217" t="str">
        <f>IF(ISTEXT(F17),0,IFERROR(VLOOKUP(SMALL(Puanlar!$M$4:$N$111,COUNTIF(Puanlar!$M$4:$N$111,"&lt;"&amp;F17)+1),Puanlar!$M$4:$N$111, 2,0)," "))</f>
        <v xml:space="preserve"> </v>
      </c>
      <c r="I17" s="53">
        <v>14</v>
      </c>
      <c r="J17" s="54">
        <f t="shared" si="0"/>
        <v>64</v>
      </c>
      <c r="K17" s="130" t="str">
        <f t="shared" si="1"/>
        <v>-</v>
      </c>
      <c r="L17" s="131" t="str">
        <f t="shared" si="2"/>
        <v>-</v>
      </c>
      <c r="M17" s="131" t="str">
        <f t="shared" si="3"/>
        <v>GÜZELYURT TMK</v>
      </c>
      <c r="N17" s="143">
        <f t="shared" si="4"/>
        <v>0</v>
      </c>
    </row>
    <row r="18" spans="1:14" ht="35.1" customHeight="1">
      <c r="A18" s="53">
        <v>13</v>
      </c>
      <c r="B18" s="54">
        <f>'yarışmaya katılan okullar'!B24</f>
        <v>39</v>
      </c>
      <c r="C18" s="134">
        <v>37796</v>
      </c>
      <c r="D18" s="135" t="s">
        <v>372</v>
      </c>
      <c r="E18" s="136" t="str">
        <f>'yarışmaya katılan okullar'!C24</f>
        <v>CENGİZ TOPEL E. M .LİSESİ</v>
      </c>
      <c r="F18" s="144"/>
      <c r="G18" s="217" t="str">
        <f>IF(ISTEXT(F18),0,IFERROR(VLOOKUP(SMALL(Puanlar!$M$4:$N$111,COUNTIF(Puanlar!$M$4:$N$111,"&lt;"&amp;F18)+1),Puanlar!$M$4:$N$111, 2,0)," "))</f>
        <v xml:space="preserve"> </v>
      </c>
      <c r="I18" s="53">
        <v>15</v>
      </c>
      <c r="J18" s="54">
        <f t="shared" si="0"/>
        <v>60</v>
      </c>
      <c r="K18" s="130">
        <f t="shared" si="1"/>
        <v>37711</v>
      </c>
      <c r="L18" s="131" t="str">
        <f t="shared" si="2"/>
        <v>AZİZE BAHAR DEMİR</v>
      </c>
      <c r="M18" s="131" t="str">
        <f t="shared" si="3"/>
        <v>KARPAZ MESLEK LİSESİ</v>
      </c>
      <c r="N18" s="143">
        <f t="shared" si="4"/>
        <v>0</v>
      </c>
    </row>
    <row r="19" spans="1:14" ht="35.1" customHeight="1">
      <c r="A19" s="53">
        <v>14</v>
      </c>
      <c r="B19" s="54">
        <f>'yarışmaya katılan okullar'!B25</f>
        <v>64</v>
      </c>
      <c r="C19" s="134" t="s">
        <v>192</v>
      </c>
      <c r="D19" s="135" t="s">
        <v>192</v>
      </c>
      <c r="E19" s="136" t="str">
        <f>'yarışmaya katılan okullar'!C25</f>
        <v>GÜZELYURT TMK</v>
      </c>
      <c r="F19" s="144"/>
      <c r="G19" s="217" t="str">
        <f>IF(ISTEXT(F19),0,IFERROR(VLOOKUP(SMALL(Puanlar!$M$4:$N$111,COUNTIF(Puanlar!$M$4:$N$111,"&lt;"&amp;F19)+1),Puanlar!$M$4:$N$111, 2,0)," "))</f>
        <v xml:space="preserve"> </v>
      </c>
      <c r="I19" s="53">
        <v>16</v>
      </c>
      <c r="J19" s="54">
        <f t="shared" si="0"/>
        <v>59</v>
      </c>
      <c r="K19" s="130">
        <f t="shared" si="1"/>
        <v>38045</v>
      </c>
      <c r="L19" s="131" t="str">
        <f t="shared" si="2"/>
        <v>NİSANUR ÇALIŞKAN</v>
      </c>
      <c r="M19" s="131" t="str">
        <f t="shared" si="3"/>
        <v>POLATPAŞA LİSESİ</v>
      </c>
      <c r="N19" s="143">
        <f t="shared" si="4"/>
        <v>0</v>
      </c>
    </row>
    <row r="20" spans="1:14" ht="35.1" customHeight="1">
      <c r="A20" s="53">
        <v>15</v>
      </c>
      <c r="B20" s="54">
        <f>'yarışmaya katılan okullar'!B26</f>
        <v>60</v>
      </c>
      <c r="C20" s="134">
        <v>37711</v>
      </c>
      <c r="D20" s="135" t="s">
        <v>359</v>
      </c>
      <c r="E20" s="136" t="str">
        <f>'yarışmaya katılan okullar'!C26</f>
        <v>KARPAZ MESLEK LİSESİ</v>
      </c>
      <c r="F20" s="144"/>
      <c r="G20" s="217" t="str">
        <f>IF(ISTEXT(F20),0,IFERROR(VLOOKUP(SMALL(Puanlar!$M$4:$N$111,COUNTIF(Puanlar!$M$4:$N$111,"&lt;"&amp;F20)+1),Puanlar!$M$4:$N$111, 2,0)," "))</f>
        <v xml:space="preserve"> </v>
      </c>
      <c r="I20" s="311" t="s">
        <v>38</v>
      </c>
      <c r="J20" s="311"/>
      <c r="K20" s="147"/>
      <c r="L20" s="148"/>
      <c r="M20" s="148"/>
      <c r="N20" s="149"/>
    </row>
    <row r="21" spans="1:14" ht="35.1" customHeight="1">
      <c r="A21" s="53">
        <v>16</v>
      </c>
      <c r="B21" s="54">
        <f>'yarışmaya katılan okullar'!B27</f>
        <v>59</v>
      </c>
      <c r="C21" s="134">
        <v>38045</v>
      </c>
      <c r="D21" s="135" t="s">
        <v>290</v>
      </c>
      <c r="E21" s="136" t="str">
        <f>'yarışmaya katılan okullar'!C27</f>
        <v>POLATPAŞA LİSESİ</v>
      </c>
      <c r="F21" s="144"/>
      <c r="G21" s="217" t="str">
        <f>IF(ISTEXT(F21),0,IFERROR(VLOOKUP(SMALL(Puanlar!$M$4:$N$111,COUNTIF(Puanlar!$M$4:$N$111,"&lt;"&amp;F21)+1),Puanlar!$M$4:$N$111, 2,0)," "))</f>
        <v xml:space="preserve"> </v>
      </c>
      <c r="I21" s="39" t="s">
        <v>45</v>
      </c>
      <c r="J21" s="39" t="s">
        <v>7</v>
      </c>
      <c r="K21" s="139" t="s">
        <v>34</v>
      </c>
      <c r="L21" s="129" t="s">
        <v>35</v>
      </c>
      <c r="M21" s="129" t="s">
        <v>8</v>
      </c>
      <c r="N21" s="46" t="s">
        <v>9</v>
      </c>
    </row>
    <row r="22" spans="1:14" ht="35.1" customHeight="1">
      <c r="A22" s="53">
        <v>17</v>
      </c>
      <c r="B22" s="54">
        <f>'yarışmaya katılan okullar'!B28</f>
        <v>36</v>
      </c>
      <c r="C22" s="134" t="s">
        <v>192</v>
      </c>
      <c r="D22" s="135" t="s">
        <v>192</v>
      </c>
      <c r="E22" s="136" t="str">
        <f>'yarışmaya katılan okullar'!C28</f>
        <v>ATATÜRK MESLEK LİSESİ</v>
      </c>
      <c r="F22" s="144"/>
      <c r="G22" s="217" t="str">
        <f>IF(ISTEXT(F22),0,IFERROR(VLOOKUP(SMALL(Puanlar!$M$4:$N$111,COUNTIF(Puanlar!$M$4:$N$111,"&lt;"&amp;F22)+1),Puanlar!$M$4:$N$111, 2,0)," "))</f>
        <v xml:space="preserve"> </v>
      </c>
      <c r="I22" s="39">
        <v>1</v>
      </c>
      <c r="J22" s="131">
        <f t="shared" ref="J22:J37" si="5">B22</f>
        <v>36</v>
      </c>
      <c r="K22" s="133" t="str">
        <f t="shared" ref="K22:K37" si="6">C22</f>
        <v>-</v>
      </c>
      <c r="L22" s="131" t="str">
        <f t="shared" ref="L22:L37" si="7">D22</f>
        <v>-</v>
      </c>
      <c r="M22" s="131" t="str">
        <f t="shared" ref="M22:M37" si="8">E22</f>
        <v>ATATÜRK MESLEK LİSESİ</v>
      </c>
      <c r="N22" s="46">
        <f t="shared" ref="N22:N37" si="9">F22</f>
        <v>0</v>
      </c>
    </row>
    <row r="23" spans="1:14" ht="35.1" customHeight="1">
      <c r="A23" s="53">
        <v>18</v>
      </c>
      <c r="B23" s="54">
        <f>'yarışmaya katılan okullar'!B29</f>
        <v>27</v>
      </c>
      <c r="C23" s="134">
        <v>38213</v>
      </c>
      <c r="D23" s="135" t="s">
        <v>373</v>
      </c>
      <c r="E23" s="136" t="str">
        <f>'yarışmaya katılan okullar'!C29</f>
        <v>YAKIN DOĞU KOLEJİ</v>
      </c>
      <c r="F23" s="144"/>
      <c r="G23" s="217" t="str">
        <f>IF(ISTEXT(F23),0,IFERROR(VLOOKUP(SMALL(Puanlar!$M$4:$N$111,COUNTIF(Puanlar!$M$4:$N$111,"&lt;"&amp;F23)+1),Puanlar!$M$4:$N$111, 2,0)," "))</f>
        <v xml:space="preserve"> </v>
      </c>
      <c r="I23" s="53">
        <v>2</v>
      </c>
      <c r="J23" s="131">
        <f t="shared" si="5"/>
        <v>27</v>
      </c>
      <c r="K23" s="133">
        <f t="shared" si="6"/>
        <v>38213</v>
      </c>
      <c r="L23" s="131" t="str">
        <f t="shared" si="7"/>
        <v>AYŞEM KIRALP</v>
      </c>
      <c r="M23" s="131" t="str">
        <f t="shared" si="8"/>
        <v>YAKIN DOĞU KOLEJİ</v>
      </c>
      <c r="N23" s="46">
        <f t="shared" si="9"/>
        <v>0</v>
      </c>
    </row>
    <row r="24" spans="1:14" ht="35.1" customHeight="1">
      <c r="A24" s="53">
        <v>19</v>
      </c>
      <c r="B24" s="54">
        <f>'yarışmaya katılan okullar'!B30</f>
        <v>46</v>
      </c>
      <c r="C24" s="134">
        <v>37639</v>
      </c>
      <c r="D24" s="135" t="s">
        <v>374</v>
      </c>
      <c r="E24" s="136" t="str">
        <f>'yarışmaya katılan okullar'!C30</f>
        <v>HAYDARPAŞA TİCARET LİSESİ</v>
      </c>
      <c r="F24" s="144"/>
      <c r="G24" s="217" t="str">
        <f>IF(ISTEXT(F24),0,IFERROR(VLOOKUP(SMALL(Puanlar!$M$4:$N$111,COUNTIF(Puanlar!$M$4:$N$111,"&lt;"&amp;F24)+1),Puanlar!$M$4:$N$111, 2,0)," "))</f>
        <v xml:space="preserve"> </v>
      </c>
      <c r="I24" s="39">
        <v>3</v>
      </c>
      <c r="J24" s="54">
        <f t="shared" si="5"/>
        <v>46</v>
      </c>
      <c r="K24" s="130">
        <f t="shared" si="6"/>
        <v>37639</v>
      </c>
      <c r="L24" s="131" t="str">
        <f t="shared" si="7"/>
        <v>KIYMET YAYGIÇ</v>
      </c>
      <c r="M24" s="131" t="str">
        <f t="shared" si="8"/>
        <v>HAYDARPAŞA TİCARET LİSESİ</v>
      </c>
      <c r="N24" s="143">
        <f t="shared" si="9"/>
        <v>0</v>
      </c>
    </row>
    <row r="25" spans="1:14" ht="35.1" customHeight="1">
      <c r="A25" s="53">
        <v>20</v>
      </c>
      <c r="B25" s="54">
        <f>'yarışmaya katılan okullar'!B31</f>
        <v>51</v>
      </c>
      <c r="C25" s="134">
        <v>38152</v>
      </c>
      <c r="D25" s="135" t="s">
        <v>375</v>
      </c>
      <c r="E25" s="136" t="str">
        <f>'yarışmaya katılan okullar'!C31</f>
        <v>TÜRK MAARİF KOLEJİ</v>
      </c>
      <c r="F25" s="144"/>
      <c r="G25" s="217" t="str">
        <f>IF(ISTEXT(F25),0,IFERROR(VLOOKUP(SMALL(Puanlar!$M$4:$N$111,COUNTIF(Puanlar!$M$4:$N$111,"&lt;"&amp;F25)+1),Puanlar!$M$4:$N$111, 2,0)," "))</f>
        <v xml:space="preserve"> </v>
      </c>
      <c r="I25" s="53">
        <v>4</v>
      </c>
      <c r="J25" s="54">
        <f t="shared" si="5"/>
        <v>51</v>
      </c>
      <c r="K25" s="130">
        <f t="shared" si="6"/>
        <v>38152</v>
      </c>
      <c r="L25" s="131" t="str">
        <f t="shared" si="7"/>
        <v>BELİN GÜNEŞ</v>
      </c>
      <c r="M25" s="131" t="str">
        <f t="shared" si="8"/>
        <v>TÜRK MAARİF KOLEJİ</v>
      </c>
      <c r="N25" s="143">
        <f t="shared" si="9"/>
        <v>0</v>
      </c>
    </row>
    <row r="26" spans="1:14" ht="35.1" customHeight="1">
      <c r="A26" s="53">
        <v>21</v>
      </c>
      <c r="B26" s="54">
        <f>'yarışmaya katılan okullar'!B32</f>
        <v>53</v>
      </c>
      <c r="C26" s="134">
        <v>37127</v>
      </c>
      <c r="D26" s="135" t="s">
        <v>365</v>
      </c>
      <c r="E26" s="136" t="str">
        <f>'yarışmaya katılan okullar'!C32</f>
        <v>20 TEMMUZ FEN LİSESİ</v>
      </c>
      <c r="F26" s="144"/>
      <c r="G26" s="217" t="str">
        <f>IF(ISTEXT(F26),0,IFERROR(VLOOKUP(SMALL(Puanlar!$M$4:$N$111,COUNTIF(Puanlar!$M$4:$N$111,"&lt;"&amp;F26)+1),Puanlar!$M$4:$N$111, 2,0)," "))</f>
        <v xml:space="preserve"> </v>
      </c>
      <c r="I26" s="39">
        <v>5</v>
      </c>
      <c r="J26" s="54">
        <f t="shared" si="5"/>
        <v>53</v>
      </c>
      <c r="K26" s="130">
        <f t="shared" si="6"/>
        <v>37127</v>
      </c>
      <c r="L26" s="131" t="str">
        <f t="shared" si="7"/>
        <v>TEVHİDE BOŞNAK</v>
      </c>
      <c r="M26" s="131" t="str">
        <f t="shared" si="8"/>
        <v>20 TEMMUZ FEN LİSESİ</v>
      </c>
      <c r="N26" s="143">
        <f t="shared" si="9"/>
        <v>0</v>
      </c>
    </row>
    <row r="27" spans="1:14" ht="35.1" customHeight="1">
      <c r="A27" s="53">
        <v>22</v>
      </c>
      <c r="B27" s="54">
        <f>'yarışmaya katılan okullar'!B33</f>
        <v>57</v>
      </c>
      <c r="C27" s="134" t="s">
        <v>376</v>
      </c>
      <c r="D27" s="135" t="s">
        <v>377</v>
      </c>
      <c r="E27" s="136" t="str">
        <f>'yarışmaya katılan okullar'!C33</f>
        <v>19 MAYIS TMK</v>
      </c>
      <c r="F27" s="144"/>
      <c r="G27" s="217" t="str">
        <f>IF(ISTEXT(F27),0,IFERROR(VLOOKUP(SMALL(Puanlar!$M$4:$N$111,COUNTIF(Puanlar!$M$4:$N$111,"&lt;"&amp;F27)+1),Puanlar!$M$4:$N$111, 2,0)," "))</f>
        <v xml:space="preserve"> </v>
      </c>
      <c r="I27" s="53">
        <v>6</v>
      </c>
      <c r="J27" s="54">
        <f t="shared" si="5"/>
        <v>57</v>
      </c>
      <c r="K27" s="130" t="str">
        <f t="shared" si="6"/>
        <v>14.06.2003</v>
      </c>
      <c r="L27" s="131" t="str">
        <f t="shared" si="7"/>
        <v>AYŞE CANSU ÇARLAK</v>
      </c>
      <c r="M27" s="131" t="str">
        <f t="shared" si="8"/>
        <v>19 MAYIS TMK</v>
      </c>
      <c r="N27" s="143">
        <f t="shared" si="9"/>
        <v>0</v>
      </c>
    </row>
    <row r="28" spans="1:14" ht="35.1" customHeight="1">
      <c r="A28" s="53">
        <v>23</v>
      </c>
      <c r="B28" s="54">
        <f>'yarışmaya katılan okullar'!B34</f>
        <v>30</v>
      </c>
      <c r="C28" s="134" t="s">
        <v>378</v>
      </c>
      <c r="D28" s="135" t="s">
        <v>334</v>
      </c>
      <c r="E28" s="136" t="str">
        <f>'yarışmaya katılan okullar'!C34</f>
        <v>HALA SULTAN İLAHİYAT KOLEJİ</v>
      </c>
      <c r="F28" s="144"/>
      <c r="G28" s="217" t="str">
        <f>IF(ISTEXT(F28),0,IFERROR(VLOOKUP(SMALL(Puanlar!$M$4:$N$111,COUNTIF(Puanlar!$M$4:$N$111,"&lt;"&amp;F28)+1),Puanlar!$M$4:$N$111, 2,0)," "))</f>
        <v xml:space="preserve"> </v>
      </c>
      <c r="I28" s="39">
        <v>7</v>
      </c>
      <c r="J28" s="54">
        <f t="shared" si="5"/>
        <v>30</v>
      </c>
      <c r="K28" s="130" t="str">
        <f t="shared" si="6"/>
        <v>09.03.2003</v>
      </c>
      <c r="L28" s="131" t="str">
        <f t="shared" si="7"/>
        <v>EMEL ÇAKIR</v>
      </c>
      <c r="M28" s="131" t="str">
        <f t="shared" si="8"/>
        <v>HALA SULTAN İLAHİYAT KOLEJİ</v>
      </c>
      <c r="N28" s="143">
        <f t="shared" si="9"/>
        <v>0</v>
      </c>
    </row>
    <row r="29" spans="1:14" ht="35.1" customHeight="1">
      <c r="A29" s="53">
        <v>24</v>
      </c>
      <c r="B29" s="54">
        <f>'yarışmaya katılan okullar'!B35</f>
        <v>0</v>
      </c>
      <c r="C29" s="134"/>
      <c r="D29" s="135"/>
      <c r="E29" s="136" t="str">
        <f>'yarışmaya katılan okullar'!C35</f>
        <v/>
      </c>
      <c r="F29" s="144"/>
      <c r="G29" s="217" t="str">
        <f>IF(ISTEXT(F29),0,IFERROR(VLOOKUP(SMALL(Puanlar!$M$4:$N$111,COUNTIF(Puanlar!$M$4:$N$111,"&lt;"&amp;F29)+1),Puanlar!$M$4:$N$111, 2,0)," "))</f>
        <v xml:space="preserve"> </v>
      </c>
      <c r="I29" s="53">
        <v>8</v>
      </c>
      <c r="J29" s="54">
        <f t="shared" si="5"/>
        <v>0</v>
      </c>
      <c r="K29" s="130">
        <f t="shared" si="6"/>
        <v>0</v>
      </c>
      <c r="L29" s="131">
        <f t="shared" si="7"/>
        <v>0</v>
      </c>
      <c r="M29" s="131" t="str">
        <f t="shared" si="8"/>
        <v/>
      </c>
      <c r="N29" s="143">
        <f t="shared" si="9"/>
        <v>0</v>
      </c>
    </row>
    <row r="30" spans="1:14" ht="35.1" customHeight="1">
      <c r="A30" s="53">
        <v>25</v>
      </c>
      <c r="B30" s="54">
        <f>'yarışmaya katılan okullar'!B36</f>
        <v>0</v>
      </c>
      <c r="C30" s="141"/>
      <c r="D30" s="135"/>
      <c r="E30" s="136" t="str">
        <f>'yarışmaya katılan okullar'!C36</f>
        <v/>
      </c>
      <c r="F30" s="144"/>
      <c r="G30" s="217" t="str">
        <f>IF(ISTEXT(F30),0,IFERROR(VLOOKUP(SMALL(Puanlar!$M$4:$N$111,COUNTIF(Puanlar!$M$4:$N$111,"&lt;"&amp;F30)+1),Puanlar!$M$4:$N$111, 2,0)," "))</f>
        <v xml:space="preserve"> </v>
      </c>
      <c r="I30" s="39">
        <v>9</v>
      </c>
      <c r="J30" s="54">
        <f t="shared" si="5"/>
        <v>0</v>
      </c>
      <c r="K30" s="130">
        <f t="shared" si="6"/>
        <v>0</v>
      </c>
      <c r="L30" s="131">
        <f t="shared" si="7"/>
        <v>0</v>
      </c>
      <c r="M30" s="131" t="str">
        <f t="shared" si="8"/>
        <v/>
      </c>
      <c r="N30" s="143">
        <f t="shared" si="9"/>
        <v>0</v>
      </c>
    </row>
    <row r="31" spans="1:14" ht="35.1" customHeight="1">
      <c r="A31" s="53">
        <v>26</v>
      </c>
      <c r="B31" s="54">
        <f>'yarışmaya katılan okullar'!B37</f>
        <v>0</v>
      </c>
      <c r="C31" s="141"/>
      <c r="D31" s="135"/>
      <c r="E31" s="136" t="str">
        <f>'yarışmaya katılan okullar'!C37</f>
        <v/>
      </c>
      <c r="F31" s="144"/>
      <c r="G31" s="217" t="str">
        <f>IF(ISTEXT(F31),0,IFERROR(VLOOKUP(SMALL(Puanlar!$M$4:$N$111,COUNTIF(Puanlar!$M$4:$N$111,"&lt;"&amp;F31)+1),Puanlar!$M$4:$N$111, 2,0)," "))</f>
        <v xml:space="preserve"> </v>
      </c>
      <c r="I31" s="53">
        <v>10</v>
      </c>
      <c r="J31" s="54">
        <f t="shared" si="5"/>
        <v>0</v>
      </c>
      <c r="K31" s="130">
        <f t="shared" si="6"/>
        <v>0</v>
      </c>
      <c r="L31" s="131">
        <f t="shared" si="7"/>
        <v>0</v>
      </c>
      <c r="M31" s="131" t="str">
        <f t="shared" si="8"/>
        <v/>
      </c>
      <c r="N31" s="143">
        <f t="shared" si="9"/>
        <v>0</v>
      </c>
    </row>
    <row r="32" spans="1:14" ht="35.1" customHeight="1">
      <c r="A32" s="53">
        <v>27</v>
      </c>
      <c r="B32" s="54">
        <f>'yarışmaya katılan okullar'!B38</f>
        <v>0</v>
      </c>
      <c r="C32" s="141"/>
      <c r="D32" s="135"/>
      <c r="E32" s="136" t="str">
        <f>'yarışmaya katılan okullar'!C38</f>
        <v/>
      </c>
      <c r="F32" s="144"/>
      <c r="G32" s="217" t="str">
        <f>IF(ISTEXT(F32),0,IFERROR(VLOOKUP(SMALL(Puanlar!$M$4:$N$111,COUNTIF(Puanlar!$M$4:$N$111,"&lt;"&amp;F32)+1),Puanlar!$M$4:$N$111, 2,0)," "))</f>
        <v xml:space="preserve"> </v>
      </c>
      <c r="I32" s="39">
        <v>11</v>
      </c>
      <c r="J32" s="54">
        <f t="shared" si="5"/>
        <v>0</v>
      </c>
      <c r="K32" s="130">
        <f t="shared" si="6"/>
        <v>0</v>
      </c>
      <c r="L32" s="131">
        <f t="shared" si="7"/>
        <v>0</v>
      </c>
      <c r="M32" s="131" t="str">
        <f t="shared" si="8"/>
        <v/>
      </c>
      <c r="N32" s="143">
        <f t="shared" si="9"/>
        <v>0</v>
      </c>
    </row>
    <row r="33" spans="1:14" ht="35.1" customHeight="1">
      <c r="A33" s="53">
        <v>28</v>
      </c>
      <c r="B33" s="54">
        <f>'yarışmaya katılan okullar'!B39</f>
        <v>0</v>
      </c>
      <c r="C33" s="141"/>
      <c r="D33" s="135"/>
      <c r="E33" s="136" t="str">
        <f>'yarışmaya katılan okullar'!C39</f>
        <v/>
      </c>
      <c r="F33" s="144"/>
      <c r="G33" s="217" t="str">
        <f>IF(ISTEXT(F33),0,IFERROR(VLOOKUP(SMALL(Puanlar!$M$4:$N$111,COUNTIF(Puanlar!$M$4:$N$111,"&lt;"&amp;F33)+1),Puanlar!$M$4:$N$111, 2,0)," "))</f>
        <v xml:space="preserve"> </v>
      </c>
      <c r="I33" s="53">
        <v>12</v>
      </c>
      <c r="J33" s="131">
        <f t="shared" si="5"/>
        <v>0</v>
      </c>
      <c r="K33" s="133">
        <f t="shared" si="6"/>
        <v>0</v>
      </c>
      <c r="L33" s="131">
        <f t="shared" si="7"/>
        <v>0</v>
      </c>
      <c r="M33" s="131" t="str">
        <f t="shared" si="8"/>
        <v/>
      </c>
      <c r="N33" s="46">
        <f t="shared" si="9"/>
        <v>0</v>
      </c>
    </row>
    <row r="34" spans="1:14" ht="35.1" customHeight="1">
      <c r="A34" s="53">
        <v>29</v>
      </c>
      <c r="B34" s="54">
        <f>'yarışmaya katılan okullar'!B40</f>
        <v>0</v>
      </c>
      <c r="C34" s="141"/>
      <c r="D34" s="135"/>
      <c r="E34" s="136" t="str">
        <f>'yarışmaya katılan okullar'!C40</f>
        <v/>
      </c>
      <c r="F34" s="144"/>
      <c r="G34" s="217" t="str">
        <f>IF(ISTEXT(F34),0,IFERROR(VLOOKUP(SMALL(Puanlar!$M$4:$N$111,COUNTIF(Puanlar!$M$4:$N$111,"&lt;"&amp;F34)+1),Puanlar!$M$4:$N$111, 2,0)," "))</f>
        <v xml:space="preserve"> </v>
      </c>
      <c r="I34" s="39">
        <v>13</v>
      </c>
      <c r="J34" s="54">
        <f t="shared" si="5"/>
        <v>0</v>
      </c>
      <c r="K34" s="133">
        <f t="shared" si="6"/>
        <v>0</v>
      </c>
      <c r="L34" s="131">
        <f t="shared" si="7"/>
        <v>0</v>
      </c>
      <c r="M34" s="131" t="str">
        <f t="shared" si="8"/>
        <v/>
      </c>
      <c r="N34" s="143">
        <f t="shared" si="9"/>
        <v>0</v>
      </c>
    </row>
    <row r="35" spans="1:14" ht="35.1" customHeight="1">
      <c r="A35" s="53">
        <v>30</v>
      </c>
      <c r="B35" s="54">
        <f>'yarışmaya katılan okullar'!B41</f>
        <v>0</v>
      </c>
      <c r="C35" s="141"/>
      <c r="D35" s="135"/>
      <c r="E35" s="136" t="str">
        <f>'yarışmaya katılan okullar'!C41</f>
        <v/>
      </c>
      <c r="F35" s="144"/>
      <c r="G35" s="217" t="str">
        <f>IF(ISTEXT(F35),0,IFERROR(VLOOKUP(SMALL(Puanlar!$M$4:$N$111,COUNTIF(Puanlar!$M$4:$N$111,"&lt;"&amp;F35)+1),Puanlar!$M$4:$N$111, 2,0)," "))</f>
        <v xml:space="preserve"> </v>
      </c>
      <c r="I35" s="53">
        <v>14</v>
      </c>
      <c r="J35" s="54">
        <f t="shared" si="5"/>
        <v>0</v>
      </c>
      <c r="K35" s="133">
        <f t="shared" si="6"/>
        <v>0</v>
      </c>
      <c r="L35" s="131">
        <f t="shared" si="7"/>
        <v>0</v>
      </c>
      <c r="M35" s="131" t="str">
        <f t="shared" si="8"/>
        <v/>
      </c>
      <c r="N35" s="143">
        <f t="shared" si="9"/>
        <v>0</v>
      </c>
    </row>
    <row r="36" spans="1:14" ht="35.1" customHeight="1">
      <c r="A36" s="53">
        <v>31</v>
      </c>
      <c r="B36" s="54">
        <f>'yarışmaya katılan okullar'!B42</f>
        <v>0</v>
      </c>
      <c r="C36" s="141"/>
      <c r="D36" s="135"/>
      <c r="E36" s="136" t="str">
        <f>'yarışmaya katılan okullar'!C42</f>
        <v/>
      </c>
      <c r="F36" s="144"/>
      <c r="G36" s="217" t="str">
        <f>IF(ISTEXT(F36),0,IFERROR(VLOOKUP(SMALL(Puanlar!$M$4:$N$111,COUNTIF(Puanlar!$M$4:$N$111,"&lt;"&amp;F36)+1),Puanlar!$M$4:$N$111, 2,0)," "))</f>
        <v xml:space="preserve"> </v>
      </c>
      <c r="I36" s="39">
        <v>15</v>
      </c>
      <c r="J36" s="54">
        <f t="shared" si="5"/>
        <v>0</v>
      </c>
      <c r="K36" s="133">
        <f t="shared" si="6"/>
        <v>0</v>
      </c>
      <c r="L36" s="131">
        <f t="shared" si="7"/>
        <v>0</v>
      </c>
      <c r="M36" s="131" t="str">
        <f t="shared" si="8"/>
        <v/>
      </c>
      <c r="N36" s="143">
        <f t="shared" si="9"/>
        <v>0</v>
      </c>
    </row>
    <row r="37" spans="1:14" ht="35.1" customHeight="1">
      <c r="A37" s="53">
        <v>32</v>
      </c>
      <c r="B37" s="54">
        <f>'yarışmaya katılan okullar'!B43</f>
        <v>0</v>
      </c>
      <c r="C37" s="141"/>
      <c r="D37" s="135"/>
      <c r="E37" s="136" t="str">
        <f>'yarışmaya katılan okullar'!C43</f>
        <v/>
      </c>
      <c r="F37" s="144"/>
      <c r="G37" s="217" t="str">
        <f>IF(ISTEXT(F37),0,IFERROR(VLOOKUP(SMALL(Puanlar!$M$4:$N$111,COUNTIF(Puanlar!$M$4:$N$111,"&lt;"&amp;F37)+1),Puanlar!$M$4:$N$111, 2,0)," "))</f>
        <v xml:space="preserve"> </v>
      </c>
      <c r="I37" s="53">
        <v>16</v>
      </c>
      <c r="J37" s="54">
        <f t="shared" si="5"/>
        <v>0</v>
      </c>
      <c r="K37" s="133">
        <f t="shared" si="6"/>
        <v>0</v>
      </c>
      <c r="L37" s="131">
        <f t="shared" si="7"/>
        <v>0</v>
      </c>
      <c r="M37" s="131" t="str">
        <f t="shared" si="8"/>
        <v/>
      </c>
      <c r="N37" s="143">
        <f t="shared" si="9"/>
        <v>0</v>
      </c>
    </row>
    <row r="38" spans="1:14" ht="35.1" customHeight="1">
      <c r="A38" s="196"/>
      <c r="B38" s="201"/>
      <c r="C38" s="202"/>
      <c r="D38" s="203"/>
      <c r="E38" s="197"/>
      <c r="F38" s="204"/>
      <c r="G38" s="205"/>
      <c r="I38" s="52"/>
      <c r="J38" s="150"/>
      <c r="K38" s="210"/>
      <c r="L38" s="151"/>
      <c r="M38" s="151"/>
      <c r="N38" s="145"/>
    </row>
    <row r="39" spans="1:14" s="50" customFormat="1" ht="35.1" customHeight="1">
      <c r="A39" s="321" t="s">
        <v>11</v>
      </c>
      <c r="B39" s="321"/>
      <c r="C39" s="321" t="s">
        <v>46</v>
      </c>
      <c r="D39" s="321"/>
      <c r="E39" s="50" t="s">
        <v>47</v>
      </c>
      <c r="H39" s="22"/>
      <c r="I39" s="321" t="s">
        <v>12</v>
      </c>
      <c r="J39" s="321"/>
      <c r="K39" s="321"/>
      <c r="L39" s="151"/>
      <c r="M39" s="22" t="s">
        <v>12</v>
      </c>
      <c r="N39" s="49"/>
    </row>
    <row r="40" spans="1:14" ht="35.1" customHeight="1">
      <c r="J40" s="150"/>
      <c r="K40" s="150"/>
      <c r="L40" s="151"/>
      <c r="M40" s="151"/>
      <c r="N40" s="49"/>
    </row>
  </sheetData>
  <mergeCells count="12">
    <mergeCell ref="I39:K39"/>
    <mergeCell ref="A1:C1"/>
    <mergeCell ref="A2:C2"/>
    <mergeCell ref="A3:C3"/>
    <mergeCell ref="A39:B39"/>
    <mergeCell ref="C39:D39"/>
    <mergeCell ref="F1:H1"/>
    <mergeCell ref="A4:G4"/>
    <mergeCell ref="F2:H2"/>
    <mergeCell ref="F3:H3"/>
    <mergeCell ref="I2:J2"/>
    <mergeCell ref="I20:J20"/>
  </mergeCells>
  <phoneticPr fontId="1" type="noConversion"/>
  <conditionalFormatting sqref="J4:M19 B6:E37 J22:N37 N38:N65536 J38:M38 N1 N3:N19 J40:M40 L39">
    <cfRule type="cellIs" dxfId="118" priority="5" stopIfTrue="1" operator="equal">
      <formula>0</formula>
    </cfRule>
  </conditionalFormatting>
  <conditionalFormatting sqref="F6:F37">
    <cfRule type="cellIs" dxfId="117" priority="4" stopIfTrue="1" operator="between">
      <formula>45967</formula>
      <formula>40000</formula>
    </cfRule>
  </conditionalFormatting>
  <conditionalFormatting sqref="B38:F38">
    <cfRule type="cellIs" dxfId="116" priority="3" stopIfTrue="1" operator="equal">
      <formula>0</formula>
    </cfRule>
  </conditionalFormatting>
  <conditionalFormatting sqref="K20:N20">
    <cfRule type="cellIs" dxfId="115" priority="2" stopIfTrue="1" operator="equal">
      <formula>0</formula>
    </cfRule>
  </conditionalFormatting>
  <conditionalFormatting sqref="N21">
    <cfRule type="cellIs" dxfId="114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5" orientation="portrait" horizontalDpi="200" verticalDpi="200" r:id="rId1"/>
  <headerFooter alignWithMargins="0"/>
  <rowBreaks count="1" manualBreakCount="1">
    <brk id="39" max="1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'1500m V'!$D$2</f>
        <v>1500 m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e">
        <f>IF(G9="","",RANK(G9,$G$9:$G$40)+COUNTIF(G$9:G9,G9)-1)</f>
        <v>#VALUE!</v>
      </c>
      <c r="C9" s="206" t="str">
        <f>'1500m V'!C6</f>
        <v>-</v>
      </c>
      <c r="D9" s="32" t="str">
        <f>'1500m V'!D6</f>
        <v>-</v>
      </c>
      <c r="E9" s="32" t="str">
        <f>'1500m V'!E6</f>
        <v>DEĞİRMENLİK LİSESİ</v>
      </c>
      <c r="F9" s="46">
        <f>'1500m V'!F6</f>
        <v>0</v>
      </c>
      <c r="G9" s="43" t="str">
        <f>'1500m V'!G6</f>
        <v xml:space="preserve"> </v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e">
        <f>IF(G10="","",RANK(G10,$G$9:$G$40)+COUNTIF(G$9:G10,G10)-1)</f>
        <v>#VALUE!</v>
      </c>
      <c r="C10" s="206">
        <f>'1500m V'!C7</f>
        <v>38315</v>
      </c>
      <c r="D10" s="32" t="str">
        <f>'1500m V'!D7</f>
        <v xml:space="preserve"> SUAYA BAYRAKÇI</v>
      </c>
      <c r="E10" s="32" t="str">
        <f>'1500m V'!E7</f>
        <v>ANAFARTALAR LİSESİ</v>
      </c>
      <c r="F10" s="46">
        <f>'1500m V'!F7</f>
        <v>0</v>
      </c>
      <c r="G10" s="43" t="str">
        <f>'1500m V'!G7</f>
        <v xml:space="preserve"> </v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e">
        <f>IF(G11="","",RANK(G11,$G$9:$G$40)+COUNTIF(G$9:G11,G11)-1)</f>
        <v>#VALUE!</v>
      </c>
      <c r="C11" s="206">
        <f>'1500m V'!C8</f>
        <v>37634</v>
      </c>
      <c r="D11" s="32" t="str">
        <f>'1500m V'!D8</f>
        <v>KUMSAL LİSANİ</v>
      </c>
      <c r="E11" s="32" t="str">
        <f>'1500m V'!E8</f>
        <v>NAMIK KEMAL LİSESİ</v>
      </c>
      <c r="F11" s="46">
        <f>'1500m V'!F8</f>
        <v>0</v>
      </c>
      <c r="G11" s="43" t="str">
        <f>'1500m V'!G8</f>
        <v xml:space="preserve"> </v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e">
        <f>IF(G12="","",RANK(G12,$G$9:$G$40)+COUNTIF(G$9:G12,G12)-1)</f>
        <v>#VALUE!</v>
      </c>
      <c r="C12" s="206" t="str">
        <f>'1500m V'!C9</f>
        <v>23.06.2003</v>
      </c>
      <c r="D12" s="32" t="str">
        <f>'1500m V'!D9</f>
        <v>MERİN ÖLMEZ</v>
      </c>
      <c r="E12" s="32" t="str">
        <f>'1500m V'!E9</f>
        <v>THE AMERİCAN COLLEGE</v>
      </c>
      <c r="F12" s="46">
        <f>'1500m V'!F9</f>
        <v>0</v>
      </c>
      <c r="G12" s="43" t="str">
        <f>'1500m V'!G9</f>
        <v xml:space="preserve"> </v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e">
        <f>IF(G13="","",RANK(G13,$G$9:$G$40)+COUNTIF(G$9:G13,G13)-1)</f>
        <v>#VALUE!</v>
      </c>
      <c r="C13" s="206">
        <f>'1500m V'!C10</f>
        <v>37719</v>
      </c>
      <c r="D13" s="32" t="str">
        <f>'1500m V'!D10</f>
        <v>AZRA TAŞKIRANLAR</v>
      </c>
      <c r="E13" s="32" t="str">
        <f>'1500m V'!E10</f>
        <v>BÜLENT ECEVİT ANADOLU LİSESİ</v>
      </c>
      <c r="F13" s="46">
        <f>'1500m V'!F10</f>
        <v>0</v>
      </c>
      <c r="G13" s="43" t="str">
        <f>'1500m V'!G10</f>
        <v xml:space="preserve"> </v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e">
        <f>IF(G14="","",RANK(G14,$G$9:$G$40)+COUNTIF(G$9:G14,G14)-1)</f>
        <v>#VALUE!</v>
      </c>
      <c r="C14" s="206" t="str">
        <f>'1500m V'!C11</f>
        <v>-</v>
      </c>
      <c r="D14" s="32" t="str">
        <f>'1500m V'!D11</f>
        <v>-</v>
      </c>
      <c r="E14" s="32" t="str">
        <f>'1500m V'!E11</f>
        <v>GÜZELYURT MESLEK LİSESİ</v>
      </c>
      <c r="F14" s="46">
        <f>'1500m V'!F11</f>
        <v>0</v>
      </c>
      <c r="G14" s="43" t="str">
        <f>'1500m V'!G11</f>
        <v xml:space="preserve"> </v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e">
        <f>IF(G15="","",RANK(G15,$G$9:$G$40)+COUNTIF(G$9:G15,G15)-1)</f>
        <v>#VALUE!</v>
      </c>
      <c r="C15" s="206">
        <f>'1500m V'!C12</f>
        <v>38030</v>
      </c>
      <c r="D15" s="32" t="str">
        <f>'1500m V'!D12</f>
        <v>KARDELEN GÜNGÖR</v>
      </c>
      <c r="E15" s="32" t="str">
        <f>'1500m V'!E12</f>
        <v>ERENKÖY LİSESİ</v>
      </c>
      <c r="F15" s="46">
        <f>'1500m V'!F12</f>
        <v>0</v>
      </c>
      <c r="G15" s="43" t="str">
        <f>'1500m V'!G12</f>
        <v xml:space="preserve"> </v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e">
        <f>IF(G16="","",RANK(G16,$G$9:$G$40)+COUNTIF(G$9:G16,G16)-1)</f>
        <v>#VALUE!</v>
      </c>
      <c r="C16" s="206" t="str">
        <f>'1500m V'!C13</f>
        <v>-</v>
      </c>
      <c r="D16" s="32" t="str">
        <f>'1500m V'!D13</f>
        <v>-</v>
      </c>
      <c r="E16" s="32" t="str">
        <f>'1500m V'!E13</f>
        <v>LEFKE GAZİ LİSESİ</v>
      </c>
      <c r="F16" s="46">
        <f>'1500m V'!F13</f>
        <v>0</v>
      </c>
      <c r="G16" s="43" t="str">
        <f>'1500m V'!G13</f>
        <v xml:space="preserve"> </v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e">
        <f>IF(G17="","",RANK(G17,$G$9:$G$40)+COUNTIF(G$9:G17,G17)-1)</f>
        <v>#VALUE!</v>
      </c>
      <c r="C17" s="206" t="str">
        <f>'1500m V'!C14</f>
        <v>-</v>
      </c>
      <c r="D17" s="32" t="str">
        <f>'1500m V'!D14</f>
        <v>-</v>
      </c>
      <c r="E17" s="32" t="str">
        <f>'1500m V'!E14</f>
        <v>THE ENGLISH SCHOOL OF KYRENIA</v>
      </c>
      <c r="F17" s="46">
        <f>'1500m V'!F14</f>
        <v>0</v>
      </c>
      <c r="G17" s="43" t="str">
        <f>'1500m V'!G14</f>
        <v xml:space="preserve"> </v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e">
        <f>IF(G18="","",RANK(G18,$G$9:$G$40)+COUNTIF(G$9:G18,G18)-1)</f>
        <v>#VALUE!</v>
      </c>
      <c r="C18" s="206" t="str">
        <f>'1500m V'!C15</f>
        <v>-</v>
      </c>
      <c r="D18" s="32" t="str">
        <f>'1500m V'!D15</f>
        <v>-</v>
      </c>
      <c r="E18" s="32" t="str">
        <f>'1500m V'!E15</f>
        <v>KURTULUŞ LİSESİ</v>
      </c>
      <c r="F18" s="46">
        <f>'1500m V'!F15</f>
        <v>0</v>
      </c>
      <c r="G18" s="43" t="str">
        <f>'1500m V'!G15</f>
        <v xml:space="preserve"> </v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e">
        <f>IF(G19="","",RANK(G19,$G$9:$G$40)+COUNTIF(G$9:G19,G19)-1)</f>
        <v>#VALUE!</v>
      </c>
      <c r="C19" s="206">
        <f>'1500m V'!C16</f>
        <v>37541</v>
      </c>
      <c r="D19" s="32" t="str">
        <f>'1500m V'!D16</f>
        <v>DUYGU AĞCABAY</v>
      </c>
      <c r="E19" s="32" t="str">
        <f>'1500m V'!E16</f>
        <v>BEKİRPAŞA LİSESİ</v>
      </c>
      <c r="F19" s="46">
        <f>'1500m V'!F16</f>
        <v>0</v>
      </c>
      <c r="G19" s="43" t="str">
        <f>'1500m V'!G16</f>
        <v xml:space="preserve"> </v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e">
        <f>IF(G20="","",RANK(G20,$G$9:$G$40)+COUNTIF(G$9:G20,G20)-1)</f>
        <v>#VALUE!</v>
      </c>
      <c r="C20" s="206">
        <f>'1500m V'!C17</f>
        <v>37595</v>
      </c>
      <c r="D20" s="32" t="str">
        <f>'1500m V'!D17</f>
        <v>PETEK KOÇ</v>
      </c>
      <c r="E20" s="32" t="str">
        <f>'1500m V'!E17</f>
        <v>LEFKOŞA TÜRK LİSESİ</v>
      </c>
      <c r="F20" s="46">
        <f>'1500m V'!F17</f>
        <v>0</v>
      </c>
      <c r="G20" s="43" t="str">
        <f>'1500m V'!G17</f>
        <v xml:space="preserve"> </v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e">
        <f>IF(G21="","",RANK(G21,$G$9:$G$40)+COUNTIF(G$9:G21,G21)-1)</f>
        <v>#VALUE!</v>
      </c>
      <c r="C21" s="206">
        <f>'1500m V'!C18</f>
        <v>37796</v>
      </c>
      <c r="D21" s="32" t="str">
        <f>'1500m V'!D18</f>
        <v>NEDİME SUNGUR</v>
      </c>
      <c r="E21" s="32" t="str">
        <f>'1500m V'!E18</f>
        <v>CENGİZ TOPEL E. M .LİSESİ</v>
      </c>
      <c r="F21" s="46">
        <f>'1500m V'!F18</f>
        <v>0</v>
      </c>
      <c r="G21" s="43" t="str">
        <f>'1500m V'!G18</f>
        <v xml:space="preserve"> </v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e">
        <f>IF(G22="","",RANK(G22,$G$9:$G$40)+COUNTIF(G$9:G22,G22)-1)</f>
        <v>#VALUE!</v>
      </c>
      <c r="C22" s="206" t="str">
        <f>'1500m V'!C19</f>
        <v>-</v>
      </c>
      <c r="D22" s="32" t="str">
        <f>'1500m V'!D19</f>
        <v>-</v>
      </c>
      <c r="E22" s="32" t="str">
        <f>'1500m V'!E19</f>
        <v>GÜZELYURT TMK</v>
      </c>
      <c r="F22" s="46">
        <f>'1500m V'!F19</f>
        <v>0</v>
      </c>
      <c r="G22" s="43" t="str">
        <f>'1500m V'!G19</f>
        <v xml:space="preserve"> </v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e">
        <f>IF(G23="","",RANK(G23,$G$9:$G$40)+COUNTIF(G$9:G23,G23)-1)</f>
        <v>#VALUE!</v>
      </c>
      <c r="C23" s="206">
        <f>'1500m V'!C20</f>
        <v>37711</v>
      </c>
      <c r="D23" s="32" t="str">
        <f>'1500m V'!D20</f>
        <v>AZİZE BAHAR DEMİR</v>
      </c>
      <c r="E23" s="32" t="str">
        <f>'1500m V'!E20</f>
        <v>KARPAZ MESLEK LİSESİ</v>
      </c>
      <c r="F23" s="46">
        <f>'1500m V'!F20</f>
        <v>0</v>
      </c>
      <c r="G23" s="43" t="str">
        <f>'1500m V'!G20</f>
        <v xml:space="preserve"> </v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e">
        <f>IF(G24="","",RANK(G24,$G$9:$G$40)+COUNTIF(G$9:G24,G24)-1)</f>
        <v>#VALUE!</v>
      </c>
      <c r="C24" s="206">
        <f>'1500m V'!C21</f>
        <v>38045</v>
      </c>
      <c r="D24" s="32" t="str">
        <f>'1500m V'!D21</f>
        <v>NİSANUR ÇALIŞKAN</v>
      </c>
      <c r="E24" s="32" t="str">
        <f>'1500m V'!E21</f>
        <v>POLATPAŞA LİSESİ</v>
      </c>
      <c r="F24" s="46">
        <f>'1500m V'!F21</f>
        <v>0</v>
      </c>
      <c r="G24" s="43" t="str">
        <f>'1500m V'!G21</f>
        <v xml:space="preserve"> </v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e">
        <f>IF(G25="","",RANK(G25,$G$9:$G$40)+COUNTIF(G$9:G25,G25)-1)</f>
        <v>#VALUE!</v>
      </c>
      <c r="C25" s="206" t="str">
        <f>'1500m V'!C22</f>
        <v>-</v>
      </c>
      <c r="D25" s="32" t="str">
        <f>'1500m V'!D22</f>
        <v>-</v>
      </c>
      <c r="E25" s="32" t="str">
        <f>'1500m V'!E22</f>
        <v>ATATÜRK MESLEK LİSESİ</v>
      </c>
      <c r="F25" s="46">
        <f>'1500m V'!F22</f>
        <v>0</v>
      </c>
      <c r="G25" s="43" t="str">
        <f>'1500m V'!G22</f>
        <v xml:space="preserve"> </v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e">
        <f>IF(G26="","",RANK(G26,$G$9:$G$40)+COUNTIF(G$9:G26,G26)-1)</f>
        <v>#VALUE!</v>
      </c>
      <c r="C26" s="206">
        <f>'1500m V'!C23</f>
        <v>38213</v>
      </c>
      <c r="D26" s="32" t="str">
        <f>'1500m V'!D23</f>
        <v>AYŞEM KIRALP</v>
      </c>
      <c r="E26" s="32" t="str">
        <f>'1500m V'!E23</f>
        <v>YAKIN DOĞU KOLEJİ</v>
      </c>
      <c r="F26" s="46">
        <f>'1500m V'!F23</f>
        <v>0</v>
      </c>
      <c r="G26" s="43" t="str">
        <f>'1500m V'!G23</f>
        <v xml:space="preserve"> </v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e">
        <f>IF(G27="","",RANK(G27,$G$9:$G$40)+COUNTIF(G$9:G27,G27)-1)</f>
        <v>#VALUE!</v>
      </c>
      <c r="C27" s="206">
        <f>'1500m V'!C24</f>
        <v>37639</v>
      </c>
      <c r="D27" s="32" t="str">
        <f>'1500m V'!D24</f>
        <v>KIYMET YAYGIÇ</v>
      </c>
      <c r="E27" s="32" t="str">
        <f>'1500m V'!E24</f>
        <v>HAYDARPAŞA TİCARET LİSESİ</v>
      </c>
      <c r="F27" s="46">
        <f>'1500m V'!F24</f>
        <v>0</v>
      </c>
      <c r="G27" s="43" t="str">
        <f>'1500m V'!G24</f>
        <v xml:space="preserve"> </v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e">
        <f>IF(G28="","",RANK(G28,$G$9:$G$40)+COUNTIF(G$9:G28,G28)-1)</f>
        <v>#VALUE!</v>
      </c>
      <c r="C28" s="206">
        <f>'1500m V'!C25</f>
        <v>38152</v>
      </c>
      <c r="D28" s="32" t="str">
        <f>'1500m V'!D25</f>
        <v>BELİN GÜNEŞ</v>
      </c>
      <c r="E28" s="32" t="str">
        <f>'1500m V'!E25</f>
        <v>TÜRK MAARİF KOLEJİ</v>
      </c>
      <c r="F28" s="46">
        <f>'1500m V'!F25</f>
        <v>0</v>
      </c>
      <c r="G28" s="43" t="str">
        <f>'1500m V'!G25</f>
        <v xml:space="preserve"> </v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e">
        <f>IF(G29="","",RANK(G29,$G$9:$G$40)+COUNTIF(G$9:G29,G29)-1)</f>
        <v>#VALUE!</v>
      </c>
      <c r="C29" s="206">
        <f>'1500m V'!C26</f>
        <v>37127</v>
      </c>
      <c r="D29" s="32" t="str">
        <f>'1500m V'!D26</f>
        <v>TEVHİDE BOŞNAK</v>
      </c>
      <c r="E29" s="32" t="str">
        <f>'1500m V'!E26</f>
        <v>20 TEMMUZ FEN LİSESİ</v>
      </c>
      <c r="F29" s="46">
        <f>'1500m V'!F26</f>
        <v>0</v>
      </c>
      <c r="G29" s="43" t="str">
        <f>'1500m V'!G26</f>
        <v xml:space="preserve"> </v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e">
        <f>IF(G30="","",RANK(G30,$G$9:$G$40)+COUNTIF(G$9:G30,G30)-1)</f>
        <v>#VALUE!</v>
      </c>
      <c r="C30" s="206" t="str">
        <f>'1500m V'!C27</f>
        <v>14.06.2003</v>
      </c>
      <c r="D30" s="32" t="str">
        <f>'1500m V'!D27</f>
        <v>AYŞE CANSU ÇARLAK</v>
      </c>
      <c r="E30" s="32" t="str">
        <f>'1500m V'!E27</f>
        <v>19 MAYIS TMK</v>
      </c>
      <c r="F30" s="46">
        <f>'1500m V'!F27</f>
        <v>0</v>
      </c>
      <c r="G30" s="43" t="str">
        <f>'1500m V'!G27</f>
        <v xml:space="preserve"> </v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e">
        <f>IF(G31="","",RANK(G31,$G$9:$G$40)+COUNTIF(G$9:G31,G31)-1)</f>
        <v>#VALUE!</v>
      </c>
      <c r="C31" s="206" t="str">
        <f>'1500m V'!C28</f>
        <v>09.03.2003</v>
      </c>
      <c r="D31" s="32" t="str">
        <f>'1500m V'!D28</f>
        <v>EMEL ÇAKIR</v>
      </c>
      <c r="E31" s="32" t="str">
        <f>'1500m V'!E28</f>
        <v>HALA SULTAN İLAHİYAT KOLEJİ</v>
      </c>
      <c r="F31" s="46">
        <f>'1500m V'!F28</f>
        <v>0</v>
      </c>
      <c r="G31" s="43" t="str">
        <f>'1500m V'!G28</f>
        <v xml:space="preserve"> </v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e">
        <f>IF(G32="","",RANK(G32,$G$9:$G$40)+COUNTIF(G$9:G32,G32)-1)</f>
        <v>#VALUE!</v>
      </c>
      <c r="C32" s="206">
        <f>'1500m V'!C29</f>
        <v>0</v>
      </c>
      <c r="D32" s="32">
        <f>'1500m V'!D29</f>
        <v>0</v>
      </c>
      <c r="E32" s="32" t="str">
        <f>'1500m V'!E29</f>
        <v/>
      </c>
      <c r="F32" s="46">
        <f>'1500m V'!F29</f>
        <v>0</v>
      </c>
      <c r="G32" s="43" t="str">
        <f>'1500m V'!G29</f>
        <v xml:space="preserve"> </v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e">
        <f>IF(G33="","",RANK(G33,$G$9:$G$40)+COUNTIF(G$9:G33,G33)-1)</f>
        <v>#VALUE!</v>
      </c>
      <c r="C33" s="206">
        <f>'1500m V'!C30</f>
        <v>0</v>
      </c>
      <c r="D33" s="32">
        <f>'1500m V'!D30</f>
        <v>0</v>
      </c>
      <c r="E33" s="32" t="str">
        <f>'1500m V'!E30</f>
        <v/>
      </c>
      <c r="F33" s="46">
        <f>'1500m V'!F30</f>
        <v>0</v>
      </c>
      <c r="G33" s="43" t="str">
        <f>'1500m V'!G30</f>
        <v xml:space="preserve"> </v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e">
        <f>IF(G34="","",RANK(G34,$G$9:$G$40)+COUNTIF(G$9:G34,G34)-1)</f>
        <v>#VALUE!</v>
      </c>
      <c r="C34" s="206">
        <f>'1500m V'!C31</f>
        <v>0</v>
      </c>
      <c r="D34" s="32">
        <f>'1500m V'!D31</f>
        <v>0</v>
      </c>
      <c r="E34" s="32" t="str">
        <f>'1500m V'!E31</f>
        <v/>
      </c>
      <c r="F34" s="46">
        <f>'1500m V'!F31</f>
        <v>0</v>
      </c>
      <c r="G34" s="43" t="str">
        <f>'1500m V'!G31</f>
        <v xml:space="preserve"> </v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e">
        <f>IF(G35="","",RANK(G35,$G$9:$G$40)+COUNTIF(G$9:G35,G35)-1)</f>
        <v>#VALUE!</v>
      </c>
      <c r="C35" s="206">
        <f>'1500m V'!C32</f>
        <v>0</v>
      </c>
      <c r="D35" s="32">
        <f>'1500m V'!D32</f>
        <v>0</v>
      </c>
      <c r="E35" s="32" t="str">
        <f>'1500m V'!E32</f>
        <v/>
      </c>
      <c r="F35" s="46">
        <f>'1500m V'!F32</f>
        <v>0</v>
      </c>
      <c r="G35" s="43" t="str">
        <f>'1500m V'!G32</f>
        <v xml:space="preserve"> </v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e">
        <f>IF(G36="","",RANK(G36,$G$9:$G$40)+COUNTIF(G$9:G36,G36)-1)</f>
        <v>#VALUE!</v>
      </c>
      <c r="C36" s="206">
        <f>'1500m V'!C33</f>
        <v>0</v>
      </c>
      <c r="D36" s="32">
        <f>'1500m V'!D33</f>
        <v>0</v>
      </c>
      <c r="E36" s="32" t="str">
        <f>'1500m V'!E33</f>
        <v/>
      </c>
      <c r="F36" s="46">
        <f>'1500m V'!F33</f>
        <v>0</v>
      </c>
      <c r="G36" s="43" t="str">
        <f>'1500m V'!G33</f>
        <v xml:space="preserve"> </v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e">
        <f>IF(G37="","",RANK(G37,$G$9:$G$40)+COUNTIF(G$9:G37,G37)-1)</f>
        <v>#VALUE!</v>
      </c>
      <c r="C37" s="206">
        <f>'1500m V'!C34</f>
        <v>0</v>
      </c>
      <c r="D37" s="32">
        <f>'1500m V'!D34</f>
        <v>0</v>
      </c>
      <c r="E37" s="32" t="str">
        <f>'1500m V'!E34</f>
        <v/>
      </c>
      <c r="F37" s="46">
        <f>'1500m V'!F34</f>
        <v>0</v>
      </c>
      <c r="G37" s="43" t="str">
        <f>'1500m V'!G34</f>
        <v xml:space="preserve"> </v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e">
        <f>IF(G38="","",RANK(G38,$G$9:$G$40)+COUNTIF(G$9:G38,G38)-1)</f>
        <v>#VALUE!</v>
      </c>
      <c r="C38" s="206">
        <f>'1500m V'!C35</f>
        <v>0</v>
      </c>
      <c r="D38" s="32">
        <f>'1500m V'!D35</f>
        <v>0</v>
      </c>
      <c r="E38" s="32" t="str">
        <f>'1500m V'!E35</f>
        <v/>
      </c>
      <c r="F38" s="46">
        <f>'1500m V'!F35</f>
        <v>0</v>
      </c>
      <c r="G38" s="43" t="str">
        <f>'1500m V'!G35</f>
        <v xml:space="preserve"> </v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e">
        <f>IF(G39="","",RANK(G39,$G$9:$G$40)+COUNTIF(G$9:G39,G39)-1)</f>
        <v>#VALUE!</v>
      </c>
      <c r="C39" s="206">
        <f>'1500m V'!C36</f>
        <v>0</v>
      </c>
      <c r="D39" s="32">
        <f>'1500m V'!D36</f>
        <v>0</v>
      </c>
      <c r="E39" s="32" t="str">
        <f>'1500m V'!E36</f>
        <v/>
      </c>
      <c r="F39" s="46">
        <f>'1500m V'!F36</f>
        <v>0</v>
      </c>
      <c r="G39" s="43" t="str">
        <f>'1500m V'!G36</f>
        <v xml:space="preserve"> </v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e">
        <f>IF(G40="","",RANK(G40,$G$9:$G$40)+COUNTIF(G$9:G40,G40)-1)</f>
        <v>#VALUE!</v>
      </c>
      <c r="C40" s="206">
        <f>'1500m V'!C37</f>
        <v>0</v>
      </c>
      <c r="D40" s="32">
        <f>'1500m V'!D37</f>
        <v>0</v>
      </c>
      <c r="E40" s="32" t="str">
        <f>'1500m V'!E37</f>
        <v/>
      </c>
      <c r="F40" s="46">
        <f>'1500m V'!F37</f>
        <v>0</v>
      </c>
      <c r="G40" s="43" t="str">
        <f>'1500m V'!G37</f>
        <v xml:space="preserve"> </v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13" priority="2" stopIfTrue="1" operator="equal">
      <formula>0</formula>
    </cfRule>
  </conditionalFormatting>
  <conditionalFormatting sqref="C9:C40">
    <cfRule type="cellIs" dxfId="112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'1500m'!$D$6</f>
        <v>1500 m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IF(ISERROR(VLOOKUP(I9,'1500m'!$B$9:$H$40,7,FALSE)),0,(VLOOKUP(I9,'1500m'!$B$9:$H$40,7,FALSE)))</f>
        <v>0</v>
      </c>
      <c r="C9" s="206">
        <f>IF(ISERROR(VLOOKUP(I9,'1500m'!$B$9:$H$40,2,FALSE)),0,(VLOOKUP(I9,'1500m'!$B$9:$H$40,2,FALSE)))</f>
        <v>0</v>
      </c>
      <c r="D9" s="212">
        <f>IF(ISERROR(VLOOKUP(I9,'1500m'!$B$9:$H$40,3,FALSE)),0,(VLOOKUP(I9,'1500m'!$B$9:$H$40,3,FALSE)))</f>
        <v>0</v>
      </c>
      <c r="E9" s="212">
        <f>IF(ISERROR(VLOOKUP(I9,'1500m'!$B$9:$H$40,4,FALSE)),0,(VLOOKUP(I9,'1500m'!$B$9:$H$40,4,FALSE)))</f>
        <v>0</v>
      </c>
      <c r="F9" s="46">
        <f>IF(ISERROR(VLOOKUP(I9,'1500m'!$B$9:$H$40,5,FALSE)),0,(VLOOKUP(I9,'1500m'!$B$9:$H$40,5,FALSE)))</f>
        <v>0</v>
      </c>
      <c r="G9" s="40">
        <f>IF(ISERROR(VLOOKUP(I9,'1500m'!$B$9:$H$40,6,FALSE)),0,(VLOOKUP(I9,'1500m'!$B$9:$H$40,6,FALSE)))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IF(ISERROR(VLOOKUP(I10,'1500m'!$B$9:$H$40,7,FALSE)),0,(VLOOKUP(I10,'1500m'!$B$9:$H$40,7,FALSE)))</f>
        <v>0</v>
      </c>
      <c r="C10" s="206">
        <f>IF(ISERROR(VLOOKUP(I10,'1500m'!$B$9:$H$40,2,FALSE)),0,(VLOOKUP(I10,'1500m'!$B$9:$H$40,2,FALSE)))</f>
        <v>0</v>
      </c>
      <c r="D10" s="212">
        <f>IF(ISERROR(VLOOKUP(I10,'1500m'!$B$9:$H$40,3,FALSE)),0,(VLOOKUP(I10,'1500m'!$B$9:$H$40,3,FALSE)))</f>
        <v>0</v>
      </c>
      <c r="E10" s="212">
        <f>IF(ISERROR(VLOOKUP(I10,'1500m'!$B$9:$H$40,4,FALSE)),0,(VLOOKUP(I10,'1500m'!$B$9:$H$40,4,FALSE)))</f>
        <v>0</v>
      </c>
      <c r="F10" s="46">
        <f>IF(ISERROR(VLOOKUP(I10,'1500m'!$B$9:$H$40,5,FALSE)),0,(VLOOKUP(I10,'1500m'!$B$9:$H$40,5,FALSE)))</f>
        <v>0</v>
      </c>
      <c r="G10" s="40">
        <f>IF(ISERROR(VLOOKUP(I10,'1500m'!$B$9:$H$40,6,FALSE)),0,(VLOOKUP(I10,'1500m'!$B$9:$H$40,6,FALSE)))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IF(ISERROR(VLOOKUP(I11,'1500m'!$B$9:$H$40,7,FALSE)),0,(VLOOKUP(I11,'1500m'!$B$9:$H$40,7,FALSE)))</f>
        <v>0</v>
      </c>
      <c r="C11" s="206">
        <f>IF(ISERROR(VLOOKUP(I11,'1500m'!$B$9:$H$40,2,FALSE)),0,(VLOOKUP(I11,'1500m'!$B$9:$H$40,2,FALSE)))</f>
        <v>0</v>
      </c>
      <c r="D11" s="212">
        <f>IF(ISERROR(VLOOKUP(I11,'1500m'!$B$9:$H$40,3,FALSE)),0,(VLOOKUP(I11,'1500m'!$B$9:$H$40,3,FALSE)))</f>
        <v>0</v>
      </c>
      <c r="E11" s="212">
        <f>IF(ISERROR(VLOOKUP(I11,'1500m'!$B$9:$H$40,4,FALSE)),0,(VLOOKUP(I11,'1500m'!$B$9:$H$40,4,FALSE)))</f>
        <v>0</v>
      </c>
      <c r="F11" s="46">
        <f>IF(ISERROR(VLOOKUP(I11,'1500m'!$B$9:$H$40,5,FALSE)),0,(VLOOKUP(I11,'1500m'!$B$9:$H$40,5,FALSE)))</f>
        <v>0</v>
      </c>
      <c r="G11" s="40">
        <f>IF(ISERROR(VLOOKUP(I11,'1500m'!$B$9:$H$40,6,FALSE)),0,(VLOOKUP(I11,'1500m'!$B$9:$H$40,6,FALSE)))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IF(ISERROR(VLOOKUP(I12,'1500m'!$B$9:$H$40,7,FALSE)),0,(VLOOKUP(I12,'1500m'!$B$9:$H$40,7,FALSE)))</f>
        <v>0</v>
      </c>
      <c r="C12" s="206">
        <f>IF(ISERROR(VLOOKUP(I12,'1500m'!$B$9:$H$40,2,FALSE)),0,(VLOOKUP(I12,'1500m'!$B$9:$H$40,2,FALSE)))</f>
        <v>0</v>
      </c>
      <c r="D12" s="212">
        <f>IF(ISERROR(VLOOKUP(I12,'1500m'!$B$9:$H$40,3,FALSE)),0,(VLOOKUP(I12,'1500m'!$B$9:$H$40,3,FALSE)))</f>
        <v>0</v>
      </c>
      <c r="E12" s="212">
        <f>IF(ISERROR(VLOOKUP(I12,'1500m'!$B$9:$H$40,4,FALSE)),0,(VLOOKUP(I12,'1500m'!$B$9:$H$40,4,FALSE)))</f>
        <v>0</v>
      </c>
      <c r="F12" s="46">
        <f>IF(ISERROR(VLOOKUP(I12,'1500m'!$B$9:$H$40,5,FALSE)),0,(VLOOKUP(I12,'1500m'!$B$9:$H$40,5,FALSE)))</f>
        <v>0</v>
      </c>
      <c r="G12" s="40">
        <f>IF(ISERROR(VLOOKUP(I12,'1500m'!$B$9:$H$40,6,FALSE)),0,(VLOOKUP(I12,'1500m'!$B$9:$H$40,6,FALSE)))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IF(ISERROR(VLOOKUP(I13,'1500m'!$B$9:$H$40,7,FALSE)),0,(VLOOKUP(I13,'1500m'!$B$9:$H$40,7,FALSE)))</f>
        <v>0</v>
      </c>
      <c r="C13" s="206">
        <f>IF(ISERROR(VLOOKUP(I13,'1500m'!$B$9:$H$40,2,FALSE)),0,(VLOOKUP(I13,'1500m'!$B$9:$H$40,2,FALSE)))</f>
        <v>0</v>
      </c>
      <c r="D13" s="212">
        <f>IF(ISERROR(VLOOKUP(I13,'1500m'!$B$9:$H$40,3,FALSE)),0,(VLOOKUP(I13,'1500m'!$B$9:$H$40,3,FALSE)))</f>
        <v>0</v>
      </c>
      <c r="E13" s="212">
        <f>IF(ISERROR(VLOOKUP(I13,'1500m'!$B$9:$H$40,4,FALSE)),0,(VLOOKUP(I13,'1500m'!$B$9:$H$40,4,FALSE)))</f>
        <v>0</v>
      </c>
      <c r="F13" s="46">
        <f>IF(ISERROR(VLOOKUP(I13,'1500m'!$B$9:$H$40,5,FALSE)),0,(VLOOKUP(I13,'1500m'!$B$9:$H$40,5,FALSE)))</f>
        <v>0</v>
      </c>
      <c r="G13" s="40">
        <f>IF(ISERROR(VLOOKUP(I13,'1500m'!$B$9:$H$40,6,FALSE)),0,(VLOOKUP(I13,'1500m'!$B$9:$H$40,6,FALSE)))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IF(ISERROR(VLOOKUP(I14,'1500m'!$B$9:$H$40,7,FALSE)),0,(VLOOKUP(I14,'1500m'!$B$9:$H$40,7,FALSE)))</f>
        <v>0</v>
      </c>
      <c r="C14" s="206">
        <f>IF(ISERROR(VLOOKUP(I14,'1500m'!$B$9:$H$40,2,FALSE)),0,(VLOOKUP(I14,'1500m'!$B$9:$H$40,2,FALSE)))</f>
        <v>0</v>
      </c>
      <c r="D14" s="212">
        <f>IF(ISERROR(VLOOKUP(I14,'1500m'!$B$9:$H$40,3,FALSE)),0,(VLOOKUP(I14,'1500m'!$B$9:$H$40,3,FALSE)))</f>
        <v>0</v>
      </c>
      <c r="E14" s="212">
        <f>IF(ISERROR(VLOOKUP(I14,'1500m'!$B$9:$H$40,4,FALSE)),0,(VLOOKUP(I14,'1500m'!$B$9:$H$40,4,FALSE)))</f>
        <v>0</v>
      </c>
      <c r="F14" s="46">
        <f>IF(ISERROR(VLOOKUP(I14,'1500m'!$B$9:$H$40,5,FALSE)),0,(VLOOKUP(I14,'1500m'!$B$9:$H$40,5,FALSE)))</f>
        <v>0</v>
      </c>
      <c r="G14" s="40">
        <f>IF(ISERROR(VLOOKUP(I14,'1500m'!$B$9:$H$40,6,FALSE)),0,(VLOOKUP(I14,'1500m'!$B$9:$H$40,6,FALSE)))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IF(ISERROR(VLOOKUP(I15,'1500m'!$B$9:$H$40,7,FALSE)),0,(VLOOKUP(I15,'1500m'!$B$9:$H$40,7,FALSE)))</f>
        <v>0</v>
      </c>
      <c r="C15" s="206">
        <f>IF(ISERROR(VLOOKUP(I15,'1500m'!$B$9:$H$40,2,FALSE)),0,(VLOOKUP(I15,'1500m'!$B$9:$H$40,2,FALSE)))</f>
        <v>0</v>
      </c>
      <c r="D15" s="212">
        <f>IF(ISERROR(VLOOKUP(I15,'1500m'!$B$9:$H$40,3,FALSE)),0,(VLOOKUP(I15,'1500m'!$B$9:$H$40,3,FALSE)))</f>
        <v>0</v>
      </c>
      <c r="E15" s="212">
        <f>IF(ISERROR(VLOOKUP(I15,'1500m'!$B$9:$H$40,4,FALSE)),0,(VLOOKUP(I15,'1500m'!$B$9:$H$40,4,FALSE)))</f>
        <v>0</v>
      </c>
      <c r="F15" s="46">
        <f>IF(ISERROR(VLOOKUP(I15,'1500m'!$B$9:$H$40,5,FALSE)),0,(VLOOKUP(I15,'1500m'!$B$9:$H$40,5,FALSE)))</f>
        <v>0</v>
      </c>
      <c r="G15" s="40">
        <f>IF(ISERROR(VLOOKUP(I15,'1500m'!$B$9:$H$40,6,FALSE)),0,(VLOOKUP(I15,'1500m'!$B$9:$H$40,6,FALSE)))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IF(ISERROR(VLOOKUP(I16,'1500m'!$B$9:$H$40,7,FALSE)),0,(VLOOKUP(I16,'1500m'!$B$9:$H$40,7,FALSE)))</f>
        <v>0</v>
      </c>
      <c r="C16" s="206">
        <f>IF(ISERROR(VLOOKUP(I16,'1500m'!$B$9:$H$40,2,FALSE)),0,(VLOOKUP(I16,'1500m'!$B$9:$H$40,2,FALSE)))</f>
        <v>0</v>
      </c>
      <c r="D16" s="212">
        <f>IF(ISERROR(VLOOKUP(I16,'1500m'!$B$9:$H$40,3,FALSE)),0,(VLOOKUP(I16,'1500m'!$B$9:$H$40,3,FALSE)))</f>
        <v>0</v>
      </c>
      <c r="E16" s="212">
        <f>IF(ISERROR(VLOOKUP(I16,'1500m'!$B$9:$H$40,4,FALSE)),0,(VLOOKUP(I16,'1500m'!$B$9:$H$40,4,FALSE)))</f>
        <v>0</v>
      </c>
      <c r="F16" s="46">
        <f>IF(ISERROR(VLOOKUP(I16,'1500m'!$B$9:$H$40,5,FALSE)),0,(VLOOKUP(I16,'1500m'!$B$9:$H$40,5,FALSE)))</f>
        <v>0</v>
      </c>
      <c r="G16" s="40">
        <f>IF(ISERROR(VLOOKUP(I16,'1500m'!$B$9:$H$40,6,FALSE)),0,(VLOOKUP(I16,'1500m'!$B$9:$H$40,6,FALSE)))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IF(ISERROR(VLOOKUP(I17,'1500m'!$B$9:$H$40,7,FALSE)),0,(VLOOKUP(I17,'1500m'!$B$9:$H$40,7,FALSE)))</f>
        <v>0</v>
      </c>
      <c r="C17" s="206">
        <f>IF(ISERROR(VLOOKUP(I17,'1500m'!$B$9:$H$40,2,FALSE)),0,(VLOOKUP(I17,'1500m'!$B$9:$H$40,2,FALSE)))</f>
        <v>0</v>
      </c>
      <c r="D17" s="212">
        <f>IF(ISERROR(VLOOKUP(I17,'1500m'!$B$9:$H$40,3,FALSE)),0,(VLOOKUP(I17,'1500m'!$B$9:$H$40,3,FALSE)))</f>
        <v>0</v>
      </c>
      <c r="E17" s="212">
        <f>IF(ISERROR(VLOOKUP(I17,'1500m'!$B$9:$H$40,4,FALSE)),0,(VLOOKUP(I17,'1500m'!$B$9:$H$40,4,FALSE)))</f>
        <v>0</v>
      </c>
      <c r="F17" s="46">
        <f>IF(ISERROR(VLOOKUP(I17,'1500m'!$B$9:$H$40,5,FALSE)),0,(VLOOKUP(I17,'1500m'!$B$9:$H$40,5,FALSE)))</f>
        <v>0</v>
      </c>
      <c r="G17" s="40">
        <f>IF(ISERROR(VLOOKUP(I17,'1500m'!$B$9:$H$40,6,FALSE)),0,(VLOOKUP(I17,'1500m'!$B$9:$H$40,6,FALSE)))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IF(ISERROR(VLOOKUP(I18,'1500m'!$B$9:$H$40,7,FALSE)),0,(VLOOKUP(I18,'1500m'!$B$9:$H$40,7,FALSE)))</f>
        <v>0</v>
      </c>
      <c r="C18" s="206">
        <f>IF(ISERROR(VLOOKUP(I18,'1500m'!$B$9:$H$40,2,FALSE)),0,(VLOOKUP(I18,'1500m'!$B$9:$H$40,2,FALSE)))</f>
        <v>0</v>
      </c>
      <c r="D18" s="212">
        <f>IF(ISERROR(VLOOKUP(I18,'1500m'!$B$9:$H$40,3,FALSE)),0,(VLOOKUP(I18,'1500m'!$B$9:$H$40,3,FALSE)))</f>
        <v>0</v>
      </c>
      <c r="E18" s="212">
        <f>IF(ISERROR(VLOOKUP(I18,'1500m'!$B$9:$H$40,4,FALSE)),0,(VLOOKUP(I18,'1500m'!$B$9:$H$40,4,FALSE)))</f>
        <v>0</v>
      </c>
      <c r="F18" s="46">
        <f>IF(ISERROR(VLOOKUP(I18,'1500m'!$B$9:$H$40,5,FALSE)),0,(VLOOKUP(I18,'1500m'!$B$9:$H$40,5,FALSE)))</f>
        <v>0</v>
      </c>
      <c r="G18" s="40">
        <f>IF(ISERROR(VLOOKUP(I18,'1500m'!$B$9:$H$40,6,FALSE)),0,(VLOOKUP(I18,'1500m'!$B$9:$H$40,6,FALSE)))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IF(ISERROR(VLOOKUP(I19,'1500m'!$B$9:$H$40,7,FALSE)),0,(VLOOKUP(I19,'1500m'!$B$9:$H$40,7,FALSE)))</f>
        <v>0</v>
      </c>
      <c r="C19" s="206">
        <f>IF(ISERROR(VLOOKUP(I19,'1500m'!$B$9:$H$40,2,FALSE)),0,(VLOOKUP(I19,'1500m'!$B$9:$H$40,2,FALSE)))</f>
        <v>0</v>
      </c>
      <c r="D19" s="212">
        <f>IF(ISERROR(VLOOKUP(I19,'1500m'!$B$9:$H$40,3,FALSE)),0,(VLOOKUP(I19,'1500m'!$B$9:$H$40,3,FALSE)))</f>
        <v>0</v>
      </c>
      <c r="E19" s="212">
        <f>IF(ISERROR(VLOOKUP(I19,'1500m'!$B$9:$H$40,4,FALSE)),0,(VLOOKUP(I19,'1500m'!$B$9:$H$40,4,FALSE)))</f>
        <v>0</v>
      </c>
      <c r="F19" s="46">
        <f>IF(ISERROR(VLOOKUP(I19,'1500m'!$B$9:$H$40,5,FALSE)),0,(VLOOKUP(I19,'1500m'!$B$9:$H$40,5,FALSE)))</f>
        <v>0</v>
      </c>
      <c r="G19" s="40">
        <f>IF(ISERROR(VLOOKUP(I19,'1500m'!$B$9:$H$40,6,FALSE)),0,(VLOOKUP(I19,'1500m'!$B$9:$H$40,6,FALSE)))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IF(ISERROR(VLOOKUP(I20,'1500m'!$B$9:$H$40,7,FALSE)),0,(VLOOKUP(I20,'1500m'!$B$9:$H$40,7,FALSE)))</f>
        <v>0</v>
      </c>
      <c r="C20" s="206">
        <f>IF(ISERROR(VLOOKUP(I20,'1500m'!$B$9:$H$40,2,FALSE)),0,(VLOOKUP(I20,'1500m'!$B$9:$H$40,2,FALSE)))</f>
        <v>0</v>
      </c>
      <c r="D20" s="212">
        <f>IF(ISERROR(VLOOKUP(I20,'1500m'!$B$9:$H$40,3,FALSE)),0,(VLOOKUP(I20,'1500m'!$B$9:$H$40,3,FALSE)))</f>
        <v>0</v>
      </c>
      <c r="E20" s="212">
        <f>IF(ISERROR(VLOOKUP(I20,'1500m'!$B$9:$H$40,4,FALSE)),0,(VLOOKUP(I20,'1500m'!$B$9:$H$40,4,FALSE)))</f>
        <v>0</v>
      </c>
      <c r="F20" s="46">
        <f>IF(ISERROR(VLOOKUP(I20,'1500m'!$B$9:$H$40,5,FALSE)),0,(VLOOKUP(I20,'1500m'!$B$9:$H$40,5,FALSE)))</f>
        <v>0</v>
      </c>
      <c r="G20" s="40">
        <f>IF(ISERROR(VLOOKUP(I20,'1500m'!$B$9:$H$40,6,FALSE)),0,(VLOOKUP(I20,'1500m'!$B$9:$H$40,6,FALSE)))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IF(ISERROR(VLOOKUP(I21,'1500m'!$B$9:$H$40,7,FALSE)),0,(VLOOKUP(I21,'1500m'!$B$9:$H$40,7,FALSE)))</f>
        <v>0</v>
      </c>
      <c r="C21" s="206">
        <f>IF(ISERROR(VLOOKUP(I21,'1500m'!$B$9:$H$40,2,FALSE)),0,(VLOOKUP(I21,'1500m'!$B$9:$H$40,2,FALSE)))</f>
        <v>0</v>
      </c>
      <c r="D21" s="212">
        <f>IF(ISERROR(VLOOKUP(I21,'1500m'!$B$9:$H$40,3,FALSE)),0,(VLOOKUP(I21,'1500m'!$B$9:$H$40,3,FALSE)))</f>
        <v>0</v>
      </c>
      <c r="E21" s="212">
        <f>IF(ISERROR(VLOOKUP(I21,'1500m'!$B$9:$H$40,4,FALSE)),0,(VLOOKUP(I21,'1500m'!$B$9:$H$40,4,FALSE)))</f>
        <v>0</v>
      </c>
      <c r="F21" s="46">
        <f>IF(ISERROR(VLOOKUP(I21,'1500m'!$B$9:$H$40,5,FALSE)),0,(VLOOKUP(I21,'1500m'!$B$9:$H$40,5,FALSE)))</f>
        <v>0</v>
      </c>
      <c r="G21" s="40">
        <f>IF(ISERROR(VLOOKUP(I21,'1500m'!$B$9:$H$40,6,FALSE)),0,(VLOOKUP(I21,'1500m'!$B$9:$H$40,6,FALSE)))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IF(ISERROR(VLOOKUP(I22,'1500m'!$B$9:$H$40,7,FALSE)),0,(VLOOKUP(I22,'1500m'!$B$9:$H$40,7,FALSE)))</f>
        <v>0</v>
      </c>
      <c r="C22" s="206">
        <f>IF(ISERROR(VLOOKUP(I22,'1500m'!$B$9:$H$40,2,FALSE)),0,(VLOOKUP(I22,'1500m'!$B$9:$H$40,2,FALSE)))</f>
        <v>0</v>
      </c>
      <c r="D22" s="212">
        <f>IF(ISERROR(VLOOKUP(I22,'1500m'!$B$9:$H$40,3,FALSE)),0,(VLOOKUP(I22,'1500m'!$B$9:$H$40,3,FALSE)))</f>
        <v>0</v>
      </c>
      <c r="E22" s="212">
        <f>IF(ISERROR(VLOOKUP(I22,'1500m'!$B$9:$H$40,4,FALSE)),0,(VLOOKUP(I22,'1500m'!$B$9:$H$40,4,FALSE)))</f>
        <v>0</v>
      </c>
      <c r="F22" s="46">
        <f>IF(ISERROR(VLOOKUP(I22,'1500m'!$B$9:$H$40,5,FALSE)),0,(VLOOKUP(I22,'1500m'!$B$9:$H$40,5,FALSE)))</f>
        <v>0</v>
      </c>
      <c r="G22" s="40">
        <f>IF(ISERROR(VLOOKUP(I22,'1500m'!$B$9:$H$40,6,FALSE)),0,(VLOOKUP(I22,'1500m'!$B$9:$H$40,6,FALSE)))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IF(ISERROR(VLOOKUP(I23,'1500m'!$B$9:$H$40,7,FALSE)),0,(VLOOKUP(I23,'1500m'!$B$9:$H$40,7,FALSE)))</f>
        <v>0</v>
      </c>
      <c r="C23" s="206">
        <f>IF(ISERROR(VLOOKUP(I23,'1500m'!$B$9:$H$40,2,FALSE)),0,(VLOOKUP(I23,'1500m'!$B$9:$H$40,2,FALSE)))</f>
        <v>0</v>
      </c>
      <c r="D23" s="212">
        <f>IF(ISERROR(VLOOKUP(I23,'1500m'!$B$9:$H$40,3,FALSE)),0,(VLOOKUP(I23,'1500m'!$B$9:$H$40,3,FALSE)))</f>
        <v>0</v>
      </c>
      <c r="E23" s="212">
        <f>IF(ISERROR(VLOOKUP(I23,'1500m'!$B$9:$H$40,4,FALSE)),0,(VLOOKUP(I23,'1500m'!$B$9:$H$40,4,FALSE)))</f>
        <v>0</v>
      </c>
      <c r="F23" s="46">
        <f>IF(ISERROR(VLOOKUP(I23,'1500m'!$B$9:$H$40,5,FALSE)),0,(VLOOKUP(I23,'1500m'!$B$9:$H$40,5,FALSE)))</f>
        <v>0</v>
      </c>
      <c r="G23" s="40">
        <f>IF(ISERROR(VLOOKUP(I23,'1500m'!$B$9:$H$40,6,FALSE)),0,(VLOOKUP(I23,'1500m'!$B$9:$H$40,6,FALSE)))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IF(ISERROR(VLOOKUP(I24,'1500m'!$B$9:$H$40,7,FALSE)),0,(VLOOKUP(I24,'1500m'!$B$9:$H$40,7,FALSE)))</f>
        <v>0</v>
      </c>
      <c r="C24" s="206">
        <f>IF(ISERROR(VLOOKUP(I24,'1500m'!$B$9:$H$40,2,FALSE)),0,(VLOOKUP(I24,'1500m'!$B$9:$H$40,2,FALSE)))</f>
        <v>0</v>
      </c>
      <c r="D24" s="212">
        <f>IF(ISERROR(VLOOKUP(I24,'1500m'!$B$9:$H$40,3,FALSE)),0,(VLOOKUP(I24,'1500m'!$B$9:$H$40,3,FALSE)))</f>
        <v>0</v>
      </c>
      <c r="E24" s="212">
        <f>IF(ISERROR(VLOOKUP(I24,'1500m'!$B$9:$H$40,4,FALSE)),0,(VLOOKUP(I24,'1500m'!$B$9:$H$40,4,FALSE)))</f>
        <v>0</v>
      </c>
      <c r="F24" s="46">
        <f>IF(ISERROR(VLOOKUP(I24,'1500m'!$B$9:$H$40,5,FALSE)),0,(VLOOKUP(I24,'1500m'!$B$9:$H$40,5,FALSE)))</f>
        <v>0</v>
      </c>
      <c r="G24" s="40">
        <f>IF(ISERROR(VLOOKUP(I24,'1500m'!$B$9:$H$40,6,FALSE)),0,(VLOOKUP(I24,'1500m'!$B$9:$H$40,6,FALSE)))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IF(ISERROR(VLOOKUP(I25,'1500m'!$B$9:$H$40,7,FALSE)),0,(VLOOKUP(I25,'1500m'!$B$9:$H$40,7,FALSE)))</f>
        <v>0</v>
      </c>
      <c r="C25" s="206">
        <f>IF(ISERROR(VLOOKUP(I25,'1500m'!$B$9:$H$40,2,FALSE)),0,(VLOOKUP(I25,'1500m'!$B$9:$H$40,2,FALSE)))</f>
        <v>0</v>
      </c>
      <c r="D25" s="212">
        <f>IF(ISERROR(VLOOKUP(I25,'1500m'!$B$9:$H$40,3,FALSE)),0,(VLOOKUP(I25,'1500m'!$B$9:$H$40,3,FALSE)))</f>
        <v>0</v>
      </c>
      <c r="E25" s="212">
        <f>IF(ISERROR(VLOOKUP(I25,'1500m'!$B$9:$H$40,4,FALSE)),0,(VLOOKUP(I25,'1500m'!$B$9:$H$40,4,FALSE)))</f>
        <v>0</v>
      </c>
      <c r="F25" s="46">
        <f>IF(ISERROR(VLOOKUP(I25,'1500m'!$B$9:$H$40,5,FALSE)),0,(VLOOKUP(I25,'1500m'!$B$9:$H$40,5,FALSE)))</f>
        <v>0</v>
      </c>
      <c r="G25" s="40">
        <f>IF(ISERROR(VLOOKUP(I25,'1500m'!$B$9:$H$40,6,FALSE)),0,(VLOOKUP(I25,'1500m'!$B$9:$H$40,6,FALSE)))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IF(ISERROR(VLOOKUP(I26,'1500m'!$B$9:$H$40,7,FALSE)),0,(VLOOKUP(I26,'1500m'!$B$9:$H$40,7,FALSE)))</f>
        <v>0</v>
      </c>
      <c r="C26" s="206">
        <f>IF(ISERROR(VLOOKUP(I26,'1500m'!$B$9:$H$40,2,FALSE)),0,(VLOOKUP(I26,'1500m'!$B$9:$H$40,2,FALSE)))</f>
        <v>0</v>
      </c>
      <c r="D26" s="212">
        <f>IF(ISERROR(VLOOKUP(I26,'1500m'!$B$9:$H$40,3,FALSE)),0,(VLOOKUP(I26,'1500m'!$B$9:$H$40,3,FALSE)))</f>
        <v>0</v>
      </c>
      <c r="E26" s="212">
        <f>IF(ISERROR(VLOOKUP(I26,'1500m'!$B$9:$H$40,4,FALSE)),0,(VLOOKUP(I26,'1500m'!$B$9:$H$40,4,FALSE)))</f>
        <v>0</v>
      </c>
      <c r="F26" s="46">
        <f>IF(ISERROR(VLOOKUP(I26,'1500m'!$B$9:$H$40,5,FALSE)),0,(VLOOKUP(I26,'1500m'!$B$9:$H$40,5,FALSE)))</f>
        <v>0</v>
      </c>
      <c r="G26" s="40">
        <f>IF(ISERROR(VLOOKUP(I26,'1500m'!$B$9:$H$40,6,FALSE)),0,(VLOOKUP(I26,'1500m'!$B$9:$H$40,6,FALSE)))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IF(ISERROR(VLOOKUP(I27,'1500m'!$B$9:$H$40,7,FALSE)),0,(VLOOKUP(I27,'1500m'!$B$9:$H$40,7,FALSE)))</f>
        <v>0</v>
      </c>
      <c r="C27" s="206">
        <f>IF(ISERROR(VLOOKUP(I27,'1500m'!$B$9:$H$40,2,FALSE)),0,(VLOOKUP(I27,'1500m'!$B$9:$H$40,2,FALSE)))</f>
        <v>0</v>
      </c>
      <c r="D27" s="212">
        <f>IF(ISERROR(VLOOKUP(I27,'1500m'!$B$9:$H$40,3,FALSE)),0,(VLOOKUP(I27,'1500m'!$B$9:$H$40,3,FALSE)))</f>
        <v>0</v>
      </c>
      <c r="E27" s="212">
        <f>IF(ISERROR(VLOOKUP(I27,'1500m'!$B$9:$H$40,4,FALSE)),0,(VLOOKUP(I27,'1500m'!$B$9:$H$40,4,FALSE)))</f>
        <v>0</v>
      </c>
      <c r="F27" s="46">
        <f>IF(ISERROR(VLOOKUP(I27,'1500m'!$B$9:$H$40,5,FALSE)),0,(VLOOKUP(I27,'1500m'!$B$9:$H$40,5,FALSE)))</f>
        <v>0</v>
      </c>
      <c r="G27" s="40">
        <f>IF(ISERROR(VLOOKUP(I27,'1500m'!$B$9:$H$40,6,FALSE)),0,(VLOOKUP(I27,'1500m'!$B$9:$H$40,6,FALSE)))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IF(ISERROR(VLOOKUP(I28,'1500m'!$B$9:$H$40,7,FALSE)),0,(VLOOKUP(I28,'1500m'!$B$9:$H$40,7,FALSE)))</f>
        <v>0</v>
      </c>
      <c r="C28" s="206">
        <f>IF(ISERROR(VLOOKUP(I28,'1500m'!$B$9:$H$40,2,FALSE)),0,(VLOOKUP(I28,'1500m'!$B$9:$H$40,2,FALSE)))</f>
        <v>0</v>
      </c>
      <c r="D28" s="212">
        <f>IF(ISERROR(VLOOKUP(I28,'1500m'!$B$9:$H$40,3,FALSE)),0,(VLOOKUP(I28,'1500m'!$B$9:$H$40,3,FALSE)))</f>
        <v>0</v>
      </c>
      <c r="E28" s="212">
        <f>IF(ISERROR(VLOOKUP(I28,'1500m'!$B$9:$H$40,4,FALSE)),0,(VLOOKUP(I28,'1500m'!$B$9:$H$40,4,FALSE)))</f>
        <v>0</v>
      </c>
      <c r="F28" s="46">
        <f>IF(ISERROR(VLOOKUP(I28,'1500m'!$B$9:$H$40,5,FALSE)),0,(VLOOKUP(I28,'1500m'!$B$9:$H$40,5,FALSE)))</f>
        <v>0</v>
      </c>
      <c r="G28" s="40">
        <f>IF(ISERROR(VLOOKUP(I28,'1500m'!$B$9:$H$40,6,FALSE)),0,(VLOOKUP(I28,'1500m'!$B$9:$H$40,6,FALSE)))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IF(ISERROR(VLOOKUP(I29,'1500m'!$B$9:$H$40,7,FALSE)),0,(VLOOKUP(I29,'1500m'!$B$9:$H$40,7,FALSE)))</f>
        <v>0</v>
      </c>
      <c r="C29" s="206">
        <f>IF(ISERROR(VLOOKUP(I29,'1500m'!$B$9:$H$40,2,FALSE)),0,(VLOOKUP(I29,'1500m'!$B$9:$H$40,2,FALSE)))</f>
        <v>0</v>
      </c>
      <c r="D29" s="212">
        <f>IF(ISERROR(VLOOKUP(I29,'1500m'!$B$9:$H$40,3,FALSE)),0,(VLOOKUP(I29,'1500m'!$B$9:$H$40,3,FALSE)))</f>
        <v>0</v>
      </c>
      <c r="E29" s="212">
        <f>IF(ISERROR(VLOOKUP(I29,'1500m'!$B$9:$H$40,4,FALSE)),0,(VLOOKUP(I29,'1500m'!$B$9:$H$40,4,FALSE)))</f>
        <v>0</v>
      </c>
      <c r="F29" s="46">
        <f>IF(ISERROR(VLOOKUP(I29,'1500m'!$B$9:$H$40,5,FALSE)),0,(VLOOKUP(I29,'1500m'!$B$9:$H$40,5,FALSE)))</f>
        <v>0</v>
      </c>
      <c r="G29" s="40">
        <f>IF(ISERROR(VLOOKUP(I29,'1500m'!$B$9:$H$40,6,FALSE)),0,(VLOOKUP(I29,'1500m'!$B$9:$H$40,6,FALSE)))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IF(ISERROR(VLOOKUP(I30,'1500m'!$B$9:$H$40,7,FALSE)),0,(VLOOKUP(I30,'1500m'!$B$9:$H$40,7,FALSE)))</f>
        <v>0</v>
      </c>
      <c r="C30" s="206">
        <f>IF(ISERROR(VLOOKUP(I30,'1500m'!$B$9:$H$40,2,FALSE)),0,(VLOOKUP(I30,'1500m'!$B$9:$H$40,2,FALSE)))</f>
        <v>0</v>
      </c>
      <c r="D30" s="212">
        <f>IF(ISERROR(VLOOKUP(I30,'1500m'!$B$9:$H$40,3,FALSE)),0,(VLOOKUP(I30,'1500m'!$B$9:$H$40,3,FALSE)))</f>
        <v>0</v>
      </c>
      <c r="E30" s="212">
        <f>IF(ISERROR(VLOOKUP(I30,'1500m'!$B$9:$H$40,4,FALSE)),0,(VLOOKUP(I30,'1500m'!$B$9:$H$40,4,FALSE)))</f>
        <v>0</v>
      </c>
      <c r="F30" s="46">
        <f>IF(ISERROR(VLOOKUP(I30,'1500m'!$B$9:$H$40,5,FALSE)),0,(VLOOKUP(I30,'1500m'!$B$9:$H$40,5,FALSE)))</f>
        <v>0</v>
      </c>
      <c r="G30" s="40">
        <f>IF(ISERROR(VLOOKUP(I30,'1500m'!$B$9:$H$40,6,FALSE)),0,(VLOOKUP(I30,'1500m'!$B$9:$H$40,6,FALSE)))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IF(ISERROR(VLOOKUP(I31,'1500m'!$B$9:$H$40,7,FALSE)),0,(VLOOKUP(I31,'1500m'!$B$9:$H$40,7,FALSE)))</f>
        <v>0</v>
      </c>
      <c r="C31" s="206">
        <f>IF(ISERROR(VLOOKUP(I31,'1500m'!$B$9:$H$40,2,FALSE)),0,(VLOOKUP(I31,'1500m'!$B$9:$H$40,2,FALSE)))</f>
        <v>0</v>
      </c>
      <c r="D31" s="212">
        <f>IF(ISERROR(VLOOKUP(I31,'1500m'!$B$9:$H$40,3,FALSE)),0,(VLOOKUP(I31,'1500m'!$B$9:$H$40,3,FALSE)))</f>
        <v>0</v>
      </c>
      <c r="E31" s="212">
        <f>IF(ISERROR(VLOOKUP(I31,'1500m'!$B$9:$H$40,4,FALSE)),0,(VLOOKUP(I31,'1500m'!$B$9:$H$40,4,FALSE)))</f>
        <v>0</v>
      </c>
      <c r="F31" s="46">
        <f>IF(ISERROR(VLOOKUP(I31,'1500m'!$B$9:$H$40,5,FALSE)),0,(VLOOKUP(I31,'1500m'!$B$9:$H$40,5,FALSE)))</f>
        <v>0</v>
      </c>
      <c r="G31" s="40">
        <f>IF(ISERROR(VLOOKUP(I31,'1500m'!$B$9:$H$40,6,FALSE)),0,(VLOOKUP(I31,'1500m'!$B$9:$H$40,6,FALSE)))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IF(ISERROR(VLOOKUP(I32,'1500m'!$B$9:$H$40,7,FALSE)),0,(VLOOKUP(I32,'1500m'!$B$9:$H$40,7,FALSE)))</f>
        <v>0</v>
      </c>
      <c r="C32" s="206">
        <f>IF(ISERROR(VLOOKUP(I32,'1500m'!$B$9:$H$40,2,FALSE)),0,(VLOOKUP(I32,'1500m'!$B$9:$H$40,2,FALSE)))</f>
        <v>0</v>
      </c>
      <c r="D32" s="212">
        <f>IF(ISERROR(VLOOKUP(I32,'1500m'!$B$9:$H$40,3,FALSE)),0,(VLOOKUP(I32,'1500m'!$B$9:$H$40,3,FALSE)))</f>
        <v>0</v>
      </c>
      <c r="E32" s="212">
        <f>IF(ISERROR(VLOOKUP(I32,'1500m'!$B$9:$H$40,4,FALSE)),0,(VLOOKUP(I32,'1500m'!$B$9:$H$40,4,FALSE)))</f>
        <v>0</v>
      </c>
      <c r="F32" s="46">
        <f>IF(ISERROR(VLOOKUP(I32,'1500m'!$B$9:$H$40,5,FALSE)),0,(VLOOKUP(I32,'1500m'!$B$9:$H$40,5,FALSE)))</f>
        <v>0</v>
      </c>
      <c r="G32" s="40">
        <f>IF(ISERROR(VLOOKUP(I32,'1500m'!$B$9:$H$40,6,FALSE)),0,(VLOOKUP(I32,'1500m'!$B$9:$H$40,6,FALSE)))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IF(ISERROR(VLOOKUP(I33,'1500m'!$B$9:$H$40,7,FALSE)),0,(VLOOKUP(I33,'1500m'!$B$9:$H$40,7,FALSE)))</f>
        <v>0</v>
      </c>
      <c r="C33" s="206">
        <f>IF(ISERROR(VLOOKUP(I33,'1500m'!$B$9:$H$40,2,FALSE)),0,(VLOOKUP(I33,'1500m'!$B$9:$H$40,2,FALSE)))</f>
        <v>0</v>
      </c>
      <c r="D33" s="212">
        <f>IF(ISERROR(VLOOKUP(I33,'1500m'!$B$9:$H$40,3,FALSE)),0,(VLOOKUP(I33,'1500m'!$B$9:$H$40,3,FALSE)))</f>
        <v>0</v>
      </c>
      <c r="E33" s="212">
        <f>IF(ISERROR(VLOOKUP(I33,'1500m'!$B$9:$H$40,4,FALSE)),0,(VLOOKUP(I33,'1500m'!$B$9:$H$40,4,FALSE)))</f>
        <v>0</v>
      </c>
      <c r="F33" s="46">
        <f>IF(ISERROR(VLOOKUP(I33,'1500m'!$B$9:$H$40,5,FALSE)),0,(VLOOKUP(I33,'1500m'!$B$9:$H$40,5,FALSE)))</f>
        <v>0</v>
      </c>
      <c r="G33" s="40">
        <f>IF(ISERROR(VLOOKUP(I33,'1500m'!$B$9:$H$40,6,FALSE)),0,(VLOOKUP(I33,'1500m'!$B$9:$H$40,6,FALSE)))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IF(ISERROR(VLOOKUP(I34,'1500m'!$B$9:$H$40,7,FALSE)),0,(VLOOKUP(I34,'1500m'!$B$9:$H$40,7,FALSE)))</f>
        <v>0</v>
      </c>
      <c r="C34" s="206">
        <f>IF(ISERROR(VLOOKUP(I34,'1500m'!$B$9:$H$40,2,FALSE)),0,(VLOOKUP(I34,'1500m'!$B$9:$H$40,2,FALSE)))</f>
        <v>0</v>
      </c>
      <c r="D34" s="212">
        <f>IF(ISERROR(VLOOKUP(I34,'1500m'!$B$9:$H$40,3,FALSE)),0,(VLOOKUP(I34,'1500m'!$B$9:$H$40,3,FALSE)))</f>
        <v>0</v>
      </c>
      <c r="E34" s="212">
        <f>IF(ISERROR(VLOOKUP(I34,'1500m'!$B$9:$H$40,4,FALSE)),0,(VLOOKUP(I34,'1500m'!$B$9:$H$40,4,FALSE)))</f>
        <v>0</v>
      </c>
      <c r="F34" s="46">
        <f>IF(ISERROR(VLOOKUP(I34,'1500m'!$B$9:$H$40,5,FALSE)),0,(VLOOKUP(I34,'1500m'!$B$9:$H$40,5,FALSE)))</f>
        <v>0</v>
      </c>
      <c r="G34" s="40">
        <f>IF(ISERROR(VLOOKUP(I34,'1500m'!$B$9:$H$40,6,FALSE)),0,(VLOOKUP(I34,'1500m'!$B$9:$H$40,6,FALSE)))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IF(ISERROR(VLOOKUP(I35,'1500m'!$B$9:$H$40,7,FALSE)),0,(VLOOKUP(I35,'1500m'!$B$9:$H$40,7,FALSE)))</f>
        <v>0</v>
      </c>
      <c r="C35" s="206">
        <f>IF(ISERROR(VLOOKUP(I35,'1500m'!$B$9:$H$40,2,FALSE)),0,(VLOOKUP(I35,'1500m'!$B$9:$H$40,2,FALSE)))</f>
        <v>0</v>
      </c>
      <c r="D35" s="212">
        <f>IF(ISERROR(VLOOKUP(I35,'1500m'!$B$9:$H$40,3,FALSE)),0,(VLOOKUP(I35,'1500m'!$B$9:$H$40,3,FALSE)))</f>
        <v>0</v>
      </c>
      <c r="E35" s="212">
        <f>IF(ISERROR(VLOOKUP(I35,'1500m'!$B$9:$H$40,4,FALSE)),0,(VLOOKUP(I35,'1500m'!$B$9:$H$40,4,FALSE)))</f>
        <v>0</v>
      </c>
      <c r="F35" s="46">
        <f>IF(ISERROR(VLOOKUP(I35,'1500m'!$B$9:$H$40,5,FALSE)),0,(VLOOKUP(I35,'1500m'!$B$9:$H$40,5,FALSE)))</f>
        <v>0</v>
      </c>
      <c r="G35" s="40">
        <f>IF(ISERROR(VLOOKUP(I35,'1500m'!$B$9:$H$40,6,FALSE)),0,(VLOOKUP(I35,'1500m'!$B$9:$H$40,6,FALSE)))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IF(ISERROR(VLOOKUP(I36,'1500m'!$B$9:$H$40,7,FALSE)),0,(VLOOKUP(I36,'1500m'!$B$9:$H$40,7,FALSE)))</f>
        <v>0</v>
      </c>
      <c r="C36" s="206">
        <f>IF(ISERROR(VLOOKUP(I36,'1500m'!$B$9:$H$40,2,FALSE)),0,(VLOOKUP(I36,'1500m'!$B$9:$H$40,2,FALSE)))</f>
        <v>0</v>
      </c>
      <c r="D36" s="212">
        <f>IF(ISERROR(VLOOKUP(I36,'1500m'!$B$9:$H$40,3,FALSE)),0,(VLOOKUP(I36,'1500m'!$B$9:$H$40,3,FALSE)))</f>
        <v>0</v>
      </c>
      <c r="E36" s="212">
        <f>IF(ISERROR(VLOOKUP(I36,'1500m'!$B$9:$H$40,4,FALSE)),0,(VLOOKUP(I36,'1500m'!$B$9:$H$40,4,FALSE)))</f>
        <v>0</v>
      </c>
      <c r="F36" s="46">
        <f>IF(ISERROR(VLOOKUP(I36,'1500m'!$B$9:$H$40,5,FALSE)),0,(VLOOKUP(I36,'1500m'!$B$9:$H$40,5,FALSE)))</f>
        <v>0</v>
      </c>
      <c r="G36" s="40">
        <f>IF(ISERROR(VLOOKUP(I36,'1500m'!$B$9:$H$40,6,FALSE)),0,(VLOOKUP(I36,'1500m'!$B$9:$H$40,6,FALSE)))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IF(ISERROR(VLOOKUP(I37,'1500m'!$B$9:$H$40,7,FALSE)),0,(VLOOKUP(I37,'1500m'!$B$9:$H$40,7,FALSE)))</f>
        <v>0</v>
      </c>
      <c r="C37" s="206">
        <f>IF(ISERROR(VLOOKUP(I37,'1500m'!$B$9:$H$40,2,FALSE)),0,(VLOOKUP(I37,'1500m'!$B$9:$H$40,2,FALSE)))</f>
        <v>0</v>
      </c>
      <c r="D37" s="212">
        <f>IF(ISERROR(VLOOKUP(I37,'1500m'!$B$9:$H$40,3,FALSE)),0,(VLOOKUP(I37,'1500m'!$B$9:$H$40,3,FALSE)))</f>
        <v>0</v>
      </c>
      <c r="E37" s="212">
        <f>IF(ISERROR(VLOOKUP(I37,'1500m'!$B$9:$H$40,4,FALSE)),0,(VLOOKUP(I37,'1500m'!$B$9:$H$40,4,FALSE)))</f>
        <v>0</v>
      </c>
      <c r="F37" s="46">
        <f>IF(ISERROR(VLOOKUP(I37,'1500m'!$B$9:$H$40,5,FALSE)),0,(VLOOKUP(I37,'1500m'!$B$9:$H$40,5,FALSE)))</f>
        <v>0</v>
      </c>
      <c r="G37" s="40">
        <f>IF(ISERROR(VLOOKUP(I37,'1500m'!$B$9:$H$40,6,FALSE)),0,(VLOOKUP(I37,'1500m'!$B$9:$H$40,6,FALSE)))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IF(ISERROR(VLOOKUP(I38,'1500m'!$B$9:$H$40,7,FALSE)),0,(VLOOKUP(I38,'1500m'!$B$9:$H$40,7,FALSE)))</f>
        <v>0</v>
      </c>
      <c r="C38" s="206">
        <f>IF(ISERROR(VLOOKUP(I38,'1500m'!$B$9:$H$40,2,FALSE)),0,(VLOOKUP(I38,'1500m'!$B$9:$H$40,2,FALSE)))</f>
        <v>0</v>
      </c>
      <c r="D38" s="212">
        <f>IF(ISERROR(VLOOKUP(I38,'1500m'!$B$9:$H$40,3,FALSE)),0,(VLOOKUP(I38,'1500m'!$B$9:$H$40,3,FALSE)))</f>
        <v>0</v>
      </c>
      <c r="E38" s="212">
        <f>IF(ISERROR(VLOOKUP(I38,'1500m'!$B$9:$H$40,4,FALSE)),0,(VLOOKUP(I38,'1500m'!$B$9:$H$40,4,FALSE)))</f>
        <v>0</v>
      </c>
      <c r="F38" s="46">
        <f>IF(ISERROR(VLOOKUP(I38,'1500m'!$B$9:$H$40,5,FALSE)),0,(VLOOKUP(I38,'1500m'!$B$9:$H$40,5,FALSE)))</f>
        <v>0</v>
      </c>
      <c r="G38" s="40">
        <f>IF(ISERROR(VLOOKUP(I38,'1500m'!$B$9:$H$40,6,FALSE)),0,(VLOOKUP(I38,'1500m'!$B$9:$H$40,6,FALSE)))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IF(ISERROR(VLOOKUP(I39,'1500m'!$B$9:$H$40,7,FALSE)),0,(VLOOKUP(I39,'1500m'!$B$9:$H$40,7,FALSE)))</f>
        <v>0</v>
      </c>
      <c r="C39" s="206">
        <f>IF(ISERROR(VLOOKUP(I39,'1500m'!$B$9:$H$40,2,FALSE)),0,(VLOOKUP(I39,'1500m'!$B$9:$H$40,2,FALSE)))</f>
        <v>0</v>
      </c>
      <c r="D39" s="212">
        <f>IF(ISERROR(VLOOKUP(I39,'1500m'!$B$9:$H$40,3,FALSE)),0,(VLOOKUP(I39,'1500m'!$B$9:$H$40,3,FALSE)))</f>
        <v>0</v>
      </c>
      <c r="E39" s="212">
        <f>IF(ISERROR(VLOOKUP(I39,'1500m'!$B$9:$H$40,4,FALSE)),0,(VLOOKUP(I39,'1500m'!$B$9:$H$40,4,FALSE)))</f>
        <v>0</v>
      </c>
      <c r="F39" s="46">
        <f>IF(ISERROR(VLOOKUP(I39,'1500m'!$B$9:$H$40,5,FALSE)),0,(VLOOKUP(I39,'1500m'!$B$9:$H$40,5,FALSE)))</f>
        <v>0</v>
      </c>
      <c r="G39" s="40">
        <f>IF(ISERROR(VLOOKUP(I39,'1500m'!$B$9:$H$40,6,FALSE)),0,(VLOOKUP(I39,'1500m'!$B$9:$H$40,6,FALSE)))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IF(ISERROR(VLOOKUP(I40,'1500m'!$B$9:$H$40,7,FALSE)),0,(VLOOKUP(I40,'1500m'!$B$9:$H$40,7,FALSE)))</f>
        <v>0</v>
      </c>
      <c r="C40" s="206">
        <f>IF(ISERROR(VLOOKUP(I40,'1500m'!$B$9:$H$40,2,FALSE)),0,(VLOOKUP(I40,'1500m'!$B$9:$H$40,2,FALSE)))</f>
        <v>0</v>
      </c>
      <c r="D40" s="212">
        <f>IF(ISERROR(VLOOKUP(I40,'1500m'!$B$9:$H$40,3,FALSE)),0,(VLOOKUP(I40,'1500m'!$B$9:$H$40,3,FALSE)))</f>
        <v>0</v>
      </c>
      <c r="E40" s="212">
        <f>IF(ISERROR(VLOOKUP(I40,'1500m'!$B$9:$H$40,4,FALSE)),0,(VLOOKUP(I40,'1500m'!$B$9:$H$40,4,FALSE)))</f>
        <v>0</v>
      </c>
      <c r="F40" s="46">
        <f>IF(ISERROR(VLOOKUP(I40,'1500m'!$B$9:$H$40,5,FALSE)),0,(VLOOKUP(I40,'1500m'!$B$9:$H$40,5,FALSE)))</f>
        <v>0</v>
      </c>
      <c r="G40" s="40">
        <f>IF(ISERROR(VLOOKUP(I40,'1500m'!$B$9:$H$40,6,FALSE)),0,(VLOOKUP(I40,'1500m'!$B$9:$H$40,6,FALSE)))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111" priority="1" stopIfTrue="1" operator="equal">
      <formula>0</formula>
    </cfRule>
  </conditionalFormatting>
  <conditionalFormatting sqref="A7">
    <cfRule type="cellIs" dxfId="110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indexed="10"/>
  </sheetPr>
  <dimension ref="A1:AJ39"/>
  <sheetViews>
    <sheetView view="pageBreakPreview" zoomScale="70" zoomScaleNormal="60" zoomScaleSheetLayoutView="70" workbookViewId="0">
      <pane xSplit="6" ySplit="5" topLeftCell="K6" activePane="bottomRight" state="frozen"/>
      <selection activeCell="T2" sqref="T2:U104"/>
      <selection pane="topRight" activeCell="T2" sqref="T2:U104"/>
      <selection pane="bottomLeft" activeCell="T2" sqref="T2:U104"/>
      <selection pane="bottomRight" activeCell="E3" sqref="E3"/>
    </sheetView>
  </sheetViews>
  <sheetFormatPr defaultColWidth="9.140625" defaultRowHeight="35.1" customHeight="1"/>
  <cols>
    <col min="1" max="1" width="8.140625" style="50" bestFit="1" customWidth="1"/>
    <col min="2" max="2" width="4.42578125" style="22" bestFit="1" customWidth="1"/>
    <col min="3" max="3" width="6.7109375" style="22" customWidth="1"/>
    <col min="4" max="4" width="12.7109375" style="22" customWidth="1"/>
    <col min="5" max="5" width="25.7109375" style="50" customWidth="1"/>
    <col min="6" max="6" width="23.7109375" style="50" customWidth="1"/>
    <col min="7" max="24" width="7.7109375" style="50" customWidth="1"/>
    <col min="25" max="26" width="7.7109375" style="22" customWidth="1"/>
    <col min="27" max="33" width="7.7109375" style="50" customWidth="1"/>
    <col min="34" max="34" width="8.7109375" style="50" customWidth="1"/>
    <col min="35" max="35" width="8.7109375" style="22" customWidth="1"/>
    <col min="36" max="36" width="9.7109375" style="22" customWidth="1"/>
    <col min="37" max="16384" width="9.140625" style="22"/>
  </cols>
  <sheetData>
    <row r="1" spans="1:36" ht="35.1" customHeight="1">
      <c r="B1" s="319" t="s">
        <v>3</v>
      </c>
      <c r="C1" s="319"/>
      <c r="D1" s="319"/>
      <c r="E1" s="126" t="str">
        <f>'genel bilgi girişi'!$B$4</f>
        <v>GENÇ KIZ</v>
      </c>
      <c r="AA1" s="22"/>
      <c r="AB1" s="22"/>
      <c r="AC1" s="22"/>
      <c r="AD1" s="22"/>
      <c r="AG1" s="125" t="s">
        <v>4</v>
      </c>
      <c r="AH1" s="326" t="str">
        <f>'genel bilgi girişi'!B5</f>
        <v>ATATÜRK STADYUMU</v>
      </c>
      <c r="AI1" s="326"/>
      <c r="AJ1" s="326"/>
    </row>
    <row r="2" spans="1:36" ht="35.1" customHeight="1">
      <c r="B2" s="319" t="s">
        <v>6</v>
      </c>
      <c r="C2" s="319"/>
      <c r="D2" s="319"/>
      <c r="E2" s="128" t="s">
        <v>32</v>
      </c>
      <c r="AA2" s="52"/>
      <c r="AB2" s="52"/>
      <c r="AC2" s="52"/>
      <c r="AD2" s="52"/>
      <c r="AE2" s="52"/>
      <c r="AF2" s="52"/>
      <c r="AG2" s="125" t="s">
        <v>5</v>
      </c>
      <c r="AH2" s="327" t="str">
        <f>'genel bilgi girişi'!B6</f>
        <v>11-12 MART 2019</v>
      </c>
      <c r="AI2" s="327"/>
      <c r="AJ2" s="327"/>
    </row>
    <row r="3" spans="1:36" ht="35.1" customHeight="1" thickBot="1">
      <c r="B3" s="319" t="s">
        <v>40</v>
      </c>
      <c r="C3" s="319"/>
      <c r="D3" s="319"/>
      <c r="E3" s="371" t="str">
        <f>rekorlar!$H$20</f>
        <v>BUSE SAVAŞKAN 1.74 m</v>
      </c>
      <c r="AD3" s="150"/>
      <c r="AE3" s="150"/>
      <c r="AF3" s="151"/>
      <c r="AG3" s="125" t="s">
        <v>41</v>
      </c>
      <c r="AH3" s="328" t="str">
        <f>'yarışma programı'!$E$16</f>
        <v>2. Gün-10:40</v>
      </c>
      <c r="AI3" s="328"/>
      <c r="AJ3" s="328"/>
    </row>
    <row r="4" spans="1:36" ht="35.1" customHeight="1" thickBot="1">
      <c r="B4" s="318" t="str">
        <f>'genel bilgi girişi'!$B$8</f>
        <v>MİLLİ EĞİTİM ve KÜLTÜR BAKANLIĞI 2018-2019 ÖĞRETİM YILI GENÇLER ATLETİZM  ELEME YARIŞMALARI</v>
      </c>
      <c r="C4" s="318"/>
      <c r="D4" s="318"/>
      <c r="E4" s="318"/>
      <c r="F4" s="336"/>
      <c r="G4" s="329" t="s">
        <v>33</v>
      </c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1"/>
      <c r="AH4" s="152"/>
    </row>
    <row r="5" spans="1:36" s="52" customFormat="1" ht="35.1" customHeight="1" thickBot="1">
      <c r="A5" s="39" t="s">
        <v>191</v>
      </c>
      <c r="B5" s="39" t="s">
        <v>45</v>
      </c>
      <c r="C5" s="39" t="s">
        <v>7</v>
      </c>
      <c r="D5" s="129" t="s">
        <v>34</v>
      </c>
      <c r="E5" s="129" t="s">
        <v>35</v>
      </c>
      <c r="F5" s="129" t="s">
        <v>8</v>
      </c>
      <c r="G5" s="332" t="s">
        <v>158</v>
      </c>
      <c r="H5" s="333"/>
      <c r="I5" s="333"/>
      <c r="J5" s="332" t="s">
        <v>159</v>
      </c>
      <c r="K5" s="333"/>
      <c r="L5" s="334"/>
      <c r="M5" s="332" t="s">
        <v>160</v>
      </c>
      <c r="N5" s="333"/>
      <c r="O5" s="334"/>
      <c r="P5" s="332" t="s">
        <v>161</v>
      </c>
      <c r="Q5" s="333"/>
      <c r="R5" s="334"/>
      <c r="S5" s="332" t="s">
        <v>162</v>
      </c>
      <c r="T5" s="333"/>
      <c r="U5" s="334"/>
      <c r="V5" s="332" t="s">
        <v>163</v>
      </c>
      <c r="W5" s="333"/>
      <c r="X5" s="334"/>
      <c r="Y5" s="332" t="s">
        <v>235</v>
      </c>
      <c r="Z5" s="333"/>
      <c r="AA5" s="334"/>
      <c r="AB5" s="332" t="s">
        <v>236</v>
      </c>
      <c r="AC5" s="333"/>
      <c r="AD5" s="334"/>
      <c r="AE5" s="332" t="s">
        <v>237</v>
      </c>
      <c r="AF5" s="333"/>
      <c r="AG5" s="334"/>
      <c r="AH5" s="153" t="s">
        <v>23</v>
      </c>
      <c r="AI5" s="39" t="s">
        <v>10</v>
      </c>
      <c r="AJ5" s="39" t="s">
        <v>24</v>
      </c>
    </row>
    <row r="6" spans="1:36" ht="35.1" customHeight="1">
      <c r="A6" s="154">
        <v>2</v>
      </c>
      <c r="B6" s="53">
        <v>1</v>
      </c>
      <c r="C6" s="54">
        <f>'yarışmaya katılan okullar'!B12</f>
        <v>33</v>
      </c>
      <c r="D6" s="134" t="s">
        <v>192</v>
      </c>
      <c r="E6" s="135" t="s">
        <v>192</v>
      </c>
      <c r="F6" s="136" t="str">
        <f>'yarışmaya katılan okullar'!C12</f>
        <v>DEĞİRMENLİK LİSESİ</v>
      </c>
      <c r="G6" s="155"/>
      <c r="H6" s="156"/>
      <c r="I6" s="157"/>
      <c r="J6" s="158"/>
      <c r="K6" s="159"/>
      <c r="L6" s="159"/>
      <c r="M6" s="155"/>
      <c r="N6" s="156"/>
      <c r="O6" s="157"/>
      <c r="P6" s="159"/>
      <c r="Q6" s="159"/>
      <c r="R6" s="159"/>
      <c r="S6" s="155"/>
      <c r="T6" s="156"/>
      <c r="U6" s="157"/>
      <c r="V6" s="159"/>
      <c r="W6" s="159"/>
      <c r="X6" s="159"/>
      <c r="Y6" s="155"/>
      <c r="Z6" s="156"/>
      <c r="AA6" s="157"/>
      <c r="AB6" s="160"/>
      <c r="AC6" s="160"/>
      <c r="AD6" s="160"/>
      <c r="AE6" s="155"/>
      <c r="AF6" s="156"/>
      <c r="AG6" s="157"/>
      <c r="AH6" s="161"/>
      <c r="AI6" s="219" t="str">
        <f>IF(LEN(AH6)&gt;0,VLOOKUP(AH6,Puanlar!$Q$4:$R$111,2)-IF(COUNTIF(Puanlar!$Q$4:$R$111,AH6)=0,0,0)," ")</f>
        <v xml:space="preserve"> </v>
      </c>
      <c r="AJ6" s="162"/>
    </row>
    <row r="7" spans="1:36" ht="35.1" customHeight="1">
      <c r="A7" s="154">
        <v>4</v>
      </c>
      <c r="B7" s="53">
        <v>2</v>
      </c>
      <c r="C7" s="54">
        <f>'yarışmaya katılan okullar'!B13</f>
        <v>35</v>
      </c>
      <c r="D7" s="134" t="s">
        <v>192</v>
      </c>
      <c r="E7" s="135" t="s">
        <v>192</v>
      </c>
      <c r="F7" s="136" t="str">
        <f>'yarışmaya katılan okullar'!C13</f>
        <v>ANAFARTALAR LİSESİ</v>
      </c>
      <c r="G7" s="163"/>
      <c r="H7" s="164"/>
      <c r="I7" s="165"/>
      <c r="J7" s="166"/>
      <c r="K7" s="164"/>
      <c r="L7" s="164"/>
      <c r="M7" s="163"/>
      <c r="N7" s="164"/>
      <c r="O7" s="165"/>
      <c r="P7" s="164"/>
      <c r="Q7" s="164"/>
      <c r="R7" s="164"/>
      <c r="S7" s="163"/>
      <c r="T7" s="164"/>
      <c r="U7" s="165"/>
      <c r="V7" s="164"/>
      <c r="W7" s="164"/>
      <c r="X7" s="164"/>
      <c r="Y7" s="163"/>
      <c r="Z7" s="164"/>
      <c r="AA7" s="165"/>
      <c r="AB7" s="56"/>
      <c r="AC7" s="56"/>
      <c r="AD7" s="56"/>
      <c r="AE7" s="163"/>
      <c r="AF7" s="164"/>
      <c r="AG7" s="165"/>
      <c r="AH7" s="161"/>
      <c r="AI7" s="219" t="str">
        <f>IF(LEN(AH7)&gt;0,VLOOKUP(AH7,Puanlar!$Q$4:$R$111,2)-IF(COUNTIF(Puanlar!$Q$4:$R$111,AH7)=0,0,0)," ")</f>
        <v xml:space="preserve"> </v>
      </c>
      <c r="AJ7" s="162"/>
    </row>
    <row r="8" spans="1:36" ht="35.1" customHeight="1">
      <c r="A8" s="154">
        <v>6</v>
      </c>
      <c r="B8" s="53">
        <v>3</v>
      </c>
      <c r="C8" s="54">
        <f>'yarışmaya katılan okullar'!B14</f>
        <v>49</v>
      </c>
      <c r="D8" s="134">
        <v>37464</v>
      </c>
      <c r="E8" s="135" t="s">
        <v>379</v>
      </c>
      <c r="F8" s="136" t="str">
        <f>'yarışmaya katılan okullar'!C14</f>
        <v>NAMIK KEMAL LİSESİ</v>
      </c>
      <c r="G8" s="163"/>
      <c r="H8" s="164"/>
      <c r="I8" s="165"/>
      <c r="J8" s="163"/>
      <c r="K8" s="164"/>
      <c r="L8" s="164"/>
      <c r="M8" s="163"/>
      <c r="N8" s="164"/>
      <c r="O8" s="165"/>
      <c r="P8" s="163"/>
      <c r="Q8" s="164"/>
      <c r="R8" s="164"/>
      <c r="S8" s="163"/>
      <c r="T8" s="164"/>
      <c r="U8" s="165"/>
      <c r="V8" s="163"/>
      <c r="W8" s="164"/>
      <c r="X8" s="164"/>
      <c r="Y8" s="163"/>
      <c r="Z8" s="164"/>
      <c r="AA8" s="165"/>
      <c r="AB8" s="56"/>
      <c r="AC8" s="56"/>
      <c r="AD8" s="56"/>
      <c r="AE8" s="163"/>
      <c r="AF8" s="164"/>
      <c r="AG8" s="165"/>
      <c r="AH8" s="161"/>
      <c r="AI8" s="219" t="str">
        <f>IF(LEN(AH8)&gt;0,VLOOKUP(AH8,Puanlar!$Q$4:$R$111,2)-IF(COUNTIF(Puanlar!$Q$4:$R$111,AH8)=0,0,0)," ")</f>
        <v xml:space="preserve"> </v>
      </c>
      <c r="AJ8" s="162"/>
    </row>
    <row r="9" spans="1:36" ht="35.1" customHeight="1">
      <c r="A9" s="154">
        <v>8</v>
      </c>
      <c r="B9" s="53">
        <v>4</v>
      </c>
      <c r="C9" s="54">
        <f>'yarışmaya katılan okullar'!B15</f>
        <v>71</v>
      </c>
      <c r="D9" s="134" t="s">
        <v>380</v>
      </c>
      <c r="E9" s="135" t="s">
        <v>381</v>
      </c>
      <c r="F9" s="136" t="str">
        <f>'yarışmaya katılan okullar'!C15</f>
        <v>THE AMERİCAN COLLEGE</v>
      </c>
      <c r="G9" s="163"/>
      <c r="H9" s="164"/>
      <c r="I9" s="165"/>
      <c r="J9" s="166"/>
      <c r="K9" s="164"/>
      <c r="L9" s="164"/>
      <c r="M9" s="163"/>
      <c r="N9" s="164"/>
      <c r="O9" s="165"/>
      <c r="P9" s="164"/>
      <c r="Q9" s="164"/>
      <c r="R9" s="164"/>
      <c r="S9" s="163"/>
      <c r="T9" s="164"/>
      <c r="U9" s="165"/>
      <c r="V9" s="164"/>
      <c r="W9" s="164"/>
      <c r="X9" s="164"/>
      <c r="Y9" s="163"/>
      <c r="Z9" s="164"/>
      <c r="AA9" s="165"/>
      <c r="AB9" s="56"/>
      <c r="AC9" s="56"/>
      <c r="AD9" s="56"/>
      <c r="AE9" s="163"/>
      <c r="AF9" s="164"/>
      <c r="AG9" s="165"/>
      <c r="AH9" s="161"/>
      <c r="AI9" s="219" t="str">
        <f>IF(LEN(AH9)&gt;0,VLOOKUP(AH9,Puanlar!$Q$4:$R$111,2)-IF(COUNTIF(Puanlar!$Q$4:$R$111,AH9)=0,0,0)," ")</f>
        <v xml:space="preserve"> </v>
      </c>
      <c r="AJ9" s="162"/>
    </row>
    <row r="10" spans="1:36" ht="35.1" customHeight="1">
      <c r="A10" s="154">
        <v>7</v>
      </c>
      <c r="B10" s="53">
        <v>5</v>
      </c>
      <c r="C10" s="54">
        <f>'yarışmaya katılan okullar'!B16</f>
        <v>77</v>
      </c>
      <c r="D10" s="134">
        <v>38278</v>
      </c>
      <c r="E10" s="135" t="s">
        <v>382</v>
      </c>
      <c r="F10" s="136" t="str">
        <f>'yarışmaya katılan okullar'!C16</f>
        <v>BÜLENT ECEVİT ANADOLU LİSESİ</v>
      </c>
      <c r="G10" s="163"/>
      <c r="H10" s="164"/>
      <c r="I10" s="165"/>
      <c r="J10" s="166"/>
      <c r="K10" s="164"/>
      <c r="L10" s="164"/>
      <c r="M10" s="163"/>
      <c r="N10" s="164"/>
      <c r="O10" s="165"/>
      <c r="P10" s="164"/>
      <c r="Q10" s="164"/>
      <c r="R10" s="164"/>
      <c r="S10" s="163"/>
      <c r="T10" s="164"/>
      <c r="U10" s="165"/>
      <c r="V10" s="164"/>
      <c r="W10" s="164"/>
      <c r="X10" s="164"/>
      <c r="Y10" s="163"/>
      <c r="Z10" s="164"/>
      <c r="AA10" s="165"/>
      <c r="AB10" s="56"/>
      <c r="AC10" s="56"/>
      <c r="AD10" s="56"/>
      <c r="AE10" s="163"/>
      <c r="AF10" s="164"/>
      <c r="AG10" s="165"/>
      <c r="AH10" s="161"/>
      <c r="AI10" s="219" t="str">
        <f>IF(LEN(AH10)&gt;0,VLOOKUP(AH10,Puanlar!$Q$4:$R$111,2)-IF(COUNTIF(Puanlar!$Q$4:$R$111,AH10)=0,0,0)," ")</f>
        <v xml:space="preserve"> </v>
      </c>
      <c r="AJ10" s="162"/>
    </row>
    <row r="11" spans="1:36" ht="35.1" customHeight="1">
      <c r="A11" s="154">
        <v>5</v>
      </c>
      <c r="B11" s="53">
        <v>6</v>
      </c>
      <c r="C11" s="54">
        <f>'yarışmaya katılan okullar'!B17</f>
        <v>45</v>
      </c>
      <c r="D11" s="134" t="s">
        <v>192</v>
      </c>
      <c r="E11" s="135" t="s">
        <v>192</v>
      </c>
      <c r="F11" s="136" t="str">
        <f>'yarışmaya katılan okullar'!C17</f>
        <v>GÜZELYURT MESLEK LİSESİ</v>
      </c>
      <c r="G11" s="163"/>
      <c r="H11" s="164"/>
      <c r="I11" s="165"/>
      <c r="J11" s="163"/>
      <c r="K11" s="164"/>
      <c r="L11" s="165"/>
      <c r="M11" s="163"/>
      <c r="N11" s="164"/>
      <c r="O11" s="165"/>
      <c r="P11" s="163"/>
      <c r="Q11" s="164"/>
      <c r="R11" s="165"/>
      <c r="S11" s="163"/>
      <c r="T11" s="164"/>
      <c r="U11" s="165"/>
      <c r="V11" s="163"/>
      <c r="W11" s="164"/>
      <c r="X11" s="165"/>
      <c r="Y11" s="163"/>
      <c r="Z11" s="164"/>
      <c r="AA11" s="165"/>
      <c r="AB11" s="56"/>
      <c r="AC11" s="56"/>
      <c r="AD11" s="56"/>
      <c r="AE11" s="163"/>
      <c r="AF11" s="164"/>
      <c r="AG11" s="165"/>
      <c r="AH11" s="161"/>
      <c r="AI11" s="219" t="str">
        <f>IF(LEN(AH11)&gt;0,VLOOKUP(AH11,Puanlar!$Q$4:$R$111,2)-IF(COUNTIF(Puanlar!$Q$4:$R$111,AH11)=0,0,0)," ")</f>
        <v xml:space="preserve"> </v>
      </c>
      <c r="AJ11" s="162"/>
    </row>
    <row r="12" spans="1:36" ht="35.1" customHeight="1">
      <c r="A12" s="154">
        <v>3</v>
      </c>
      <c r="B12" s="53">
        <v>7</v>
      </c>
      <c r="C12" s="54">
        <f>'yarışmaya katılan okullar'!B18</f>
        <v>40</v>
      </c>
      <c r="D12" s="134">
        <v>38030</v>
      </c>
      <c r="E12" s="135" t="s">
        <v>370</v>
      </c>
      <c r="F12" s="136" t="str">
        <f>'yarışmaya katılan okullar'!C18</f>
        <v>ERENKÖY LİSESİ</v>
      </c>
      <c r="G12" s="163"/>
      <c r="H12" s="164"/>
      <c r="I12" s="165"/>
      <c r="J12" s="166"/>
      <c r="K12" s="164"/>
      <c r="L12" s="164"/>
      <c r="M12" s="163"/>
      <c r="N12" s="164"/>
      <c r="O12" s="165"/>
      <c r="P12" s="164"/>
      <c r="Q12" s="164"/>
      <c r="R12" s="164"/>
      <c r="S12" s="163"/>
      <c r="T12" s="164"/>
      <c r="U12" s="165"/>
      <c r="V12" s="164"/>
      <c r="W12" s="164"/>
      <c r="X12" s="164"/>
      <c r="Y12" s="163"/>
      <c r="Z12" s="164"/>
      <c r="AA12" s="165"/>
      <c r="AB12" s="164"/>
      <c r="AC12" s="164"/>
      <c r="AD12" s="164"/>
      <c r="AE12" s="163"/>
      <c r="AF12" s="164"/>
      <c r="AG12" s="165"/>
      <c r="AH12" s="167"/>
      <c r="AI12" s="219" t="str">
        <f>IF(LEN(AH12)&gt;0,VLOOKUP(AH12,Puanlar!$Q$4:$R$111,2)-IF(COUNTIF(Puanlar!$Q$4:$R$111,AH12)=0,0,0)," ")</f>
        <v xml:space="preserve"> </v>
      </c>
      <c r="AJ12" s="162"/>
    </row>
    <row r="13" spans="1:36" ht="35.1" customHeight="1">
      <c r="A13" s="154">
        <v>1</v>
      </c>
      <c r="B13" s="53">
        <v>8</v>
      </c>
      <c r="C13" s="54">
        <f>'yarışmaya katılan okullar'!B19</f>
        <v>44</v>
      </c>
      <c r="D13" s="134" t="s">
        <v>192</v>
      </c>
      <c r="E13" s="135" t="s">
        <v>192</v>
      </c>
      <c r="F13" s="136" t="str">
        <f>'yarışmaya katılan okullar'!C19</f>
        <v>LEFKE GAZİ LİSESİ</v>
      </c>
      <c r="G13" s="163"/>
      <c r="H13" s="164"/>
      <c r="I13" s="165"/>
      <c r="J13" s="166"/>
      <c r="K13" s="164"/>
      <c r="L13" s="164"/>
      <c r="M13" s="163"/>
      <c r="N13" s="164"/>
      <c r="O13" s="165"/>
      <c r="P13" s="164"/>
      <c r="Q13" s="164"/>
      <c r="R13" s="164"/>
      <c r="S13" s="163"/>
      <c r="T13" s="164"/>
      <c r="U13" s="165"/>
      <c r="V13" s="164"/>
      <c r="W13" s="164"/>
      <c r="X13" s="164"/>
      <c r="Y13" s="163"/>
      <c r="Z13" s="164"/>
      <c r="AA13" s="165"/>
      <c r="AB13" s="164"/>
      <c r="AC13" s="164"/>
      <c r="AD13" s="164"/>
      <c r="AE13" s="163"/>
      <c r="AF13" s="164"/>
      <c r="AG13" s="165"/>
      <c r="AH13" s="161"/>
      <c r="AI13" s="219" t="str">
        <f>IF(LEN(AH13)&gt;0,VLOOKUP(AH13,Puanlar!$Q$4:$R$111,2)-IF(COUNTIF(Puanlar!$Q$4:$R$111,AH13)=0,0,0)," ")</f>
        <v xml:space="preserve"> </v>
      </c>
      <c r="AJ13" s="162"/>
    </row>
    <row r="14" spans="1:36" ht="35.1" customHeight="1">
      <c r="A14" s="154" t="s">
        <v>194</v>
      </c>
      <c r="B14" s="53">
        <v>9</v>
      </c>
      <c r="C14" s="54">
        <f>'yarışmaya katılan okullar'!B20</f>
        <v>81</v>
      </c>
      <c r="D14" s="134" t="s">
        <v>192</v>
      </c>
      <c r="E14" s="135" t="s">
        <v>192</v>
      </c>
      <c r="F14" s="136" t="str">
        <f>'yarışmaya katılan okullar'!C20</f>
        <v>THE ENGLISH SCHOOL OF KYRENIA</v>
      </c>
      <c r="G14" s="163"/>
      <c r="H14" s="164"/>
      <c r="I14" s="165"/>
      <c r="J14" s="166"/>
      <c r="K14" s="164"/>
      <c r="L14" s="164"/>
      <c r="M14" s="163"/>
      <c r="N14" s="164"/>
      <c r="O14" s="165"/>
      <c r="P14" s="164"/>
      <c r="Q14" s="164"/>
      <c r="R14" s="164"/>
      <c r="S14" s="163"/>
      <c r="T14" s="164"/>
      <c r="U14" s="165"/>
      <c r="V14" s="164"/>
      <c r="W14" s="164"/>
      <c r="X14" s="164"/>
      <c r="Y14" s="163"/>
      <c r="Z14" s="164"/>
      <c r="AA14" s="165"/>
      <c r="AB14" s="56"/>
      <c r="AC14" s="56"/>
      <c r="AD14" s="56"/>
      <c r="AE14" s="163"/>
      <c r="AF14" s="164"/>
      <c r="AG14" s="165"/>
      <c r="AH14" s="161"/>
      <c r="AI14" s="219" t="str">
        <f>IF(LEN(AH14)&gt;0,VLOOKUP(AH14,Puanlar!$Q$4:$R$111,2)-IF(COUNTIF(Puanlar!$Q$4:$R$111,AH14)=0,0,0)," ")</f>
        <v xml:space="preserve"> </v>
      </c>
      <c r="AJ14" s="162"/>
    </row>
    <row r="15" spans="1:36" ht="35.1" customHeight="1">
      <c r="A15" s="154"/>
      <c r="B15" s="53">
        <v>10</v>
      </c>
      <c r="C15" s="54">
        <f>'yarışmaya katılan okullar'!B21</f>
        <v>47</v>
      </c>
      <c r="D15" s="134">
        <v>37767</v>
      </c>
      <c r="E15" s="135" t="s">
        <v>383</v>
      </c>
      <c r="F15" s="136" t="str">
        <f>'yarışmaya katılan okullar'!C21</f>
        <v>KURTULUŞ LİSESİ</v>
      </c>
      <c r="G15" s="163"/>
      <c r="H15" s="164"/>
      <c r="I15" s="165"/>
      <c r="J15" s="166"/>
      <c r="K15" s="164"/>
      <c r="L15" s="164"/>
      <c r="M15" s="163"/>
      <c r="N15" s="164"/>
      <c r="O15" s="165"/>
      <c r="P15" s="164"/>
      <c r="Q15" s="164"/>
      <c r="R15" s="164"/>
      <c r="S15" s="163"/>
      <c r="T15" s="164"/>
      <c r="U15" s="165"/>
      <c r="V15" s="164"/>
      <c r="W15" s="164"/>
      <c r="X15" s="164"/>
      <c r="Y15" s="163"/>
      <c r="Z15" s="164"/>
      <c r="AA15" s="165"/>
      <c r="AB15" s="56"/>
      <c r="AC15" s="56"/>
      <c r="AD15" s="56"/>
      <c r="AE15" s="163"/>
      <c r="AF15" s="164"/>
      <c r="AG15" s="165"/>
      <c r="AH15" s="161"/>
      <c r="AI15" s="219" t="str">
        <f>IF(LEN(AH15)&gt;0,VLOOKUP(AH15,Puanlar!$Q$4:$R$111,2)-IF(COUNTIF(Puanlar!$Q$4:$R$111,AH15)=0,0,0)," ")</f>
        <v xml:space="preserve"> </v>
      </c>
      <c r="AJ15" s="162"/>
    </row>
    <row r="16" spans="1:36" ht="35.1" customHeight="1">
      <c r="A16" s="154"/>
      <c r="B16" s="53">
        <v>11</v>
      </c>
      <c r="C16" s="54">
        <f>'yarışmaya katılan okullar'!B22</f>
        <v>37</v>
      </c>
      <c r="D16" s="134">
        <v>38345</v>
      </c>
      <c r="E16" s="135" t="s">
        <v>384</v>
      </c>
      <c r="F16" s="136" t="str">
        <f>'yarışmaya katılan okullar'!C22</f>
        <v>BEKİRPAŞA LİSESİ</v>
      </c>
      <c r="G16" s="163"/>
      <c r="H16" s="164"/>
      <c r="I16" s="165"/>
      <c r="J16" s="166"/>
      <c r="K16" s="164"/>
      <c r="L16" s="164"/>
      <c r="M16" s="163"/>
      <c r="N16" s="164"/>
      <c r="O16" s="165"/>
      <c r="P16" s="164"/>
      <c r="Q16" s="164"/>
      <c r="R16" s="164"/>
      <c r="S16" s="163"/>
      <c r="T16" s="164"/>
      <c r="U16" s="165"/>
      <c r="V16" s="164"/>
      <c r="W16" s="164"/>
      <c r="X16" s="164"/>
      <c r="Y16" s="163"/>
      <c r="Z16" s="164"/>
      <c r="AA16" s="165"/>
      <c r="AB16" s="56"/>
      <c r="AC16" s="56"/>
      <c r="AD16" s="56"/>
      <c r="AE16" s="163"/>
      <c r="AF16" s="164"/>
      <c r="AG16" s="165"/>
      <c r="AH16" s="161"/>
      <c r="AI16" s="219" t="str">
        <f>IF(LEN(AH16)&gt;0,VLOOKUP(AH16,Puanlar!$Q$4:$R$111,2)-IF(COUNTIF(Puanlar!$Q$4:$R$111,AH16)=0,0,0)," ")</f>
        <v xml:space="preserve"> </v>
      </c>
      <c r="AJ16" s="162"/>
    </row>
    <row r="17" spans="1:36" ht="35.1" customHeight="1">
      <c r="A17" s="154"/>
      <c r="B17" s="53">
        <v>12</v>
      </c>
      <c r="C17" s="54">
        <f>'yarışmaya katılan okullar'!B23</f>
        <v>48</v>
      </c>
      <c r="D17" s="134" t="s">
        <v>192</v>
      </c>
      <c r="E17" s="135" t="s">
        <v>192</v>
      </c>
      <c r="F17" s="136" t="str">
        <f>'yarışmaya katılan okullar'!C23</f>
        <v>LEFKOŞA TÜRK LİSESİ</v>
      </c>
      <c r="G17" s="163"/>
      <c r="H17" s="164"/>
      <c r="I17" s="165"/>
      <c r="J17" s="166"/>
      <c r="K17" s="164"/>
      <c r="L17" s="164"/>
      <c r="M17" s="163"/>
      <c r="N17" s="164"/>
      <c r="O17" s="165"/>
      <c r="P17" s="164"/>
      <c r="Q17" s="164"/>
      <c r="R17" s="164"/>
      <c r="S17" s="163"/>
      <c r="T17" s="164"/>
      <c r="U17" s="165"/>
      <c r="V17" s="164"/>
      <c r="W17" s="164"/>
      <c r="X17" s="164"/>
      <c r="Y17" s="163"/>
      <c r="Z17" s="164"/>
      <c r="AA17" s="165"/>
      <c r="AB17" s="56"/>
      <c r="AC17" s="56"/>
      <c r="AD17" s="56"/>
      <c r="AE17" s="163"/>
      <c r="AF17" s="164"/>
      <c r="AG17" s="165"/>
      <c r="AH17" s="161"/>
      <c r="AI17" s="219" t="str">
        <f>IF(LEN(AH17)&gt;0,VLOOKUP(AH17,Puanlar!$Q$4:$R$111,2)-IF(COUNTIF(Puanlar!$Q$4:$R$111,AH17)=0,0,0)," ")</f>
        <v xml:space="preserve"> </v>
      </c>
      <c r="AJ17" s="162"/>
    </row>
    <row r="18" spans="1:36" ht="35.1" customHeight="1">
      <c r="A18" s="154"/>
      <c r="B18" s="53">
        <v>13</v>
      </c>
      <c r="C18" s="54">
        <f>'yarışmaya katılan okullar'!B24</f>
        <v>39</v>
      </c>
      <c r="D18" s="134" t="s">
        <v>192</v>
      </c>
      <c r="E18" s="135" t="s">
        <v>192</v>
      </c>
      <c r="F18" s="136" t="str">
        <f>'yarışmaya katılan okullar'!C24</f>
        <v>CENGİZ TOPEL E. M .LİSESİ</v>
      </c>
      <c r="G18" s="163"/>
      <c r="H18" s="164"/>
      <c r="I18" s="165"/>
      <c r="J18" s="166"/>
      <c r="K18" s="164"/>
      <c r="L18" s="164"/>
      <c r="M18" s="163"/>
      <c r="N18" s="164"/>
      <c r="O18" s="165"/>
      <c r="P18" s="164"/>
      <c r="Q18" s="164"/>
      <c r="R18" s="164"/>
      <c r="S18" s="163"/>
      <c r="T18" s="164"/>
      <c r="U18" s="165"/>
      <c r="V18" s="164"/>
      <c r="W18" s="164"/>
      <c r="X18" s="164"/>
      <c r="Y18" s="163"/>
      <c r="Z18" s="164"/>
      <c r="AA18" s="165"/>
      <c r="AB18" s="56"/>
      <c r="AC18" s="56"/>
      <c r="AD18" s="56"/>
      <c r="AE18" s="163"/>
      <c r="AF18" s="164"/>
      <c r="AG18" s="165"/>
      <c r="AH18" s="161"/>
      <c r="AI18" s="219" t="str">
        <f>IF(LEN(AH18)&gt;0,VLOOKUP(AH18,Puanlar!$Q$4:$R$111,2)-IF(COUNTIF(Puanlar!$Q$4:$R$111,AH18)=0,0,0)," ")</f>
        <v xml:space="preserve"> </v>
      </c>
      <c r="AJ18" s="162"/>
    </row>
    <row r="19" spans="1:36" ht="35.1" customHeight="1">
      <c r="A19" s="154"/>
      <c r="B19" s="53">
        <v>14</v>
      </c>
      <c r="C19" s="54">
        <f>'yarışmaya katılan okullar'!B25</f>
        <v>64</v>
      </c>
      <c r="D19" s="134" t="s">
        <v>192</v>
      </c>
      <c r="E19" s="135" t="s">
        <v>192</v>
      </c>
      <c r="F19" s="136" t="str">
        <f>'yarışmaya katılan okullar'!C25</f>
        <v>GÜZELYURT TMK</v>
      </c>
      <c r="G19" s="163"/>
      <c r="H19" s="164"/>
      <c r="I19" s="165"/>
      <c r="J19" s="166"/>
      <c r="K19" s="164"/>
      <c r="L19" s="164"/>
      <c r="M19" s="163"/>
      <c r="N19" s="164"/>
      <c r="O19" s="165"/>
      <c r="P19" s="164"/>
      <c r="Q19" s="164"/>
      <c r="R19" s="164"/>
      <c r="S19" s="163"/>
      <c r="T19" s="164"/>
      <c r="U19" s="165"/>
      <c r="V19" s="164"/>
      <c r="W19" s="164"/>
      <c r="X19" s="164"/>
      <c r="Y19" s="163"/>
      <c r="Z19" s="164"/>
      <c r="AA19" s="165"/>
      <c r="AB19" s="56"/>
      <c r="AC19" s="56"/>
      <c r="AD19" s="56"/>
      <c r="AE19" s="163"/>
      <c r="AF19" s="164"/>
      <c r="AG19" s="165"/>
      <c r="AH19" s="161"/>
      <c r="AI19" s="219" t="str">
        <f>IF(LEN(AH19)&gt;0,VLOOKUP(AH19,Puanlar!$Q$4:$R$111,2)-IF(COUNTIF(Puanlar!$Q$4:$R$111,AH19)=0,0,0)," ")</f>
        <v xml:space="preserve"> </v>
      </c>
      <c r="AJ19" s="162"/>
    </row>
    <row r="20" spans="1:36" ht="35.1" customHeight="1">
      <c r="A20" s="154"/>
      <c r="B20" s="53">
        <v>15</v>
      </c>
      <c r="C20" s="54">
        <f>'yarışmaya katılan okullar'!B26</f>
        <v>60</v>
      </c>
      <c r="D20" s="134">
        <v>37446</v>
      </c>
      <c r="E20" s="135" t="s">
        <v>385</v>
      </c>
      <c r="F20" s="136" t="str">
        <f>'yarışmaya katılan okullar'!C26</f>
        <v>KARPAZ MESLEK LİSESİ</v>
      </c>
      <c r="G20" s="163"/>
      <c r="H20" s="164"/>
      <c r="I20" s="165"/>
      <c r="J20" s="166"/>
      <c r="K20" s="164"/>
      <c r="L20" s="164"/>
      <c r="M20" s="163"/>
      <c r="N20" s="164"/>
      <c r="O20" s="165"/>
      <c r="P20" s="164"/>
      <c r="Q20" s="164"/>
      <c r="R20" s="164"/>
      <c r="S20" s="163"/>
      <c r="T20" s="164"/>
      <c r="U20" s="165"/>
      <c r="V20" s="164"/>
      <c r="W20" s="164"/>
      <c r="X20" s="164"/>
      <c r="Y20" s="163"/>
      <c r="Z20" s="164"/>
      <c r="AA20" s="165"/>
      <c r="AB20" s="168"/>
      <c r="AC20" s="168"/>
      <c r="AD20" s="168"/>
      <c r="AE20" s="163"/>
      <c r="AF20" s="164"/>
      <c r="AG20" s="165"/>
      <c r="AH20" s="161"/>
      <c r="AI20" s="219" t="str">
        <f>IF(LEN(AH20)&gt;0,VLOOKUP(AH20,Puanlar!$Q$4:$R$111,2)-IF(COUNTIF(Puanlar!$Q$4:$R$111,AH20)=0,0,0)," ")</f>
        <v xml:space="preserve"> </v>
      </c>
      <c r="AJ20" s="162"/>
    </row>
    <row r="21" spans="1:36" ht="35.1" customHeight="1">
      <c r="A21" s="154"/>
      <c r="B21" s="53">
        <v>16</v>
      </c>
      <c r="C21" s="54">
        <f>'yarışmaya katılan okullar'!B27</f>
        <v>59</v>
      </c>
      <c r="D21" s="134" t="s">
        <v>192</v>
      </c>
      <c r="E21" s="135" t="s">
        <v>192</v>
      </c>
      <c r="F21" s="136" t="str">
        <f>'yarışmaya katılan okullar'!C27</f>
        <v>POLATPAŞA LİSESİ</v>
      </c>
      <c r="G21" s="163"/>
      <c r="H21" s="164"/>
      <c r="I21" s="165"/>
      <c r="J21" s="166"/>
      <c r="K21" s="164"/>
      <c r="L21" s="164"/>
      <c r="M21" s="163"/>
      <c r="N21" s="164"/>
      <c r="O21" s="165"/>
      <c r="P21" s="164"/>
      <c r="Q21" s="164"/>
      <c r="R21" s="164"/>
      <c r="S21" s="163"/>
      <c r="T21" s="164"/>
      <c r="U21" s="165"/>
      <c r="V21" s="164"/>
      <c r="W21" s="164"/>
      <c r="X21" s="164"/>
      <c r="Y21" s="163"/>
      <c r="Z21" s="164"/>
      <c r="AA21" s="165"/>
      <c r="AB21" s="169"/>
      <c r="AC21" s="169"/>
      <c r="AD21" s="169"/>
      <c r="AE21" s="163"/>
      <c r="AF21" s="164"/>
      <c r="AG21" s="165"/>
      <c r="AH21" s="167"/>
      <c r="AI21" s="219" t="str">
        <f>IF(LEN(AH21)&gt;0,VLOOKUP(AH21,Puanlar!$Q$4:$R$111,2)-IF(COUNTIF(Puanlar!$Q$4:$R$111,AH21)=0,0,0)," ")</f>
        <v xml:space="preserve"> </v>
      </c>
      <c r="AJ21" s="162"/>
    </row>
    <row r="22" spans="1:36" ht="35.1" customHeight="1">
      <c r="A22" s="154"/>
      <c r="B22" s="53">
        <v>17</v>
      </c>
      <c r="C22" s="54">
        <f>'yarışmaya katılan okullar'!B28</f>
        <v>36</v>
      </c>
      <c r="D22" s="134" t="s">
        <v>192</v>
      </c>
      <c r="E22" s="135" t="s">
        <v>192</v>
      </c>
      <c r="F22" s="136" t="str">
        <f>'yarışmaya katılan okullar'!C28</f>
        <v>ATATÜRK MESLEK LİSESİ</v>
      </c>
      <c r="G22" s="163"/>
      <c r="H22" s="164"/>
      <c r="I22" s="165"/>
      <c r="J22" s="166"/>
      <c r="K22" s="164"/>
      <c r="L22" s="164"/>
      <c r="M22" s="163"/>
      <c r="N22" s="164"/>
      <c r="O22" s="165"/>
      <c r="P22" s="164"/>
      <c r="Q22" s="164"/>
      <c r="R22" s="164"/>
      <c r="S22" s="163"/>
      <c r="T22" s="164"/>
      <c r="U22" s="165"/>
      <c r="V22" s="164"/>
      <c r="W22" s="164"/>
      <c r="X22" s="164"/>
      <c r="Y22" s="163"/>
      <c r="Z22" s="164"/>
      <c r="AA22" s="165"/>
      <c r="AB22" s="169"/>
      <c r="AC22" s="169"/>
      <c r="AD22" s="169"/>
      <c r="AE22" s="163"/>
      <c r="AF22" s="164"/>
      <c r="AG22" s="165"/>
      <c r="AH22" s="167"/>
      <c r="AI22" s="219" t="str">
        <f>IF(LEN(AH22)&gt;0,VLOOKUP(AH22,Puanlar!$Q$4:$R$111,2)-IF(COUNTIF(Puanlar!$Q$4:$R$111,AH22)=0,0,0)," ")</f>
        <v xml:space="preserve"> </v>
      </c>
      <c r="AJ22" s="162"/>
    </row>
    <row r="23" spans="1:36" ht="35.1" customHeight="1">
      <c r="A23" s="154"/>
      <c r="B23" s="53">
        <v>18</v>
      </c>
      <c r="C23" s="54">
        <f>'yarışmaya katılan okullar'!B29</f>
        <v>27</v>
      </c>
      <c r="D23" s="134">
        <v>37706</v>
      </c>
      <c r="E23" s="135" t="s">
        <v>386</v>
      </c>
      <c r="F23" s="136" t="str">
        <f>'yarışmaya katılan okullar'!C29</f>
        <v>YAKIN DOĞU KOLEJİ</v>
      </c>
      <c r="G23" s="163"/>
      <c r="H23" s="164"/>
      <c r="I23" s="165"/>
      <c r="J23" s="166"/>
      <c r="K23" s="164"/>
      <c r="L23" s="164"/>
      <c r="M23" s="163"/>
      <c r="N23" s="164"/>
      <c r="O23" s="165"/>
      <c r="P23" s="164"/>
      <c r="Q23" s="164"/>
      <c r="R23" s="164"/>
      <c r="S23" s="163"/>
      <c r="T23" s="164"/>
      <c r="U23" s="165"/>
      <c r="V23" s="164"/>
      <c r="W23" s="164"/>
      <c r="X23" s="164"/>
      <c r="Y23" s="163"/>
      <c r="Z23" s="164"/>
      <c r="AA23" s="165"/>
      <c r="AB23" s="56"/>
      <c r="AC23" s="56"/>
      <c r="AD23" s="56"/>
      <c r="AE23" s="163"/>
      <c r="AF23" s="164"/>
      <c r="AG23" s="165"/>
      <c r="AH23" s="161"/>
      <c r="AI23" s="219" t="str">
        <f>IF(LEN(AH23)&gt;0,VLOOKUP(AH23,Puanlar!$Q$4:$R$111,2)-IF(COUNTIF(Puanlar!$Q$4:$R$111,AH23)=0,0,0)," ")</f>
        <v xml:space="preserve"> </v>
      </c>
      <c r="AJ23" s="162"/>
    </row>
    <row r="24" spans="1:36" ht="35.1" customHeight="1">
      <c r="A24" s="154"/>
      <c r="B24" s="53">
        <v>19</v>
      </c>
      <c r="C24" s="54">
        <f>'yarışmaya katılan okullar'!B30</f>
        <v>46</v>
      </c>
      <c r="D24" s="134" t="s">
        <v>192</v>
      </c>
      <c r="E24" s="135" t="s">
        <v>192</v>
      </c>
      <c r="F24" s="136" t="str">
        <f>'yarışmaya katılan okullar'!C30</f>
        <v>HAYDARPAŞA TİCARET LİSESİ</v>
      </c>
      <c r="G24" s="163"/>
      <c r="H24" s="164"/>
      <c r="I24" s="165"/>
      <c r="J24" s="166"/>
      <c r="K24" s="164"/>
      <c r="L24" s="164"/>
      <c r="M24" s="163"/>
      <c r="N24" s="164"/>
      <c r="O24" s="165"/>
      <c r="P24" s="164"/>
      <c r="Q24" s="164"/>
      <c r="R24" s="164"/>
      <c r="S24" s="163"/>
      <c r="T24" s="164"/>
      <c r="U24" s="165"/>
      <c r="V24" s="164"/>
      <c r="W24" s="164"/>
      <c r="X24" s="164"/>
      <c r="Y24" s="163"/>
      <c r="Z24" s="164"/>
      <c r="AA24" s="165"/>
      <c r="AB24" s="169"/>
      <c r="AC24" s="169"/>
      <c r="AD24" s="56"/>
      <c r="AE24" s="163"/>
      <c r="AF24" s="164"/>
      <c r="AG24" s="165"/>
      <c r="AH24" s="161"/>
      <c r="AI24" s="219" t="str">
        <f>IF(LEN(AH24)&gt;0,VLOOKUP(AH24,Puanlar!$Q$4:$R$111,2)-IF(COUNTIF(Puanlar!$Q$4:$R$111,AH24)=0,0,0)," ")</f>
        <v xml:space="preserve"> </v>
      </c>
      <c r="AJ24" s="162"/>
    </row>
    <row r="25" spans="1:36" ht="35.1" customHeight="1">
      <c r="A25" s="154"/>
      <c r="B25" s="53">
        <v>20</v>
      </c>
      <c r="C25" s="54">
        <f>'yarışmaya katılan okullar'!B31</f>
        <v>51</v>
      </c>
      <c r="D25" s="134">
        <v>38004</v>
      </c>
      <c r="E25" s="135" t="s">
        <v>387</v>
      </c>
      <c r="F25" s="136" t="str">
        <f>'yarışmaya katılan okullar'!C31</f>
        <v>TÜRK MAARİF KOLEJİ</v>
      </c>
      <c r="G25" s="163"/>
      <c r="H25" s="164"/>
      <c r="I25" s="165"/>
      <c r="J25" s="166"/>
      <c r="K25" s="164"/>
      <c r="L25" s="164"/>
      <c r="M25" s="163"/>
      <c r="N25" s="164"/>
      <c r="O25" s="165"/>
      <c r="P25" s="164"/>
      <c r="Q25" s="164"/>
      <c r="R25" s="164"/>
      <c r="S25" s="163"/>
      <c r="T25" s="164"/>
      <c r="U25" s="165"/>
      <c r="V25" s="164"/>
      <c r="W25" s="164"/>
      <c r="X25" s="164"/>
      <c r="Y25" s="163"/>
      <c r="Z25" s="164"/>
      <c r="AA25" s="165"/>
      <c r="AB25" s="56"/>
      <c r="AC25" s="56"/>
      <c r="AD25" s="56"/>
      <c r="AE25" s="163"/>
      <c r="AF25" s="164"/>
      <c r="AG25" s="165"/>
      <c r="AH25" s="161"/>
      <c r="AI25" s="219" t="str">
        <f>IF(LEN(AH25)&gt;0,VLOOKUP(AH25,Puanlar!$Q$4:$R$111,2)-IF(COUNTIF(Puanlar!$Q$4:$R$111,AH25)=0,0,0)," ")</f>
        <v xml:space="preserve"> </v>
      </c>
      <c r="AJ25" s="162"/>
    </row>
    <row r="26" spans="1:36" ht="35.1" customHeight="1">
      <c r="A26" s="154"/>
      <c r="B26" s="53">
        <v>21</v>
      </c>
      <c r="C26" s="54">
        <f>'yarışmaya katılan okullar'!B32</f>
        <v>53</v>
      </c>
      <c r="D26" s="134" t="s">
        <v>192</v>
      </c>
      <c r="E26" s="135" t="s">
        <v>192</v>
      </c>
      <c r="F26" s="136" t="str">
        <f>'yarışmaya katılan okullar'!C32</f>
        <v>20 TEMMUZ FEN LİSESİ</v>
      </c>
      <c r="G26" s="163"/>
      <c r="H26" s="164"/>
      <c r="I26" s="165"/>
      <c r="J26" s="166"/>
      <c r="K26" s="164"/>
      <c r="L26" s="164"/>
      <c r="M26" s="163"/>
      <c r="N26" s="164"/>
      <c r="O26" s="165"/>
      <c r="P26" s="164"/>
      <c r="Q26" s="164"/>
      <c r="R26" s="164"/>
      <c r="S26" s="163"/>
      <c r="T26" s="164"/>
      <c r="U26" s="165"/>
      <c r="V26" s="164"/>
      <c r="W26" s="164"/>
      <c r="X26" s="164"/>
      <c r="Y26" s="163"/>
      <c r="Z26" s="164"/>
      <c r="AA26" s="165"/>
      <c r="AB26" s="169"/>
      <c r="AC26" s="169"/>
      <c r="AD26" s="56"/>
      <c r="AE26" s="163"/>
      <c r="AF26" s="164"/>
      <c r="AG26" s="165"/>
      <c r="AH26" s="161"/>
      <c r="AI26" s="219" t="str">
        <f>IF(LEN(AH26)&gt;0,VLOOKUP(AH26,Puanlar!$Q$4:$R$111,2)-IF(COUNTIF(Puanlar!$Q$4:$R$111,AH26)=0,0,0)," ")</f>
        <v xml:space="preserve"> </v>
      </c>
      <c r="AJ26" s="162"/>
    </row>
    <row r="27" spans="1:36" ht="35.1" customHeight="1">
      <c r="A27" s="154"/>
      <c r="B27" s="53">
        <v>22</v>
      </c>
      <c r="C27" s="54">
        <f>'yarışmaya katılan okullar'!B33</f>
        <v>57</v>
      </c>
      <c r="D27" s="134" t="s">
        <v>388</v>
      </c>
      <c r="E27" s="135" t="s">
        <v>389</v>
      </c>
      <c r="F27" s="136" t="str">
        <f>'yarışmaya katılan okullar'!C33</f>
        <v>19 MAYIS TMK</v>
      </c>
      <c r="G27" s="163"/>
      <c r="H27" s="164"/>
      <c r="I27" s="165"/>
      <c r="J27" s="166"/>
      <c r="K27" s="164"/>
      <c r="L27" s="164"/>
      <c r="M27" s="163"/>
      <c r="N27" s="164"/>
      <c r="O27" s="165"/>
      <c r="P27" s="164"/>
      <c r="Q27" s="164"/>
      <c r="R27" s="164"/>
      <c r="S27" s="163"/>
      <c r="T27" s="164"/>
      <c r="U27" s="165"/>
      <c r="V27" s="164"/>
      <c r="W27" s="164"/>
      <c r="X27" s="164"/>
      <c r="Y27" s="163"/>
      <c r="Z27" s="164"/>
      <c r="AA27" s="165"/>
      <c r="AB27" s="56"/>
      <c r="AC27" s="56"/>
      <c r="AD27" s="56"/>
      <c r="AE27" s="163"/>
      <c r="AF27" s="164"/>
      <c r="AG27" s="165"/>
      <c r="AH27" s="161"/>
      <c r="AI27" s="219" t="str">
        <f>IF(LEN(AH27)&gt;0,VLOOKUP(AH27,Puanlar!$Q$4:$R$111,2)-IF(COUNTIF(Puanlar!$Q$4:$R$111,AH27)=0,0,0)," ")</f>
        <v xml:space="preserve"> </v>
      </c>
      <c r="AJ27" s="162"/>
    </row>
    <row r="28" spans="1:36" ht="35.1" customHeight="1">
      <c r="A28" s="154"/>
      <c r="B28" s="53">
        <v>23</v>
      </c>
      <c r="C28" s="54">
        <f>'yarışmaya katılan okullar'!B34</f>
        <v>30</v>
      </c>
      <c r="D28" s="134">
        <v>38118</v>
      </c>
      <c r="E28" s="135" t="s">
        <v>390</v>
      </c>
      <c r="F28" s="136" t="str">
        <f>'yarışmaya katılan okullar'!C34</f>
        <v>HALA SULTAN İLAHİYAT KOLEJİ</v>
      </c>
      <c r="G28" s="163"/>
      <c r="H28" s="164"/>
      <c r="I28" s="165"/>
      <c r="J28" s="166"/>
      <c r="K28" s="164"/>
      <c r="L28" s="164"/>
      <c r="M28" s="163"/>
      <c r="N28" s="164"/>
      <c r="O28" s="165"/>
      <c r="P28" s="164"/>
      <c r="Q28" s="164"/>
      <c r="R28" s="164"/>
      <c r="S28" s="163"/>
      <c r="T28" s="164"/>
      <c r="U28" s="165"/>
      <c r="V28" s="164"/>
      <c r="W28" s="164"/>
      <c r="X28" s="164"/>
      <c r="Y28" s="163"/>
      <c r="Z28" s="164"/>
      <c r="AA28" s="165"/>
      <c r="AB28" s="169"/>
      <c r="AC28" s="169"/>
      <c r="AD28" s="56"/>
      <c r="AE28" s="163"/>
      <c r="AF28" s="164"/>
      <c r="AG28" s="165"/>
      <c r="AH28" s="161"/>
      <c r="AI28" s="219" t="str">
        <f>IF(LEN(AH28)&gt;0,VLOOKUP(AH28,Puanlar!$Q$4:$R$111,2)-IF(COUNTIF(Puanlar!$Q$4:$R$111,AH28)=0,0,0)," ")</f>
        <v xml:space="preserve"> </v>
      </c>
      <c r="AJ28" s="162"/>
    </row>
    <row r="29" spans="1:36" ht="35.1" customHeight="1">
      <c r="A29" s="154"/>
      <c r="B29" s="53">
        <v>24</v>
      </c>
      <c r="C29" s="54">
        <f>'yarışmaya katılan okullar'!B35</f>
        <v>0</v>
      </c>
      <c r="D29" s="134"/>
      <c r="E29" s="135"/>
      <c r="F29" s="136" t="str">
        <f>'yarışmaya katılan okullar'!C35</f>
        <v/>
      </c>
      <c r="G29" s="163"/>
      <c r="H29" s="164"/>
      <c r="I29" s="165"/>
      <c r="J29" s="166"/>
      <c r="K29" s="164"/>
      <c r="L29" s="164"/>
      <c r="M29" s="163"/>
      <c r="N29" s="164"/>
      <c r="O29" s="165"/>
      <c r="P29" s="164"/>
      <c r="Q29" s="164"/>
      <c r="R29" s="164"/>
      <c r="S29" s="163"/>
      <c r="T29" s="164"/>
      <c r="U29" s="165"/>
      <c r="V29" s="164"/>
      <c r="W29" s="164"/>
      <c r="X29" s="164"/>
      <c r="Y29" s="163"/>
      <c r="Z29" s="164"/>
      <c r="AA29" s="165"/>
      <c r="AB29" s="56"/>
      <c r="AC29" s="56"/>
      <c r="AD29" s="56"/>
      <c r="AE29" s="163"/>
      <c r="AF29" s="164"/>
      <c r="AG29" s="165"/>
      <c r="AH29" s="161"/>
      <c r="AI29" s="219" t="str">
        <f>IF(LEN(AH29)&gt;0,VLOOKUP(AH29,Puanlar!$Q$4:$R$111,2)-IF(COUNTIF(Puanlar!$Q$4:$R$111,AH29)=0,0,0)," ")</f>
        <v xml:space="preserve"> </v>
      </c>
      <c r="AJ29" s="162"/>
    </row>
    <row r="30" spans="1:36" ht="35.1" customHeight="1">
      <c r="A30" s="154"/>
      <c r="B30" s="53">
        <v>25</v>
      </c>
      <c r="C30" s="54">
        <f>'yarışmaya katılan okullar'!B36</f>
        <v>0</v>
      </c>
      <c r="D30" s="141"/>
      <c r="E30" s="135"/>
      <c r="F30" s="136" t="str">
        <f>'yarışmaya katılan okullar'!C36</f>
        <v/>
      </c>
      <c r="G30" s="163"/>
      <c r="H30" s="164"/>
      <c r="I30" s="165"/>
      <c r="J30" s="166"/>
      <c r="K30" s="164"/>
      <c r="L30" s="164"/>
      <c r="M30" s="163"/>
      <c r="N30" s="164"/>
      <c r="O30" s="165"/>
      <c r="P30" s="164"/>
      <c r="Q30" s="164"/>
      <c r="R30" s="164"/>
      <c r="S30" s="163"/>
      <c r="T30" s="164"/>
      <c r="U30" s="165"/>
      <c r="V30" s="164"/>
      <c r="W30" s="164"/>
      <c r="X30" s="164"/>
      <c r="Y30" s="163"/>
      <c r="Z30" s="164"/>
      <c r="AA30" s="165"/>
      <c r="AB30" s="169"/>
      <c r="AC30" s="169"/>
      <c r="AD30" s="56"/>
      <c r="AE30" s="163"/>
      <c r="AF30" s="164"/>
      <c r="AG30" s="165"/>
      <c r="AH30" s="161"/>
      <c r="AI30" s="219" t="str">
        <f>IF(LEN(AH30)&gt;0,VLOOKUP(AH30,Puanlar!$Q$4:$R$111,2)-IF(COUNTIF(Puanlar!$Q$4:$R$111,AH30)=0,0,0)," ")</f>
        <v xml:space="preserve"> </v>
      </c>
      <c r="AJ30" s="162"/>
    </row>
    <row r="31" spans="1:36" ht="35.1" customHeight="1">
      <c r="A31" s="154"/>
      <c r="B31" s="53">
        <v>26</v>
      </c>
      <c r="C31" s="54">
        <f>'yarışmaya katılan okullar'!B37</f>
        <v>0</v>
      </c>
      <c r="D31" s="141"/>
      <c r="E31" s="135"/>
      <c r="F31" s="136" t="str">
        <f>'yarışmaya katılan okullar'!C37</f>
        <v/>
      </c>
      <c r="G31" s="163"/>
      <c r="H31" s="164"/>
      <c r="I31" s="165"/>
      <c r="J31" s="166"/>
      <c r="K31" s="164"/>
      <c r="L31" s="164"/>
      <c r="M31" s="163"/>
      <c r="N31" s="164"/>
      <c r="O31" s="165"/>
      <c r="P31" s="164"/>
      <c r="Q31" s="164"/>
      <c r="R31" s="164"/>
      <c r="S31" s="163"/>
      <c r="T31" s="164"/>
      <c r="U31" s="165"/>
      <c r="V31" s="164"/>
      <c r="W31" s="164"/>
      <c r="X31" s="164"/>
      <c r="Y31" s="163"/>
      <c r="Z31" s="164"/>
      <c r="AA31" s="165"/>
      <c r="AB31" s="56"/>
      <c r="AC31" s="56"/>
      <c r="AD31" s="56"/>
      <c r="AE31" s="163"/>
      <c r="AF31" s="164"/>
      <c r="AG31" s="165"/>
      <c r="AH31" s="161"/>
      <c r="AI31" s="219" t="str">
        <f>IF(LEN(AH31)&gt;0,VLOOKUP(AH31,Puanlar!$Q$4:$R$111,2)-IF(COUNTIF(Puanlar!$Q$4:$R$111,AH31)=0,0,0)," ")</f>
        <v xml:space="preserve"> </v>
      </c>
      <c r="AJ31" s="162"/>
    </row>
    <row r="32" spans="1:36" ht="35.1" customHeight="1">
      <c r="A32" s="154"/>
      <c r="B32" s="53">
        <v>27</v>
      </c>
      <c r="C32" s="54">
        <f>'yarışmaya katılan okullar'!B38</f>
        <v>0</v>
      </c>
      <c r="D32" s="141"/>
      <c r="E32" s="135"/>
      <c r="F32" s="136" t="str">
        <f>'yarışmaya katılan okullar'!C38</f>
        <v/>
      </c>
      <c r="G32" s="163"/>
      <c r="H32" s="164"/>
      <c r="I32" s="165"/>
      <c r="J32" s="166"/>
      <c r="K32" s="164"/>
      <c r="L32" s="164"/>
      <c r="M32" s="163"/>
      <c r="N32" s="164"/>
      <c r="O32" s="165"/>
      <c r="P32" s="164"/>
      <c r="Q32" s="164"/>
      <c r="R32" s="164"/>
      <c r="S32" s="163"/>
      <c r="T32" s="164"/>
      <c r="U32" s="165"/>
      <c r="V32" s="164"/>
      <c r="W32" s="164"/>
      <c r="X32" s="164"/>
      <c r="Y32" s="163"/>
      <c r="Z32" s="164"/>
      <c r="AA32" s="165"/>
      <c r="AB32" s="169"/>
      <c r="AC32" s="169"/>
      <c r="AD32" s="169"/>
      <c r="AE32" s="163"/>
      <c r="AF32" s="164"/>
      <c r="AG32" s="165"/>
      <c r="AH32" s="167"/>
      <c r="AI32" s="219" t="str">
        <f>IF(LEN(AH32)&gt;0,VLOOKUP(AH32,Puanlar!$Q$4:$R$111,2)-IF(COUNTIF(Puanlar!$Q$4:$R$111,AH32)=0,0,0)," ")</f>
        <v xml:space="preserve"> </v>
      </c>
      <c r="AJ32" s="162"/>
    </row>
    <row r="33" spans="1:36" ht="35.1" customHeight="1">
      <c r="A33" s="154"/>
      <c r="B33" s="53">
        <v>28</v>
      </c>
      <c r="C33" s="54">
        <f>'yarışmaya katılan okullar'!B39</f>
        <v>0</v>
      </c>
      <c r="D33" s="141"/>
      <c r="E33" s="135"/>
      <c r="F33" s="136" t="str">
        <f>'yarışmaya katılan okullar'!C39</f>
        <v/>
      </c>
      <c r="G33" s="163"/>
      <c r="H33" s="164"/>
      <c r="I33" s="165"/>
      <c r="J33" s="166"/>
      <c r="K33" s="164"/>
      <c r="L33" s="164"/>
      <c r="M33" s="163"/>
      <c r="N33" s="164"/>
      <c r="O33" s="165"/>
      <c r="P33" s="164"/>
      <c r="Q33" s="164"/>
      <c r="R33" s="164"/>
      <c r="S33" s="163"/>
      <c r="T33" s="164"/>
      <c r="U33" s="165"/>
      <c r="V33" s="164"/>
      <c r="W33" s="164"/>
      <c r="X33" s="164"/>
      <c r="Y33" s="163"/>
      <c r="Z33" s="164"/>
      <c r="AA33" s="165"/>
      <c r="AB33" s="56"/>
      <c r="AC33" s="56"/>
      <c r="AD33" s="56"/>
      <c r="AE33" s="163"/>
      <c r="AF33" s="164"/>
      <c r="AG33" s="165"/>
      <c r="AH33" s="161"/>
      <c r="AI33" s="219" t="str">
        <f>IF(LEN(AH33)&gt;0,VLOOKUP(AH33,Puanlar!$Q$4:$R$111,2)-IF(COUNTIF(Puanlar!$Q$4:$R$111,AH33)=0,0,0)," ")</f>
        <v xml:space="preserve"> </v>
      </c>
      <c r="AJ33" s="162"/>
    </row>
    <row r="34" spans="1:36" ht="35.1" customHeight="1">
      <c r="A34" s="154"/>
      <c r="B34" s="53">
        <v>29</v>
      </c>
      <c r="C34" s="54">
        <f>'yarışmaya katılan okullar'!B40</f>
        <v>0</v>
      </c>
      <c r="D34" s="141"/>
      <c r="E34" s="135"/>
      <c r="F34" s="136" t="str">
        <f>'yarışmaya katılan okullar'!C40</f>
        <v/>
      </c>
      <c r="G34" s="163"/>
      <c r="H34" s="164"/>
      <c r="I34" s="165"/>
      <c r="J34" s="166"/>
      <c r="K34" s="164"/>
      <c r="L34" s="164"/>
      <c r="M34" s="163"/>
      <c r="N34" s="164"/>
      <c r="O34" s="165"/>
      <c r="P34" s="164"/>
      <c r="Q34" s="164"/>
      <c r="R34" s="164"/>
      <c r="S34" s="163"/>
      <c r="T34" s="164"/>
      <c r="U34" s="165"/>
      <c r="V34" s="164"/>
      <c r="W34" s="164"/>
      <c r="X34" s="164"/>
      <c r="Y34" s="163"/>
      <c r="Z34" s="164"/>
      <c r="AA34" s="165"/>
      <c r="AB34" s="169"/>
      <c r="AC34" s="169"/>
      <c r="AD34" s="56"/>
      <c r="AE34" s="163"/>
      <c r="AF34" s="164"/>
      <c r="AG34" s="165"/>
      <c r="AH34" s="161"/>
      <c r="AI34" s="219" t="str">
        <f>IF(LEN(AH34)&gt;0,VLOOKUP(AH34,Puanlar!$Q$4:$R$111,2)-IF(COUNTIF(Puanlar!$Q$4:$R$111,AH34)=0,0,0)," ")</f>
        <v xml:space="preserve"> </v>
      </c>
      <c r="AJ34" s="162"/>
    </row>
    <row r="35" spans="1:36" ht="35.1" customHeight="1">
      <c r="A35" s="154"/>
      <c r="B35" s="53">
        <v>30</v>
      </c>
      <c r="C35" s="54">
        <f>'yarışmaya katılan okullar'!B41</f>
        <v>0</v>
      </c>
      <c r="D35" s="141"/>
      <c r="E35" s="135"/>
      <c r="F35" s="136" t="str">
        <f>'yarışmaya katılan okullar'!C41</f>
        <v/>
      </c>
      <c r="G35" s="163"/>
      <c r="H35" s="164"/>
      <c r="I35" s="165"/>
      <c r="J35" s="166"/>
      <c r="K35" s="164"/>
      <c r="L35" s="164"/>
      <c r="M35" s="163"/>
      <c r="N35" s="164"/>
      <c r="O35" s="165"/>
      <c r="P35" s="164"/>
      <c r="Q35" s="164"/>
      <c r="R35" s="164"/>
      <c r="S35" s="163"/>
      <c r="T35" s="164"/>
      <c r="U35" s="165"/>
      <c r="V35" s="164"/>
      <c r="W35" s="164"/>
      <c r="X35" s="164"/>
      <c r="Y35" s="163"/>
      <c r="Z35" s="164"/>
      <c r="AA35" s="165"/>
      <c r="AB35" s="56"/>
      <c r="AC35" s="56"/>
      <c r="AD35" s="56"/>
      <c r="AE35" s="163"/>
      <c r="AF35" s="164"/>
      <c r="AG35" s="165"/>
      <c r="AH35" s="161"/>
      <c r="AI35" s="219" t="str">
        <f>IF(LEN(AH35)&gt;0,VLOOKUP(AH35,Puanlar!$Q$4:$R$111,2)-IF(COUNTIF(Puanlar!$Q$4:$R$111,AH35)=0,0,0)," ")</f>
        <v xml:space="preserve"> </v>
      </c>
      <c r="AJ35" s="162"/>
    </row>
    <row r="36" spans="1:36" ht="35.1" customHeight="1">
      <c r="A36" s="154"/>
      <c r="B36" s="53">
        <v>31</v>
      </c>
      <c r="C36" s="54">
        <f>'yarışmaya katılan okullar'!B42</f>
        <v>0</v>
      </c>
      <c r="D36" s="141"/>
      <c r="E36" s="135"/>
      <c r="F36" s="136" t="str">
        <f>'yarışmaya katılan okullar'!C42</f>
        <v/>
      </c>
      <c r="G36" s="163"/>
      <c r="H36" s="164"/>
      <c r="I36" s="165"/>
      <c r="J36" s="166"/>
      <c r="K36" s="164"/>
      <c r="L36" s="164"/>
      <c r="M36" s="163"/>
      <c r="N36" s="164"/>
      <c r="O36" s="165"/>
      <c r="P36" s="164"/>
      <c r="Q36" s="164"/>
      <c r="R36" s="164"/>
      <c r="S36" s="163"/>
      <c r="T36" s="164"/>
      <c r="U36" s="165"/>
      <c r="V36" s="164"/>
      <c r="W36" s="164"/>
      <c r="X36" s="164"/>
      <c r="Y36" s="163"/>
      <c r="Z36" s="164"/>
      <c r="AA36" s="165"/>
      <c r="AB36" s="169"/>
      <c r="AC36" s="169"/>
      <c r="AD36" s="56"/>
      <c r="AE36" s="163"/>
      <c r="AF36" s="164"/>
      <c r="AG36" s="165"/>
      <c r="AH36" s="161"/>
      <c r="AI36" s="219" t="str">
        <f>IF(LEN(AH36)&gt;0,VLOOKUP(AH36,Puanlar!$Q$4:$R$111,2)-IF(COUNTIF(Puanlar!$Q$4:$R$111,AH36)=0,0,0)," ")</f>
        <v xml:space="preserve"> </v>
      </c>
      <c r="AJ36" s="162"/>
    </row>
    <row r="37" spans="1:36" ht="35.1" customHeight="1">
      <c r="A37" s="154"/>
      <c r="B37" s="53">
        <v>32</v>
      </c>
      <c r="C37" s="54">
        <f>'yarışmaya katılan okullar'!B43</f>
        <v>0</v>
      </c>
      <c r="D37" s="141"/>
      <c r="E37" s="135"/>
      <c r="F37" s="136" t="str">
        <f>'yarışmaya katılan okullar'!C43</f>
        <v/>
      </c>
      <c r="G37" s="163"/>
      <c r="H37" s="164"/>
      <c r="I37" s="165"/>
      <c r="J37" s="166"/>
      <c r="K37" s="164"/>
      <c r="L37" s="164"/>
      <c r="M37" s="163"/>
      <c r="N37" s="164"/>
      <c r="O37" s="165"/>
      <c r="P37" s="164"/>
      <c r="Q37" s="164"/>
      <c r="R37" s="164"/>
      <c r="S37" s="163"/>
      <c r="T37" s="164"/>
      <c r="U37" s="165"/>
      <c r="V37" s="164"/>
      <c r="W37" s="164"/>
      <c r="X37" s="164"/>
      <c r="Y37" s="163"/>
      <c r="Z37" s="164"/>
      <c r="AA37" s="165"/>
      <c r="AB37" s="56"/>
      <c r="AC37" s="56"/>
      <c r="AD37" s="56"/>
      <c r="AE37" s="163"/>
      <c r="AF37" s="164"/>
      <c r="AG37" s="165"/>
      <c r="AH37" s="161"/>
      <c r="AI37" s="219" t="str">
        <f>IF(LEN(AH37)&gt;0,VLOOKUP(AH37,Puanlar!$Q$4:$R$111,2)-IF(COUNTIF(Puanlar!$Q$4:$R$111,AH37)=0,0,0)," ")</f>
        <v xml:space="preserve"> </v>
      </c>
      <c r="AJ37" s="162"/>
    </row>
    <row r="38" spans="1:36" ht="22.5" customHeight="1">
      <c r="B38" s="50"/>
      <c r="C38" s="150"/>
      <c r="D38" s="170"/>
      <c r="E38" s="171" t="s">
        <v>52</v>
      </c>
      <c r="F38" s="151" t="s">
        <v>53</v>
      </c>
      <c r="G38" s="335" t="s">
        <v>54</v>
      </c>
      <c r="H38" s="335"/>
      <c r="I38" s="335"/>
      <c r="J38" s="335"/>
      <c r="K38" s="335" t="s">
        <v>55</v>
      </c>
      <c r="L38" s="335"/>
      <c r="M38" s="335"/>
      <c r="N38" s="335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72"/>
      <c r="Z38" s="173"/>
      <c r="AD38" s="150"/>
      <c r="AE38" s="150"/>
      <c r="AF38" s="151"/>
      <c r="AG38" s="151"/>
      <c r="AH38" s="127"/>
      <c r="AI38" s="174" t="str">
        <f>IF(AH38="","",VLOOKUP(AH38,#REF!,2,FALSE))</f>
        <v/>
      </c>
    </row>
    <row r="39" spans="1:36" ht="22.5" customHeight="1">
      <c r="B39" s="321" t="s">
        <v>11</v>
      </c>
      <c r="C39" s="321"/>
      <c r="D39" s="50"/>
      <c r="E39" s="50" t="s">
        <v>46</v>
      </c>
      <c r="Y39" s="321" t="s">
        <v>47</v>
      </c>
      <c r="Z39" s="321"/>
      <c r="AD39" s="150"/>
      <c r="AE39" s="321" t="s">
        <v>12</v>
      </c>
      <c r="AF39" s="321"/>
      <c r="AG39" s="151"/>
      <c r="AH39" s="152"/>
      <c r="AI39" s="321" t="s">
        <v>56</v>
      </c>
      <c r="AJ39" s="321"/>
    </row>
  </sheetData>
  <mergeCells count="23">
    <mergeCell ref="AB5:AD5"/>
    <mergeCell ref="AE5:AG5"/>
    <mergeCell ref="G38:J38"/>
    <mergeCell ref="V5:X5"/>
    <mergeCell ref="J5:L5"/>
    <mergeCell ref="M5:O5"/>
    <mergeCell ref="S5:U5"/>
    <mergeCell ref="B1:D1"/>
    <mergeCell ref="AI39:AJ39"/>
    <mergeCell ref="AH1:AJ1"/>
    <mergeCell ref="AH2:AJ2"/>
    <mergeCell ref="AH3:AJ3"/>
    <mergeCell ref="G4:AG4"/>
    <mergeCell ref="P5:R5"/>
    <mergeCell ref="B39:C39"/>
    <mergeCell ref="Y39:Z39"/>
    <mergeCell ref="AE39:AF39"/>
    <mergeCell ref="B2:D2"/>
    <mergeCell ref="B3:D3"/>
    <mergeCell ref="Y5:AA5"/>
    <mergeCell ref="K38:N38"/>
    <mergeCell ref="G5:I5"/>
    <mergeCell ref="B4:F4"/>
  </mergeCells>
  <phoneticPr fontId="1" type="noConversion"/>
  <conditionalFormatting sqref="AD3:AF3 AG39 AD39 C38:Z38 AE38:AG38 AI38 C6:F37">
    <cfRule type="cellIs" dxfId="109" priority="13" stopIfTrue="1" operator="equal">
      <formula>0</formula>
    </cfRule>
  </conditionalFormatting>
  <conditionalFormatting sqref="AH6:AH9 AH11:AH37">
    <cfRule type="cellIs" dxfId="108" priority="3" stopIfTrue="1" operator="between">
      <formula>174</formula>
      <formula>200</formula>
    </cfRule>
  </conditionalFormatting>
  <conditionalFormatting sqref="AH10">
    <cfRule type="cellIs" dxfId="107" priority="2" stopIfTrue="1" operator="between">
      <formula>174</formula>
      <formula>200</formula>
    </cfRule>
  </conditionalFormatting>
  <conditionalFormatting sqref="G6:AG37">
    <cfRule type="cellIs" dxfId="106" priority="1" stopIfTrue="1" operator="equal">
      <formula>"X"</formula>
    </cfRule>
  </conditionalFormatting>
  <printOptions horizontalCentered="1" verticalCentered="1"/>
  <pageMargins left="0.39370078740157483" right="0.39370078740157483" top="0.39370078740157483" bottom="0.39370078740157483" header="0.59055118110236227" footer="0.51181102362204722"/>
  <pageSetup paperSize="9" scale="38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</sheetPr>
  <dimension ref="A1:C62"/>
  <sheetViews>
    <sheetView zoomScale="75" zoomScaleNormal="75" workbookViewId="0">
      <selection activeCell="B19" sqref="B19:C19"/>
    </sheetView>
  </sheetViews>
  <sheetFormatPr defaultColWidth="9.140625" defaultRowHeight="18"/>
  <cols>
    <col min="1" max="1" width="10.5703125" style="2" bestFit="1" customWidth="1"/>
    <col min="2" max="2" width="14.42578125" style="1" bestFit="1" customWidth="1"/>
    <col min="3" max="3" width="46.7109375" style="6" bestFit="1" customWidth="1"/>
    <col min="4" max="16384" width="9.140625" style="2"/>
  </cols>
  <sheetData>
    <row r="1" spans="1:3">
      <c r="A1" s="292" t="s">
        <v>49</v>
      </c>
      <c r="B1" s="292"/>
      <c r="C1" s="292"/>
    </row>
    <row r="3" spans="1:3" s="1" customFormat="1">
      <c r="A3" s="3" t="s">
        <v>13</v>
      </c>
      <c r="B3" s="3" t="s">
        <v>7</v>
      </c>
      <c r="C3" s="3" t="s">
        <v>8</v>
      </c>
    </row>
    <row r="4" spans="1:3">
      <c r="A4" s="3">
        <v>1</v>
      </c>
      <c r="B4" s="20">
        <v>57</v>
      </c>
      <c r="C4" s="21" t="s">
        <v>57</v>
      </c>
    </row>
    <row r="5" spans="1:3">
      <c r="A5" s="3">
        <v>2</v>
      </c>
      <c r="B5" s="20">
        <v>53</v>
      </c>
      <c r="C5" s="21" t="s">
        <v>58</v>
      </c>
    </row>
    <row r="6" spans="1:3">
      <c r="A6" s="3">
        <v>3</v>
      </c>
      <c r="B6" s="20">
        <v>35</v>
      </c>
      <c r="C6" s="21" t="s">
        <v>92</v>
      </c>
    </row>
    <row r="7" spans="1:3">
      <c r="A7" s="3">
        <v>4</v>
      </c>
      <c r="B7" s="20">
        <v>36</v>
      </c>
      <c r="C7" s="21" t="s">
        <v>59</v>
      </c>
    </row>
    <row r="8" spans="1:3">
      <c r="A8" s="3">
        <v>5</v>
      </c>
      <c r="B8" s="20">
        <v>37</v>
      </c>
      <c r="C8" s="21" t="s">
        <v>93</v>
      </c>
    </row>
    <row r="9" spans="1:3">
      <c r="A9" s="3">
        <v>6</v>
      </c>
      <c r="B9" s="20">
        <v>77</v>
      </c>
      <c r="C9" s="21" t="s">
        <v>94</v>
      </c>
    </row>
    <row r="10" spans="1:3">
      <c r="A10" s="3">
        <v>7</v>
      </c>
      <c r="B10" s="20">
        <v>39</v>
      </c>
      <c r="C10" s="21" t="s">
        <v>95</v>
      </c>
    </row>
    <row r="11" spans="1:3">
      <c r="A11" s="3">
        <v>8</v>
      </c>
      <c r="B11" s="20">
        <v>16</v>
      </c>
      <c r="C11" s="21" t="s">
        <v>96</v>
      </c>
    </row>
    <row r="12" spans="1:3">
      <c r="A12" s="3">
        <v>9</v>
      </c>
      <c r="B12" s="20">
        <v>33</v>
      </c>
      <c r="C12" s="21" t="s">
        <v>97</v>
      </c>
    </row>
    <row r="13" spans="1:3">
      <c r="A13" s="3">
        <v>10</v>
      </c>
      <c r="B13" s="20">
        <v>69</v>
      </c>
      <c r="C13" s="21" t="s">
        <v>60</v>
      </c>
    </row>
    <row r="14" spans="1:3">
      <c r="A14" s="3">
        <v>11</v>
      </c>
      <c r="B14" s="20">
        <v>41</v>
      </c>
      <c r="C14" s="21" t="s">
        <v>98</v>
      </c>
    </row>
    <row r="15" spans="1:3">
      <c r="A15" s="3">
        <v>12</v>
      </c>
      <c r="B15" s="20">
        <v>40</v>
      </c>
      <c r="C15" s="21" t="s">
        <v>99</v>
      </c>
    </row>
    <row r="16" spans="1:3">
      <c r="A16" s="3">
        <v>13</v>
      </c>
      <c r="B16" s="20">
        <v>42</v>
      </c>
      <c r="C16" s="21" t="s">
        <v>76</v>
      </c>
    </row>
    <row r="17" spans="1:3">
      <c r="A17" s="3">
        <v>14</v>
      </c>
      <c r="B17" s="20">
        <v>43</v>
      </c>
      <c r="C17" s="21" t="s">
        <v>100</v>
      </c>
    </row>
    <row r="18" spans="1:3">
      <c r="A18" s="3">
        <v>15</v>
      </c>
      <c r="B18" s="20">
        <v>54</v>
      </c>
      <c r="C18" s="21" t="s">
        <v>101</v>
      </c>
    </row>
    <row r="19" spans="1:3">
      <c r="A19" s="3">
        <v>16</v>
      </c>
      <c r="B19" s="20">
        <v>71</v>
      </c>
      <c r="C19" s="21" t="s">
        <v>232</v>
      </c>
    </row>
    <row r="20" spans="1:3">
      <c r="A20" s="3">
        <v>17</v>
      </c>
      <c r="B20" s="20">
        <v>63</v>
      </c>
      <c r="C20" s="21" t="s">
        <v>71</v>
      </c>
    </row>
    <row r="21" spans="1:3">
      <c r="A21" s="3">
        <v>18</v>
      </c>
      <c r="B21" s="20">
        <v>45</v>
      </c>
      <c r="C21" s="21" t="s">
        <v>102</v>
      </c>
    </row>
    <row r="22" spans="1:3">
      <c r="A22" s="3">
        <v>19</v>
      </c>
      <c r="B22" s="20">
        <v>64</v>
      </c>
      <c r="C22" s="21" t="s">
        <v>61</v>
      </c>
    </row>
    <row r="23" spans="1:3">
      <c r="A23" s="3">
        <v>20</v>
      </c>
      <c r="B23" s="20">
        <v>30</v>
      </c>
      <c r="C23" s="21" t="s">
        <v>72</v>
      </c>
    </row>
    <row r="24" spans="1:3">
      <c r="A24" s="3">
        <v>21</v>
      </c>
      <c r="B24" s="20">
        <v>61</v>
      </c>
      <c r="C24" s="21" t="s">
        <v>62</v>
      </c>
    </row>
    <row r="25" spans="1:3">
      <c r="A25" s="3">
        <v>22</v>
      </c>
      <c r="B25" s="20">
        <v>46</v>
      </c>
      <c r="C25" s="21" t="s">
        <v>63</v>
      </c>
    </row>
    <row r="26" spans="1:3">
      <c r="A26" s="3">
        <v>23</v>
      </c>
      <c r="B26" s="20">
        <v>62</v>
      </c>
      <c r="C26" s="21" t="s">
        <v>64</v>
      </c>
    </row>
    <row r="27" spans="1:3">
      <c r="A27" s="3">
        <v>24</v>
      </c>
      <c r="B27" s="20">
        <v>60</v>
      </c>
      <c r="C27" s="21" t="s">
        <v>65</v>
      </c>
    </row>
    <row r="28" spans="1:3">
      <c r="A28" s="3">
        <v>25</v>
      </c>
      <c r="B28" s="20">
        <v>47</v>
      </c>
      <c r="C28" s="21" t="s">
        <v>66</v>
      </c>
    </row>
    <row r="29" spans="1:3">
      <c r="A29" s="3">
        <v>26</v>
      </c>
      <c r="B29" s="20">
        <v>52</v>
      </c>
      <c r="C29" s="21" t="s">
        <v>103</v>
      </c>
    </row>
    <row r="30" spans="1:3">
      <c r="A30" s="3">
        <v>27</v>
      </c>
      <c r="B30" s="20">
        <v>44</v>
      </c>
      <c r="C30" s="21" t="s">
        <v>104</v>
      </c>
    </row>
    <row r="31" spans="1:3">
      <c r="A31" s="3">
        <v>28</v>
      </c>
      <c r="B31" s="20">
        <v>48</v>
      </c>
      <c r="C31" s="21" t="s">
        <v>67</v>
      </c>
    </row>
    <row r="32" spans="1:3">
      <c r="A32" s="3">
        <v>29</v>
      </c>
      <c r="B32" s="20">
        <v>73</v>
      </c>
      <c r="C32" s="21" t="s">
        <v>68</v>
      </c>
    </row>
    <row r="33" spans="1:3">
      <c r="A33" s="3">
        <v>30</v>
      </c>
      <c r="B33" s="20">
        <v>49</v>
      </c>
      <c r="C33" s="21" t="s">
        <v>69</v>
      </c>
    </row>
    <row r="34" spans="1:3">
      <c r="A34" s="3">
        <v>31</v>
      </c>
      <c r="B34" s="20">
        <v>79</v>
      </c>
      <c r="C34" s="21" t="s">
        <v>105</v>
      </c>
    </row>
    <row r="35" spans="1:3">
      <c r="A35" s="3">
        <v>32</v>
      </c>
      <c r="B35" s="20">
        <v>59</v>
      </c>
      <c r="C35" s="21" t="s">
        <v>106</v>
      </c>
    </row>
    <row r="36" spans="1:3">
      <c r="A36" s="3">
        <v>33</v>
      </c>
      <c r="B36" s="20">
        <v>50</v>
      </c>
      <c r="C36" s="21" t="s">
        <v>107</v>
      </c>
    </row>
    <row r="37" spans="1:3">
      <c r="A37" s="3">
        <v>34</v>
      </c>
      <c r="B37" s="3">
        <v>82</v>
      </c>
      <c r="C37" s="5" t="s">
        <v>108</v>
      </c>
    </row>
    <row r="38" spans="1:3">
      <c r="A38" s="3">
        <v>35</v>
      </c>
      <c r="B38" s="20">
        <v>81</v>
      </c>
      <c r="C38" s="21" t="s">
        <v>109</v>
      </c>
    </row>
    <row r="39" spans="1:3">
      <c r="A39" s="3">
        <v>36</v>
      </c>
      <c r="B39" s="20">
        <v>51</v>
      </c>
      <c r="C39" s="21" t="s">
        <v>70</v>
      </c>
    </row>
    <row r="40" spans="1:3">
      <c r="A40" s="3">
        <v>37</v>
      </c>
      <c r="B40" s="20">
        <v>27</v>
      </c>
      <c r="C40" s="21" t="s">
        <v>110</v>
      </c>
    </row>
    <row r="41" spans="1:3">
      <c r="A41" s="3">
        <v>38</v>
      </c>
      <c r="B41" s="3" t="s">
        <v>194</v>
      </c>
      <c r="C41" s="5" t="s">
        <v>195</v>
      </c>
    </row>
    <row r="42" spans="1:3">
      <c r="A42" s="3">
        <v>39</v>
      </c>
      <c r="B42" s="3"/>
      <c r="C42" s="5"/>
    </row>
    <row r="43" spans="1:3">
      <c r="A43" s="3">
        <v>40</v>
      </c>
      <c r="B43" s="3"/>
      <c r="C43" s="5"/>
    </row>
    <row r="44" spans="1:3">
      <c r="A44" s="3">
        <v>41</v>
      </c>
      <c r="B44" s="3"/>
      <c r="C44" s="5"/>
    </row>
    <row r="45" spans="1:3">
      <c r="A45" s="3">
        <v>42</v>
      </c>
      <c r="B45" s="3"/>
      <c r="C45" s="5"/>
    </row>
    <row r="46" spans="1:3">
      <c r="A46" s="3">
        <v>43</v>
      </c>
      <c r="B46" s="3"/>
      <c r="C46" s="5"/>
    </row>
    <row r="47" spans="1:3">
      <c r="A47" s="3">
        <v>44</v>
      </c>
      <c r="B47" s="3"/>
      <c r="C47" s="5"/>
    </row>
    <row r="48" spans="1:3">
      <c r="A48" s="3">
        <v>45</v>
      </c>
      <c r="B48" s="3"/>
      <c r="C48" s="5"/>
    </row>
    <row r="49" spans="1:3">
      <c r="A49" s="3">
        <v>46</v>
      </c>
      <c r="B49" s="3"/>
      <c r="C49" s="4"/>
    </row>
    <row r="50" spans="1:3">
      <c r="A50" s="3">
        <v>47</v>
      </c>
      <c r="B50" s="3"/>
      <c r="C50" s="4"/>
    </row>
    <row r="51" spans="1:3">
      <c r="A51" s="3">
        <v>48</v>
      </c>
      <c r="B51" s="3"/>
      <c r="C51" s="5"/>
    </row>
    <row r="52" spans="1:3">
      <c r="A52" s="3">
        <v>49</v>
      </c>
      <c r="B52" s="3"/>
      <c r="C52" s="4"/>
    </row>
    <row r="53" spans="1:3">
      <c r="A53" s="3">
        <v>50</v>
      </c>
      <c r="B53" s="3"/>
      <c r="C53" s="4"/>
    </row>
    <row r="54" spans="1:3">
      <c r="A54" s="3">
        <v>51</v>
      </c>
      <c r="B54" s="3"/>
      <c r="C54" s="4"/>
    </row>
    <row r="55" spans="1:3">
      <c r="A55" s="3">
        <v>52</v>
      </c>
      <c r="B55" s="3"/>
      <c r="C55" s="4"/>
    </row>
    <row r="56" spans="1:3">
      <c r="A56" s="3">
        <v>53</v>
      </c>
      <c r="B56" s="3"/>
      <c r="C56" s="5"/>
    </row>
    <row r="57" spans="1:3">
      <c r="A57" s="3">
        <v>54</v>
      </c>
      <c r="B57" s="3"/>
      <c r="C57" s="5"/>
    </row>
    <row r="58" spans="1:3">
      <c r="A58" s="3">
        <v>55</v>
      </c>
      <c r="B58" s="3"/>
      <c r="C58" s="4"/>
    </row>
    <row r="59" spans="1:3">
      <c r="A59" s="3">
        <v>56</v>
      </c>
      <c r="B59" s="3"/>
      <c r="C59" s="4"/>
    </row>
    <row r="60" spans="1:3">
      <c r="A60" s="3">
        <v>57</v>
      </c>
      <c r="B60" s="3"/>
      <c r="C60" s="4"/>
    </row>
    <row r="61" spans="1:3">
      <c r="A61" s="3">
        <v>58</v>
      </c>
      <c r="B61" s="3"/>
      <c r="C61" s="4"/>
    </row>
    <row r="62" spans="1:3">
      <c r="A62" s="3">
        <v>59</v>
      </c>
      <c r="B62" s="3"/>
      <c r="C62" s="4"/>
    </row>
  </sheetData>
  <mergeCells count="1">
    <mergeCell ref="A1:C1"/>
  </mergeCells>
  <phoneticPr fontId="1" type="noConversion"/>
  <printOptions horizontalCentered="1"/>
  <pageMargins left="0.39370078740157483" right="0.39370078740157483" top="0.39370078740157483" bottom="0.39370078740157483" header="0.39370078740157483" footer="0.51181102362204722"/>
  <pageSetup paperSize="9" scale="71" orientation="landscape" horizontalDpi="200" verticalDpi="200" r:id="rId1"/>
  <headerFooter alignWithMargins="0"/>
  <rowBreaks count="1" manualBreakCount="1">
    <brk id="43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'yüksek V'!$E$2</f>
        <v>YÜKSEK ATLAMA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e">
        <f>IF(G9="","",RANK(G9,$G$9:$G$40)+COUNTIF(G$9:G9,G9)-1)</f>
        <v>#VALUE!</v>
      </c>
      <c r="C9" s="206" t="str">
        <f>'yüksek V'!D6</f>
        <v>-</v>
      </c>
      <c r="D9" s="32" t="str">
        <f>'yüksek V'!E6</f>
        <v>-</v>
      </c>
      <c r="E9" s="32" t="str">
        <f>'yüksek V'!F6</f>
        <v>DEĞİRMENLİK LİSESİ</v>
      </c>
      <c r="F9" s="48">
        <f>'yüksek V'!AH6</f>
        <v>0</v>
      </c>
      <c r="G9" s="43" t="str">
        <f>'yüksek V'!AI6</f>
        <v xml:space="preserve"> </v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e">
        <f>IF(G10="","",RANK(G10,$G$9:$G$40)+COUNTIF(G$9:G10,G10)-1)</f>
        <v>#VALUE!</v>
      </c>
      <c r="C10" s="206" t="str">
        <f>'yüksek V'!D7</f>
        <v>-</v>
      </c>
      <c r="D10" s="32" t="str">
        <f>'yüksek V'!E7</f>
        <v>-</v>
      </c>
      <c r="E10" s="32" t="str">
        <f>'yüksek V'!F7</f>
        <v>ANAFARTALAR LİSESİ</v>
      </c>
      <c r="F10" s="48">
        <f>'yüksek V'!AH7</f>
        <v>0</v>
      </c>
      <c r="G10" s="43" t="str">
        <f>'yüksek V'!AI7</f>
        <v xml:space="preserve"> </v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e">
        <f>IF(G11="","",RANK(G11,$G$9:$G$40)+COUNTIF(G$9:G11,G11)-1)</f>
        <v>#VALUE!</v>
      </c>
      <c r="C11" s="206">
        <f>'yüksek V'!D8</f>
        <v>37464</v>
      </c>
      <c r="D11" s="32" t="str">
        <f>'yüksek V'!E8</f>
        <v>BEYZA ÇELME</v>
      </c>
      <c r="E11" s="32" t="str">
        <f>'yüksek V'!F8</f>
        <v>NAMIK KEMAL LİSESİ</v>
      </c>
      <c r="F11" s="48">
        <f>'yüksek V'!AH8</f>
        <v>0</v>
      </c>
      <c r="G11" s="43" t="str">
        <f>'yüksek V'!AI8</f>
        <v xml:space="preserve"> </v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e">
        <f>IF(G12="","",RANK(G12,$G$9:$G$40)+COUNTIF(G$9:G12,G12)-1)</f>
        <v>#VALUE!</v>
      </c>
      <c r="C12" s="206" t="str">
        <f>'yüksek V'!D9</f>
        <v>17.11.2004</v>
      </c>
      <c r="D12" s="32" t="str">
        <f>'yüksek V'!E9</f>
        <v>AZRA TİLKİ</v>
      </c>
      <c r="E12" s="32" t="str">
        <f>'yüksek V'!F9</f>
        <v>THE AMERİCAN COLLEGE</v>
      </c>
      <c r="F12" s="48">
        <f>'yüksek V'!AH9</f>
        <v>0</v>
      </c>
      <c r="G12" s="43" t="str">
        <f>'yüksek V'!AI9</f>
        <v xml:space="preserve"> </v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e">
        <f>IF(G13="","",RANK(G13,$G$9:$G$40)+COUNTIF(G$9:G13,G13)-1)</f>
        <v>#VALUE!</v>
      </c>
      <c r="C13" s="206">
        <f>'yüksek V'!D10</f>
        <v>38278</v>
      </c>
      <c r="D13" s="32" t="str">
        <f>'yüksek V'!E10</f>
        <v>TASMİN ANGELİNA HÜSEYİN</v>
      </c>
      <c r="E13" s="32" t="str">
        <f>'yüksek V'!F10</f>
        <v>BÜLENT ECEVİT ANADOLU LİSESİ</v>
      </c>
      <c r="F13" s="48">
        <f>'yüksek V'!AH10</f>
        <v>0</v>
      </c>
      <c r="G13" s="43" t="str">
        <f>'yüksek V'!AI10</f>
        <v xml:space="preserve"> </v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e">
        <f>IF(G14="","",RANK(G14,$G$9:$G$40)+COUNTIF(G$9:G14,G14)-1)</f>
        <v>#VALUE!</v>
      </c>
      <c r="C14" s="206" t="str">
        <f>'yüksek V'!D11</f>
        <v>-</v>
      </c>
      <c r="D14" s="32" t="str">
        <f>'yüksek V'!E11</f>
        <v>-</v>
      </c>
      <c r="E14" s="32" t="str">
        <f>'yüksek V'!F11</f>
        <v>GÜZELYURT MESLEK LİSESİ</v>
      </c>
      <c r="F14" s="48">
        <f>'yüksek V'!AH11</f>
        <v>0</v>
      </c>
      <c r="G14" s="43" t="str">
        <f>'yüksek V'!AI11</f>
        <v xml:space="preserve"> </v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e">
        <f>IF(G15="","",RANK(G15,$G$9:$G$40)+COUNTIF(G$9:G15,G15)-1)</f>
        <v>#VALUE!</v>
      </c>
      <c r="C15" s="206">
        <f>'yüksek V'!D12</f>
        <v>38030</v>
      </c>
      <c r="D15" s="32" t="str">
        <f>'yüksek V'!E12</f>
        <v>KARDELEN GÜNGÖR</v>
      </c>
      <c r="E15" s="32" t="str">
        <f>'yüksek V'!F12</f>
        <v>ERENKÖY LİSESİ</v>
      </c>
      <c r="F15" s="48">
        <f>'yüksek V'!AH12</f>
        <v>0</v>
      </c>
      <c r="G15" s="43" t="str">
        <f>'yüksek V'!AI12</f>
        <v xml:space="preserve"> </v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e">
        <f>IF(G16="","",RANK(G16,$G$9:$G$40)+COUNTIF(G$9:G16,G16)-1)</f>
        <v>#VALUE!</v>
      </c>
      <c r="C16" s="206" t="str">
        <f>'yüksek V'!D13</f>
        <v>-</v>
      </c>
      <c r="D16" s="32" t="str">
        <f>'yüksek V'!E13</f>
        <v>-</v>
      </c>
      <c r="E16" s="32" t="str">
        <f>'yüksek V'!F13</f>
        <v>LEFKE GAZİ LİSESİ</v>
      </c>
      <c r="F16" s="48">
        <f>'yüksek V'!AH13</f>
        <v>0</v>
      </c>
      <c r="G16" s="43" t="str">
        <f>'yüksek V'!AI13</f>
        <v xml:space="preserve"> </v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e">
        <f>IF(G17="","",RANK(G17,$G$9:$G$40)+COUNTIF(G$9:G17,G17)-1)</f>
        <v>#VALUE!</v>
      </c>
      <c r="C17" s="206" t="str">
        <f>'yüksek V'!D14</f>
        <v>-</v>
      </c>
      <c r="D17" s="32" t="str">
        <f>'yüksek V'!E14</f>
        <v>-</v>
      </c>
      <c r="E17" s="32" t="str">
        <f>'yüksek V'!F14</f>
        <v>THE ENGLISH SCHOOL OF KYRENIA</v>
      </c>
      <c r="F17" s="48">
        <f>'yüksek V'!AH14</f>
        <v>0</v>
      </c>
      <c r="G17" s="43" t="str">
        <f>'yüksek V'!AI14</f>
        <v xml:space="preserve"> </v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e">
        <f>IF(G18="","",RANK(G18,$G$9:$G$40)+COUNTIF(G$9:G18,G18)-1)</f>
        <v>#VALUE!</v>
      </c>
      <c r="C18" s="206">
        <f>'yüksek V'!D15</f>
        <v>37767</v>
      </c>
      <c r="D18" s="32" t="str">
        <f>'yüksek V'!E15</f>
        <v>DANİELA ÇIKIKÇIOĞLU</v>
      </c>
      <c r="E18" s="32" t="str">
        <f>'yüksek V'!F15</f>
        <v>KURTULUŞ LİSESİ</v>
      </c>
      <c r="F18" s="48">
        <f>'yüksek V'!AH15</f>
        <v>0</v>
      </c>
      <c r="G18" s="43" t="str">
        <f>'yüksek V'!AI15</f>
        <v xml:space="preserve"> </v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e">
        <f>IF(G19="","",RANK(G19,$G$9:$G$40)+COUNTIF(G$9:G19,G19)-1)</f>
        <v>#VALUE!</v>
      </c>
      <c r="C19" s="206">
        <f>'yüksek V'!D16</f>
        <v>38345</v>
      </c>
      <c r="D19" s="32" t="str">
        <f>'yüksek V'!E16</f>
        <v>SILA OKUR</v>
      </c>
      <c r="E19" s="32" t="str">
        <f>'yüksek V'!F16</f>
        <v>BEKİRPAŞA LİSESİ</v>
      </c>
      <c r="F19" s="48">
        <f>'yüksek V'!AH16</f>
        <v>0</v>
      </c>
      <c r="G19" s="43" t="str">
        <f>'yüksek V'!AI16</f>
        <v xml:space="preserve"> </v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e">
        <f>IF(G20="","",RANK(G20,$G$9:$G$40)+COUNTIF(G$9:G20,G20)-1)</f>
        <v>#VALUE!</v>
      </c>
      <c r="C20" s="206" t="str">
        <f>'yüksek V'!D17</f>
        <v>-</v>
      </c>
      <c r="D20" s="32" t="str">
        <f>'yüksek V'!E17</f>
        <v>-</v>
      </c>
      <c r="E20" s="32" t="str">
        <f>'yüksek V'!F17</f>
        <v>LEFKOŞA TÜRK LİSESİ</v>
      </c>
      <c r="F20" s="48">
        <f>'yüksek V'!AH17</f>
        <v>0</v>
      </c>
      <c r="G20" s="43" t="str">
        <f>'yüksek V'!AI17</f>
        <v xml:space="preserve"> </v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e">
        <f>IF(G21="","",RANK(G21,$G$9:$G$40)+COUNTIF(G$9:G21,G21)-1)</f>
        <v>#VALUE!</v>
      </c>
      <c r="C21" s="206" t="str">
        <f>'yüksek V'!D18</f>
        <v>-</v>
      </c>
      <c r="D21" s="32" t="str">
        <f>'yüksek V'!E18</f>
        <v>-</v>
      </c>
      <c r="E21" s="32" t="str">
        <f>'yüksek V'!F18</f>
        <v>CENGİZ TOPEL E. M .LİSESİ</v>
      </c>
      <c r="F21" s="48">
        <f>'yüksek V'!AH18</f>
        <v>0</v>
      </c>
      <c r="G21" s="43" t="str">
        <f>'yüksek V'!AI18</f>
        <v xml:space="preserve"> </v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e">
        <f>IF(G22="","",RANK(G22,$G$9:$G$40)+COUNTIF(G$9:G22,G22)-1)</f>
        <v>#VALUE!</v>
      </c>
      <c r="C22" s="206" t="str">
        <f>'yüksek V'!D19</f>
        <v>-</v>
      </c>
      <c r="D22" s="32" t="str">
        <f>'yüksek V'!E19</f>
        <v>-</v>
      </c>
      <c r="E22" s="32" t="str">
        <f>'yüksek V'!F19</f>
        <v>GÜZELYURT TMK</v>
      </c>
      <c r="F22" s="48">
        <f>'yüksek V'!AH19</f>
        <v>0</v>
      </c>
      <c r="G22" s="43" t="str">
        <f>'yüksek V'!AI19</f>
        <v xml:space="preserve"> </v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e">
        <f>IF(G23="","",RANK(G23,$G$9:$G$40)+COUNTIF(G$9:G23,G23)-1)</f>
        <v>#VALUE!</v>
      </c>
      <c r="C23" s="206">
        <f>'yüksek V'!D20</f>
        <v>37446</v>
      </c>
      <c r="D23" s="32" t="str">
        <f>'yüksek V'!E20</f>
        <v>İLKNUR İNCE</v>
      </c>
      <c r="E23" s="32" t="str">
        <f>'yüksek V'!F20</f>
        <v>KARPAZ MESLEK LİSESİ</v>
      </c>
      <c r="F23" s="48">
        <f>'yüksek V'!AH20</f>
        <v>0</v>
      </c>
      <c r="G23" s="43" t="str">
        <f>'yüksek V'!AI20</f>
        <v xml:space="preserve"> </v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e">
        <f>IF(G24="","",RANK(G24,$G$9:$G$40)+COUNTIF(G$9:G24,G24)-1)</f>
        <v>#VALUE!</v>
      </c>
      <c r="C24" s="206" t="str">
        <f>'yüksek V'!D21</f>
        <v>-</v>
      </c>
      <c r="D24" s="32" t="str">
        <f>'yüksek V'!E21</f>
        <v>-</v>
      </c>
      <c r="E24" s="32" t="str">
        <f>'yüksek V'!F21</f>
        <v>POLATPAŞA LİSESİ</v>
      </c>
      <c r="F24" s="48">
        <f>'yüksek V'!AH21</f>
        <v>0</v>
      </c>
      <c r="G24" s="43" t="str">
        <f>'yüksek V'!AI21</f>
        <v xml:space="preserve"> </v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e">
        <f>IF(G25="","",RANK(G25,$G$9:$G$40)+COUNTIF(G$9:G25,G25)-1)</f>
        <v>#VALUE!</v>
      </c>
      <c r="C25" s="206" t="str">
        <f>'yüksek V'!D22</f>
        <v>-</v>
      </c>
      <c r="D25" s="32" t="str">
        <f>'yüksek V'!E22</f>
        <v>-</v>
      </c>
      <c r="E25" s="32" t="str">
        <f>'yüksek V'!F22</f>
        <v>ATATÜRK MESLEK LİSESİ</v>
      </c>
      <c r="F25" s="48">
        <f>'yüksek V'!AH22</f>
        <v>0</v>
      </c>
      <c r="G25" s="43" t="str">
        <f>'yüksek V'!AI22</f>
        <v xml:space="preserve"> </v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e">
        <f>IF(G26="","",RANK(G26,$G$9:$G$40)+COUNTIF(G$9:G26,G26)-1)</f>
        <v>#VALUE!</v>
      </c>
      <c r="C26" s="206">
        <f>'yüksek V'!D23</f>
        <v>37706</v>
      </c>
      <c r="D26" s="32" t="str">
        <f>'yüksek V'!E23</f>
        <v>AYBEN ARAPOĞLU</v>
      </c>
      <c r="E26" s="32" t="str">
        <f>'yüksek V'!F23</f>
        <v>YAKIN DOĞU KOLEJİ</v>
      </c>
      <c r="F26" s="48">
        <f>'yüksek V'!AH23</f>
        <v>0</v>
      </c>
      <c r="G26" s="43" t="str">
        <f>'yüksek V'!AI23</f>
        <v xml:space="preserve"> </v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e">
        <f>IF(G27="","",RANK(G27,$G$9:$G$40)+COUNTIF(G$9:G27,G27)-1)</f>
        <v>#VALUE!</v>
      </c>
      <c r="C27" s="206" t="str">
        <f>'yüksek V'!D24</f>
        <v>-</v>
      </c>
      <c r="D27" s="32" t="str">
        <f>'yüksek V'!E24</f>
        <v>-</v>
      </c>
      <c r="E27" s="32" t="str">
        <f>'yüksek V'!F24</f>
        <v>HAYDARPAŞA TİCARET LİSESİ</v>
      </c>
      <c r="F27" s="48">
        <f>'yüksek V'!AH24</f>
        <v>0</v>
      </c>
      <c r="G27" s="43" t="str">
        <f>'yüksek V'!AI24</f>
        <v xml:space="preserve"> </v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e">
        <f>IF(G28="","",RANK(G28,$G$9:$G$40)+COUNTIF(G$9:G28,G28)-1)</f>
        <v>#VALUE!</v>
      </c>
      <c r="C28" s="206">
        <f>'yüksek V'!D25</f>
        <v>38004</v>
      </c>
      <c r="D28" s="32" t="str">
        <f>'yüksek V'!E25</f>
        <v>ÖZDE PİLLİ</v>
      </c>
      <c r="E28" s="32" t="str">
        <f>'yüksek V'!F25</f>
        <v>TÜRK MAARİF KOLEJİ</v>
      </c>
      <c r="F28" s="48">
        <f>'yüksek V'!AH25</f>
        <v>0</v>
      </c>
      <c r="G28" s="43" t="str">
        <f>'yüksek V'!AI25</f>
        <v xml:space="preserve"> </v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e">
        <f>IF(G29="","",RANK(G29,$G$9:$G$40)+COUNTIF(G$9:G29,G29)-1)</f>
        <v>#VALUE!</v>
      </c>
      <c r="C29" s="206" t="str">
        <f>'yüksek V'!D26</f>
        <v>-</v>
      </c>
      <c r="D29" s="32" t="str">
        <f>'yüksek V'!E26</f>
        <v>-</v>
      </c>
      <c r="E29" s="32" t="str">
        <f>'yüksek V'!F26</f>
        <v>20 TEMMUZ FEN LİSESİ</v>
      </c>
      <c r="F29" s="48">
        <f>'yüksek V'!AH26</f>
        <v>0</v>
      </c>
      <c r="G29" s="43" t="str">
        <f>'yüksek V'!AI26</f>
        <v xml:space="preserve"> </v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e">
        <f>IF(G30="","",RANK(G30,$G$9:$G$40)+COUNTIF(G$9:G30,G30)-1)</f>
        <v>#VALUE!</v>
      </c>
      <c r="C30" s="206" t="str">
        <f>'yüksek V'!D27</f>
        <v>29.01.2002</v>
      </c>
      <c r="D30" s="32" t="str">
        <f>'yüksek V'!E27</f>
        <v>DİANA GÜLTUNA</v>
      </c>
      <c r="E30" s="32" t="str">
        <f>'yüksek V'!F27</f>
        <v>19 MAYIS TMK</v>
      </c>
      <c r="F30" s="48">
        <f>'yüksek V'!AH27</f>
        <v>0</v>
      </c>
      <c r="G30" s="43" t="str">
        <f>'yüksek V'!AI27</f>
        <v xml:space="preserve"> </v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e">
        <f>IF(G31="","",RANK(G31,$G$9:$G$40)+COUNTIF(G$9:G31,G31)-1)</f>
        <v>#VALUE!</v>
      </c>
      <c r="C31" s="206">
        <f>'yüksek V'!D28</f>
        <v>38118</v>
      </c>
      <c r="D31" s="32" t="str">
        <f>'yüksek V'!E28</f>
        <v>IREM ÇAMLICA</v>
      </c>
      <c r="E31" s="32" t="str">
        <f>'yüksek V'!F28</f>
        <v>HALA SULTAN İLAHİYAT KOLEJİ</v>
      </c>
      <c r="F31" s="48">
        <f>'yüksek V'!AH28</f>
        <v>0</v>
      </c>
      <c r="G31" s="43" t="str">
        <f>'yüksek V'!AI28</f>
        <v xml:space="preserve"> </v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e">
        <f>IF(G32="","",RANK(G32,$G$9:$G$40)+COUNTIF(G$9:G32,G32)-1)</f>
        <v>#VALUE!</v>
      </c>
      <c r="C32" s="206">
        <f>'yüksek V'!D29</f>
        <v>0</v>
      </c>
      <c r="D32" s="32">
        <f>'yüksek V'!E29</f>
        <v>0</v>
      </c>
      <c r="E32" s="32" t="str">
        <f>'yüksek V'!F29</f>
        <v/>
      </c>
      <c r="F32" s="48">
        <f>'yüksek V'!AH29</f>
        <v>0</v>
      </c>
      <c r="G32" s="43" t="str">
        <f>'yüksek V'!AI29</f>
        <v xml:space="preserve"> </v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e">
        <f>IF(G33="","",RANK(G33,$G$9:$G$40)+COUNTIF(G$9:G33,G33)-1)</f>
        <v>#VALUE!</v>
      </c>
      <c r="C33" s="206">
        <f>'yüksek V'!D30</f>
        <v>0</v>
      </c>
      <c r="D33" s="32">
        <f>'yüksek V'!E30</f>
        <v>0</v>
      </c>
      <c r="E33" s="32" t="str">
        <f>'yüksek V'!F30</f>
        <v/>
      </c>
      <c r="F33" s="48">
        <f>'yüksek V'!AH30</f>
        <v>0</v>
      </c>
      <c r="G33" s="43" t="str">
        <f>'yüksek V'!AI30</f>
        <v xml:space="preserve"> </v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e">
        <f>IF(G34="","",RANK(G34,$G$9:$G$40)+COUNTIF(G$9:G34,G34)-1)</f>
        <v>#VALUE!</v>
      </c>
      <c r="C34" s="206">
        <f>'yüksek V'!D31</f>
        <v>0</v>
      </c>
      <c r="D34" s="32">
        <f>'yüksek V'!E31</f>
        <v>0</v>
      </c>
      <c r="E34" s="32" t="str">
        <f>'yüksek V'!F31</f>
        <v/>
      </c>
      <c r="F34" s="48">
        <f>'yüksek V'!AH31</f>
        <v>0</v>
      </c>
      <c r="G34" s="43" t="str">
        <f>'yüksek V'!AI31</f>
        <v xml:space="preserve"> </v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e">
        <f>IF(G35="","",RANK(G35,$G$9:$G$40)+COUNTIF(G$9:G35,G35)-1)</f>
        <v>#VALUE!</v>
      </c>
      <c r="C35" s="206">
        <f>'yüksek V'!D32</f>
        <v>0</v>
      </c>
      <c r="D35" s="32">
        <f>'yüksek V'!E32</f>
        <v>0</v>
      </c>
      <c r="E35" s="32" t="str">
        <f>'yüksek V'!F32</f>
        <v/>
      </c>
      <c r="F35" s="48">
        <f>'yüksek V'!AH32</f>
        <v>0</v>
      </c>
      <c r="G35" s="43" t="str">
        <f>'yüksek V'!AI32</f>
        <v xml:space="preserve"> </v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e">
        <f>IF(G36="","",RANK(G36,$G$9:$G$40)+COUNTIF(G$9:G36,G36)-1)</f>
        <v>#VALUE!</v>
      </c>
      <c r="C36" s="206">
        <f>'yüksek V'!D33</f>
        <v>0</v>
      </c>
      <c r="D36" s="32">
        <f>'yüksek V'!E33</f>
        <v>0</v>
      </c>
      <c r="E36" s="32" t="str">
        <f>'yüksek V'!F33</f>
        <v/>
      </c>
      <c r="F36" s="48">
        <f>'yüksek V'!AH33</f>
        <v>0</v>
      </c>
      <c r="G36" s="43" t="str">
        <f>'yüksek V'!AI33</f>
        <v xml:space="preserve"> </v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e">
        <f>IF(G37="","",RANK(G37,$G$9:$G$40)+COUNTIF(G$9:G37,G37)-1)</f>
        <v>#VALUE!</v>
      </c>
      <c r="C37" s="206">
        <f>'yüksek V'!D34</f>
        <v>0</v>
      </c>
      <c r="D37" s="32">
        <f>'yüksek V'!E34</f>
        <v>0</v>
      </c>
      <c r="E37" s="32" t="str">
        <f>'yüksek V'!F34</f>
        <v/>
      </c>
      <c r="F37" s="48">
        <f>'yüksek V'!AH34</f>
        <v>0</v>
      </c>
      <c r="G37" s="43" t="str">
        <f>'yüksek V'!AI34</f>
        <v xml:space="preserve"> </v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e">
        <f>IF(G38="","",RANK(G38,$G$9:$G$40)+COUNTIF(G$9:G38,G38)-1)</f>
        <v>#VALUE!</v>
      </c>
      <c r="C38" s="206">
        <f>'yüksek V'!D35</f>
        <v>0</v>
      </c>
      <c r="D38" s="32">
        <f>'yüksek V'!E35</f>
        <v>0</v>
      </c>
      <c r="E38" s="32" t="str">
        <f>'yüksek V'!F35</f>
        <v/>
      </c>
      <c r="F38" s="48">
        <f>'yüksek V'!AH35</f>
        <v>0</v>
      </c>
      <c r="G38" s="43" t="str">
        <f>'yüksek V'!AI35</f>
        <v xml:space="preserve"> </v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e">
        <f>IF(G39="","",RANK(G39,$G$9:$G$40)+COUNTIF(G$9:G39,G39)-1)</f>
        <v>#VALUE!</v>
      </c>
      <c r="C39" s="206">
        <f>'yüksek V'!D36</f>
        <v>0</v>
      </c>
      <c r="D39" s="32">
        <f>'yüksek V'!E36</f>
        <v>0</v>
      </c>
      <c r="E39" s="32" t="str">
        <f>'yüksek V'!F36</f>
        <v/>
      </c>
      <c r="F39" s="48">
        <f>'yüksek V'!AH36</f>
        <v>0</v>
      </c>
      <c r="G39" s="43" t="str">
        <f>'yüksek V'!AI36</f>
        <v xml:space="preserve"> </v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e">
        <f>IF(G40="","",RANK(G40,$G$9:$G$40)+COUNTIF(G$9:G40,G40)-1)</f>
        <v>#VALUE!</v>
      </c>
      <c r="C40" s="206">
        <f>'yüksek V'!D37</f>
        <v>0</v>
      </c>
      <c r="D40" s="32">
        <f>'yüksek V'!E37</f>
        <v>0</v>
      </c>
      <c r="E40" s="32" t="str">
        <f>'yüksek V'!F37</f>
        <v/>
      </c>
      <c r="F40" s="48">
        <f>'yüksek V'!AH37</f>
        <v>0</v>
      </c>
      <c r="G40" s="43" t="str">
        <f>'yüksek V'!AI37</f>
        <v xml:space="preserve"> </v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105" priority="2" stopIfTrue="1" operator="equal">
      <formula>0</formula>
    </cfRule>
  </conditionalFormatting>
  <conditionalFormatting sqref="C9:C40">
    <cfRule type="cellIs" dxfId="104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topLeftCell="A16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yüksek!$D$6</f>
        <v>YÜKSEK ATLAMA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IF(ISERROR(VLOOKUP(I9,yüksek!$B$9:$H$40,7,FALSE)),0,(VLOOKUP(I9,yüksek!$B$9:$H$40,7,FALSE)))</f>
        <v>0</v>
      </c>
      <c r="C9" s="206">
        <f>IF(ISERROR(VLOOKUP(I9,yüksek!$B$9:$H$40,2,FALSE)),0,(VLOOKUP(I9,yüksek!$B$9:$H$40,2,FALSE)))</f>
        <v>0</v>
      </c>
      <c r="D9" s="212">
        <f>IF(ISERROR(VLOOKUP(I9,yüksek!$B$9:$H$40,3,FALSE)),0,(VLOOKUP(I9,yüksek!$B$9:$H$40,3,FALSE)))</f>
        <v>0</v>
      </c>
      <c r="E9" s="212">
        <f>IF(ISERROR(VLOOKUP(I9,yüksek!$B$9:$H$40,4,FALSE)),0,(VLOOKUP(I9,yüksek!$B$9:$H$40,4,FALSE)))</f>
        <v>0</v>
      </c>
      <c r="F9" s="48">
        <f>IF(ISERROR(VLOOKUP(I9,yüksek!$B$9:$H$40,5,FALSE)),0,(VLOOKUP(I9,yüksek!$B$9:$H$40,5,FALSE)))</f>
        <v>0</v>
      </c>
      <c r="G9" s="40">
        <f>IF(ISERROR(VLOOKUP(I9,yüksek!$B$9:$H$40,6,FALSE)),0,(VLOOKUP(I9,yüksek!$B$9:$H$40,6,FALSE)))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IF(ISERROR(VLOOKUP(I10,yüksek!$B$9:$H$40,7,FALSE)),0,(VLOOKUP(I10,yüksek!$B$9:$H$40,7,FALSE)))</f>
        <v>0</v>
      </c>
      <c r="C10" s="206">
        <f>IF(ISERROR(VLOOKUP(I10,yüksek!$B$9:$H$40,2,FALSE)),0,(VLOOKUP(I10,yüksek!$B$9:$H$40,2,FALSE)))</f>
        <v>0</v>
      </c>
      <c r="D10" s="212">
        <f>IF(ISERROR(VLOOKUP(I10,yüksek!$B$9:$H$40,3,FALSE)),0,(VLOOKUP(I10,yüksek!$B$9:$H$40,3,FALSE)))</f>
        <v>0</v>
      </c>
      <c r="E10" s="212">
        <f>IF(ISERROR(VLOOKUP(I10,yüksek!$B$9:$H$40,4,FALSE)),0,(VLOOKUP(I10,yüksek!$B$9:$H$40,4,FALSE)))</f>
        <v>0</v>
      </c>
      <c r="F10" s="48">
        <f>IF(ISERROR(VLOOKUP(I10,yüksek!$B$9:$H$40,5,FALSE)),0,(VLOOKUP(I10,yüksek!$B$9:$H$40,5,FALSE)))</f>
        <v>0</v>
      </c>
      <c r="G10" s="40">
        <f>IF(ISERROR(VLOOKUP(I10,yüksek!$B$9:$H$40,6,FALSE)),0,(VLOOKUP(I10,yüksek!$B$9:$H$40,6,FALSE)))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IF(ISERROR(VLOOKUP(I11,yüksek!$B$9:$H$40,7,FALSE)),0,(VLOOKUP(I11,yüksek!$B$9:$H$40,7,FALSE)))</f>
        <v>0</v>
      </c>
      <c r="C11" s="206">
        <f>IF(ISERROR(VLOOKUP(I11,yüksek!$B$9:$H$40,2,FALSE)),0,(VLOOKUP(I11,yüksek!$B$9:$H$40,2,FALSE)))</f>
        <v>0</v>
      </c>
      <c r="D11" s="212">
        <f>IF(ISERROR(VLOOKUP(I11,yüksek!$B$9:$H$40,3,FALSE)),0,(VLOOKUP(I11,yüksek!$B$9:$H$40,3,FALSE)))</f>
        <v>0</v>
      </c>
      <c r="E11" s="212">
        <f>IF(ISERROR(VLOOKUP(I11,yüksek!$B$9:$H$40,4,FALSE)),0,(VLOOKUP(I11,yüksek!$B$9:$H$40,4,FALSE)))</f>
        <v>0</v>
      </c>
      <c r="F11" s="48">
        <f>IF(ISERROR(VLOOKUP(I11,yüksek!$B$9:$H$40,5,FALSE)),0,(VLOOKUP(I11,yüksek!$B$9:$H$40,5,FALSE)))</f>
        <v>0</v>
      </c>
      <c r="G11" s="40">
        <f>IF(ISERROR(VLOOKUP(I11,yüksek!$B$9:$H$40,6,FALSE)),0,(VLOOKUP(I11,yüksek!$B$9:$H$40,6,FALSE)))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IF(ISERROR(VLOOKUP(I12,yüksek!$B$9:$H$40,7,FALSE)),0,(VLOOKUP(I12,yüksek!$B$9:$H$40,7,FALSE)))</f>
        <v>0</v>
      </c>
      <c r="C12" s="206">
        <f>IF(ISERROR(VLOOKUP(I12,yüksek!$B$9:$H$40,2,FALSE)),0,(VLOOKUP(I12,yüksek!$B$9:$H$40,2,FALSE)))</f>
        <v>0</v>
      </c>
      <c r="D12" s="212">
        <f>IF(ISERROR(VLOOKUP(I12,yüksek!$B$9:$H$40,3,FALSE)),0,(VLOOKUP(I12,yüksek!$B$9:$H$40,3,FALSE)))</f>
        <v>0</v>
      </c>
      <c r="E12" s="212">
        <f>IF(ISERROR(VLOOKUP(I12,yüksek!$B$9:$H$40,4,FALSE)),0,(VLOOKUP(I12,yüksek!$B$9:$H$40,4,FALSE)))</f>
        <v>0</v>
      </c>
      <c r="F12" s="48">
        <f>IF(ISERROR(VLOOKUP(I12,yüksek!$B$9:$H$40,5,FALSE)),0,(VLOOKUP(I12,yüksek!$B$9:$H$40,5,FALSE)))</f>
        <v>0</v>
      </c>
      <c r="G12" s="40">
        <f>IF(ISERROR(VLOOKUP(I12,yüksek!$B$9:$H$40,6,FALSE)),0,(VLOOKUP(I12,yüksek!$B$9:$H$40,6,FALSE)))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IF(ISERROR(VLOOKUP(I13,yüksek!$B$9:$H$40,7,FALSE)),0,(VLOOKUP(I13,yüksek!$B$9:$H$40,7,FALSE)))</f>
        <v>0</v>
      </c>
      <c r="C13" s="206">
        <f>IF(ISERROR(VLOOKUP(I13,yüksek!$B$9:$H$40,2,FALSE)),0,(VLOOKUP(I13,yüksek!$B$9:$H$40,2,FALSE)))</f>
        <v>0</v>
      </c>
      <c r="D13" s="212">
        <f>IF(ISERROR(VLOOKUP(I13,yüksek!$B$9:$H$40,3,FALSE)),0,(VLOOKUP(I13,yüksek!$B$9:$H$40,3,FALSE)))</f>
        <v>0</v>
      </c>
      <c r="E13" s="212">
        <f>IF(ISERROR(VLOOKUP(I13,yüksek!$B$9:$H$40,4,FALSE)),0,(VLOOKUP(I13,yüksek!$B$9:$H$40,4,FALSE)))</f>
        <v>0</v>
      </c>
      <c r="F13" s="48">
        <f>IF(ISERROR(VLOOKUP(I13,yüksek!$B$9:$H$40,5,FALSE)),0,(VLOOKUP(I13,yüksek!$B$9:$H$40,5,FALSE)))</f>
        <v>0</v>
      </c>
      <c r="G13" s="40">
        <f>IF(ISERROR(VLOOKUP(I13,yüksek!$B$9:$H$40,6,FALSE)),0,(VLOOKUP(I13,yüksek!$B$9:$H$40,6,FALSE)))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IF(ISERROR(VLOOKUP(I14,yüksek!$B$9:$H$40,7,FALSE)),0,(VLOOKUP(I14,yüksek!$B$9:$H$40,7,FALSE)))</f>
        <v>0</v>
      </c>
      <c r="C14" s="206">
        <f>IF(ISERROR(VLOOKUP(I14,yüksek!$B$9:$H$40,2,FALSE)),0,(VLOOKUP(I14,yüksek!$B$9:$H$40,2,FALSE)))</f>
        <v>0</v>
      </c>
      <c r="D14" s="212">
        <f>IF(ISERROR(VLOOKUP(I14,yüksek!$B$9:$H$40,3,FALSE)),0,(VLOOKUP(I14,yüksek!$B$9:$H$40,3,FALSE)))</f>
        <v>0</v>
      </c>
      <c r="E14" s="212">
        <f>IF(ISERROR(VLOOKUP(I14,yüksek!$B$9:$H$40,4,FALSE)),0,(VLOOKUP(I14,yüksek!$B$9:$H$40,4,FALSE)))</f>
        <v>0</v>
      </c>
      <c r="F14" s="48">
        <f>IF(ISERROR(VLOOKUP(I14,yüksek!$B$9:$H$40,5,FALSE)),0,(VLOOKUP(I14,yüksek!$B$9:$H$40,5,FALSE)))</f>
        <v>0</v>
      </c>
      <c r="G14" s="40">
        <f>IF(ISERROR(VLOOKUP(I14,yüksek!$B$9:$H$40,6,FALSE)),0,(VLOOKUP(I14,yüksek!$B$9:$H$40,6,FALSE)))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IF(ISERROR(VLOOKUP(I15,yüksek!$B$9:$H$40,7,FALSE)),0,(VLOOKUP(I15,yüksek!$B$9:$H$40,7,FALSE)))</f>
        <v>0</v>
      </c>
      <c r="C15" s="206">
        <f>IF(ISERROR(VLOOKUP(I15,yüksek!$B$9:$H$40,2,FALSE)),0,(VLOOKUP(I15,yüksek!$B$9:$H$40,2,FALSE)))</f>
        <v>0</v>
      </c>
      <c r="D15" s="212">
        <f>IF(ISERROR(VLOOKUP(I15,yüksek!$B$9:$H$40,3,FALSE)),0,(VLOOKUP(I15,yüksek!$B$9:$H$40,3,FALSE)))</f>
        <v>0</v>
      </c>
      <c r="E15" s="212">
        <f>IF(ISERROR(VLOOKUP(I15,yüksek!$B$9:$H$40,4,FALSE)),0,(VLOOKUP(I15,yüksek!$B$9:$H$40,4,FALSE)))</f>
        <v>0</v>
      </c>
      <c r="F15" s="48">
        <f>IF(ISERROR(VLOOKUP(I15,yüksek!$B$9:$H$40,5,FALSE)),0,(VLOOKUP(I15,yüksek!$B$9:$H$40,5,FALSE)))</f>
        <v>0</v>
      </c>
      <c r="G15" s="40">
        <f>IF(ISERROR(VLOOKUP(I15,yüksek!$B$9:$H$40,6,FALSE)),0,(VLOOKUP(I15,yüksek!$B$9:$H$40,6,FALSE)))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IF(ISERROR(VLOOKUP(I16,yüksek!$B$9:$H$40,7,FALSE)),0,(VLOOKUP(I16,yüksek!$B$9:$H$40,7,FALSE)))</f>
        <v>0</v>
      </c>
      <c r="C16" s="206">
        <f>IF(ISERROR(VLOOKUP(I16,yüksek!$B$9:$H$40,2,FALSE)),0,(VLOOKUP(I16,yüksek!$B$9:$H$40,2,FALSE)))</f>
        <v>0</v>
      </c>
      <c r="D16" s="212">
        <f>IF(ISERROR(VLOOKUP(I16,yüksek!$B$9:$H$40,3,FALSE)),0,(VLOOKUP(I16,yüksek!$B$9:$H$40,3,FALSE)))</f>
        <v>0</v>
      </c>
      <c r="E16" s="212">
        <f>IF(ISERROR(VLOOKUP(I16,yüksek!$B$9:$H$40,4,FALSE)),0,(VLOOKUP(I16,yüksek!$B$9:$H$40,4,FALSE)))</f>
        <v>0</v>
      </c>
      <c r="F16" s="48">
        <f>IF(ISERROR(VLOOKUP(I16,yüksek!$B$9:$H$40,5,FALSE)),0,(VLOOKUP(I16,yüksek!$B$9:$H$40,5,FALSE)))</f>
        <v>0</v>
      </c>
      <c r="G16" s="40">
        <f>IF(ISERROR(VLOOKUP(I16,yüksek!$B$9:$H$40,6,FALSE)),0,(VLOOKUP(I16,yüksek!$B$9:$H$40,6,FALSE)))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IF(ISERROR(VLOOKUP(I17,yüksek!$B$9:$H$40,7,FALSE)),0,(VLOOKUP(I17,yüksek!$B$9:$H$40,7,FALSE)))</f>
        <v>0</v>
      </c>
      <c r="C17" s="206">
        <f>IF(ISERROR(VLOOKUP(I17,yüksek!$B$9:$H$40,2,FALSE)),0,(VLOOKUP(I17,yüksek!$B$9:$H$40,2,FALSE)))</f>
        <v>0</v>
      </c>
      <c r="D17" s="212">
        <f>IF(ISERROR(VLOOKUP(I17,yüksek!$B$9:$H$40,3,FALSE)),0,(VLOOKUP(I17,yüksek!$B$9:$H$40,3,FALSE)))</f>
        <v>0</v>
      </c>
      <c r="E17" s="212">
        <f>IF(ISERROR(VLOOKUP(I17,yüksek!$B$9:$H$40,4,FALSE)),0,(VLOOKUP(I17,yüksek!$B$9:$H$40,4,FALSE)))</f>
        <v>0</v>
      </c>
      <c r="F17" s="48">
        <f>IF(ISERROR(VLOOKUP(I17,yüksek!$B$9:$H$40,5,FALSE)),0,(VLOOKUP(I17,yüksek!$B$9:$H$40,5,FALSE)))</f>
        <v>0</v>
      </c>
      <c r="G17" s="40">
        <f>IF(ISERROR(VLOOKUP(I17,yüksek!$B$9:$H$40,6,FALSE)),0,(VLOOKUP(I17,yüksek!$B$9:$H$40,6,FALSE)))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IF(ISERROR(VLOOKUP(I18,yüksek!$B$9:$H$40,7,FALSE)),0,(VLOOKUP(I18,yüksek!$B$9:$H$40,7,FALSE)))</f>
        <v>0</v>
      </c>
      <c r="C18" s="206">
        <f>IF(ISERROR(VLOOKUP(I18,yüksek!$B$9:$H$40,2,FALSE)),0,(VLOOKUP(I18,yüksek!$B$9:$H$40,2,FALSE)))</f>
        <v>0</v>
      </c>
      <c r="D18" s="212">
        <f>IF(ISERROR(VLOOKUP(I18,yüksek!$B$9:$H$40,3,FALSE)),0,(VLOOKUP(I18,yüksek!$B$9:$H$40,3,FALSE)))</f>
        <v>0</v>
      </c>
      <c r="E18" s="212">
        <f>IF(ISERROR(VLOOKUP(I18,yüksek!$B$9:$H$40,4,FALSE)),0,(VLOOKUP(I18,yüksek!$B$9:$H$40,4,FALSE)))</f>
        <v>0</v>
      </c>
      <c r="F18" s="48">
        <f>IF(ISERROR(VLOOKUP(I18,yüksek!$B$9:$H$40,5,FALSE)),0,(VLOOKUP(I18,yüksek!$B$9:$H$40,5,FALSE)))</f>
        <v>0</v>
      </c>
      <c r="G18" s="40">
        <f>IF(ISERROR(VLOOKUP(I18,yüksek!$B$9:$H$40,6,FALSE)),0,(VLOOKUP(I18,yüksek!$B$9:$H$40,6,FALSE)))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IF(ISERROR(VLOOKUP(I19,yüksek!$B$9:$H$40,7,FALSE)),0,(VLOOKUP(I19,yüksek!$B$9:$H$40,7,FALSE)))</f>
        <v>0</v>
      </c>
      <c r="C19" s="206">
        <f>IF(ISERROR(VLOOKUP(I19,yüksek!$B$9:$H$40,2,FALSE)),0,(VLOOKUP(I19,yüksek!$B$9:$H$40,2,FALSE)))</f>
        <v>0</v>
      </c>
      <c r="D19" s="212">
        <f>IF(ISERROR(VLOOKUP(I19,yüksek!$B$9:$H$40,3,FALSE)),0,(VLOOKUP(I19,yüksek!$B$9:$H$40,3,FALSE)))</f>
        <v>0</v>
      </c>
      <c r="E19" s="212">
        <f>IF(ISERROR(VLOOKUP(I19,yüksek!$B$9:$H$40,4,FALSE)),0,(VLOOKUP(I19,yüksek!$B$9:$H$40,4,FALSE)))</f>
        <v>0</v>
      </c>
      <c r="F19" s="48">
        <f>IF(ISERROR(VLOOKUP(I19,yüksek!$B$9:$H$40,5,FALSE)),0,(VLOOKUP(I19,yüksek!$B$9:$H$40,5,FALSE)))</f>
        <v>0</v>
      </c>
      <c r="G19" s="40">
        <f>IF(ISERROR(VLOOKUP(I19,yüksek!$B$9:$H$40,6,FALSE)),0,(VLOOKUP(I19,yüksek!$B$9:$H$40,6,FALSE)))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IF(ISERROR(VLOOKUP(I20,yüksek!$B$9:$H$40,7,FALSE)),0,(VLOOKUP(I20,yüksek!$B$9:$H$40,7,FALSE)))</f>
        <v>0</v>
      </c>
      <c r="C20" s="206">
        <f>IF(ISERROR(VLOOKUP(I20,yüksek!$B$9:$H$40,2,FALSE)),0,(VLOOKUP(I20,yüksek!$B$9:$H$40,2,FALSE)))</f>
        <v>0</v>
      </c>
      <c r="D20" s="212">
        <f>IF(ISERROR(VLOOKUP(I20,yüksek!$B$9:$H$40,3,FALSE)),0,(VLOOKUP(I20,yüksek!$B$9:$H$40,3,FALSE)))</f>
        <v>0</v>
      </c>
      <c r="E20" s="212">
        <f>IF(ISERROR(VLOOKUP(I20,yüksek!$B$9:$H$40,4,FALSE)),0,(VLOOKUP(I20,yüksek!$B$9:$H$40,4,FALSE)))</f>
        <v>0</v>
      </c>
      <c r="F20" s="48">
        <f>IF(ISERROR(VLOOKUP(I20,yüksek!$B$9:$H$40,5,FALSE)),0,(VLOOKUP(I20,yüksek!$B$9:$H$40,5,FALSE)))</f>
        <v>0</v>
      </c>
      <c r="G20" s="40">
        <f>IF(ISERROR(VLOOKUP(I20,yüksek!$B$9:$H$40,6,FALSE)),0,(VLOOKUP(I20,yüksek!$B$9:$H$40,6,FALSE)))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IF(ISERROR(VLOOKUP(I21,yüksek!$B$9:$H$40,7,FALSE)),0,(VLOOKUP(I21,yüksek!$B$9:$H$40,7,FALSE)))</f>
        <v>0</v>
      </c>
      <c r="C21" s="206">
        <f>IF(ISERROR(VLOOKUP(I21,yüksek!$B$9:$H$40,2,FALSE)),0,(VLOOKUP(I21,yüksek!$B$9:$H$40,2,FALSE)))</f>
        <v>0</v>
      </c>
      <c r="D21" s="212">
        <f>IF(ISERROR(VLOOKUP(I21,yüksek!$B$9:$H$40,3,FALSE)),0,(VLOOKUP(I21,yüksek!$B$9:$H$40,3,FALSE)))</f>
        <v>0</v>
      </c>
      <c r="E21" s="212">
        <f>IF(ISERROR(VLOOKUP(I21,yüksek!$B$9:$H$40,4,FALSE)),0,(VLOOKUP(I21,yüksek!$B$9:$H$40,4,FALSE)))</f>
        <v>0</v>
      </c>
      <c r="F21" s="48">
        <f>IF(ISERROR(VLOOKUP(I21,yüksek!$B$9:$H$40,5,FALSE)),0,(VLOOKUP(I21,yüksek!$B$9:$H$40,5,FALSE)))</f>
        <v>0</v>
      </c>
      <c r="G21" s="40">
        <f>IF(ISERROR(VLOOKUP(I21,yüksek!$B$9:$H$40,6,FALSE)),0,(VLOOKUP(I21,yüksek!$B$9:$H$40,6,FALSE)))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IF(ISERROR(VLOOKUP(I22,yüksek!$B$9:$H$40,7,FALSE)),0,(VLOOKUP(I22,yüksek!$B$9:$H$40,7,FALSE)))</f>
        <v>0</v>
      </c>
      <c r="C22" s="206">
        <f>IF(ISERROR(VLOOKUP(I22,yüksek!$B$9:$H$40,2,FALSE)),0,(VLOOKUP(I22,yüksek!$B$9:$H$40,2,FALSE)))</f>
        <v>0</v>
      </c>
      <c r="D22" s="212">
        <f>IF(ISERROR(VLOOKUP(I22,yüksek!$B$9:$H$40,3,FALSE)),0,(VLOOKUP(I22,yüksek!$B$9:$H$40,3,FALSE)))</f>
        <v>0</v>
      </c>
      <c r="E22" s="212">
        <f>IF(ISERROR(VLOOKUP(I22,yüksek!$B$9:$H$40,4,FALSE)),0,(VLOOKUP(I22,yüksek!$B$9:$H$40,4,FALSE)))</f>
        <v>0</v>
      </c>
      <c r="F22" s="48">
        <f>IF(ISERROR(VLOOKUP(I22,yüksek!$B$9:$H$40,5,FALSE)),0,(VLOOKUP(I22,yüksek!$B$9:$H$40,5,FALSE)))</f>
        <v>0</v>
      </c>
      <c r="G22" s="40">
        <f>IF(ISERROR(VLOOKUP(I22,yüksek!$B$9:$H$40,6,FALSE)),0,(VLOOKUP(I22,yüksek!$B$9:$H$40,6,FALSE)))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IF(ISERROR(VLOOKUP(I23,yüksek!$B$9:$H$40,7,FALSE)),0,(VLOOKUP(I23,yüksek!$B$9:$H$40,7,FALSE)))</f>
        <v>0</v>
      </c>
      <c r="C23" s="206">
        <f>IF(ISERROR(VLOOKUP(I23,yüksek!$B$9:$H$40,2,FALSE)),0,(VLOOKUP(I23,yüksek!$B$9:$H$40,2,FALSE)))</f>
        <v>0</v>
      </c>
      <c r="D23" s="212">
        <f>IF(ISERROR(VLOOKUP(I23,yüksek!$B$9:$H$40,3,FALSE)),0,(VLOOKUP(I23,yüksek!$B$9:$H$40,3,FALSE)))</f>
        <v>0</v>
      </c>
      <c r="E23" s="212">
        <f>IF(ISERROR(VLOOKUP(I23,yüksek!$B$9:$H$40,4,FALSE)),0,(VLOOKUP(I23,yüksek!$B$9:$H$40,4,FALSE)))</f>
        <v>0</v>
      </c>
      <c r="F23" s="48">
        <f>IF(ISERROR(VLOOKUP(I23,yüksek!$B$9:$H$40,5,FALSE)),0,(VLOOKUP(I23,yüksek!$B$9:$H$40,5,FALSE)))</f>
        <v>0</v>
      </c>
      <c r="G23" s="40">
        <f>IF(ISERROR(VLOOKUP(I23,yüksek!$B$9:$H$40,6,FALSE)),0,(VLOOKUP(I23,yüksek!$B$9:$H$40,6,FALSE)))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IF(ISERROR(VLOOKUP(I24,yüksek!$B$9:$H$40,7,FALSE)),0,(VLOOKUP(I24,yüksek!$B$9:$H$40,7,FALSE)))</f>
        <v>0</v>
      </c>
      <c r="C24" s="206">
        <f>IF(ISERROR(VLOOKUP(I24,yüksek!$B$9:$H$40,2,FALSE)),0,(VLOOKUP(I24,yüksek!$B$9:$H$40,2,FALSE)))</f>
        <v>0</v>
      </c>
      <c r="D24" s="212">
        <f>IF(ISERROR(VLOOKUP(I24,yüksek!$B$9:$H$40,3,FALSE)),0,(VLOOKUP(I24,yüksek!$B$9:$H$40,3,FALSE)))</f>
        <v>0</v>
      </c>
      <c r="E24" s="212">
        <f>IF(ISERROR(VLOOKUP(I24,yüksek!$B$9:$H$40,4,FALSE)),0,(VLOOKUP(I24,yüksek!$B$9:$H$40,4,FALSE)))</f>
        <v>0</v>
      </c>
      <c r="F24" s="48">
        <f>IF(ISERROR(VLOOKUP(I24,yüksek!$B$9:$H$40,5,FALSE)),0,(VLOOKUP(I24,yüksek!$B$9:$H$40,5,FALSE)))</f>
        <v>0</v>
      </c>
      <c r="G24" s="40">
        <f>IF(ISERROR(VLOOKUP(I24,yüksek!$B$9:$H$40,6,FALSE)),0,(VLOOKUP(I24,yüksek!$B$9:$H$40,6,FALSE)))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IF(ISERROR(VLOOKUP(I25,yüksek!$B$9:$H$40,7,FALSE)),0,(VLOOKUP(I25,yüksek!$B$9:$H$40,7,FALSE)))</f>
        <v>0</v>
      </c>
      <c r="C25" s="206">
        <f>IF(ISERROR(VLOOKUP(I25,yüksek!$B$9:$H$40,2,FALSE)),0,(VLOOKUP(I25,yüksek!$B$9:$H$40,2,FALSE)))</f>
        <v>0</v>
      </c>
      <c r="D25" s="212">
        <f>IF(ISERROR(VLOOKUP(I25,yüksek!$B$9:$H$40,3,FALSE)),0,(VLOOKUP(I25,yüksek!$B$9:$H$40,3,FALSE)))</f>
        <v>0</v>
      </c>
      <c r="E25" s="212">
        <f>IF(ISERROR(VLOOKUP(I25,yüksek!$B$9:$H$40,4,FALSE)),0,(VLOOKUP(I25,yüksek!$B$9:$H$40,4,FALSE)))</f>
        <v>0</v>
      </c>
      <c r="F25" s="48">
        <f>IF(ISERROR(VLOOKUP(I25,yüksek!$B$9:$H$40,5,FALSE)),0,(VLOOKUP(I25,yüksek!$B$9:$H$40,5,FALSE)))</f>
        <v>0</v>
      </c>
      <c r="G25" s="40">
        <f>IF(ISERROR(VLOOKUP(I25,yüksek!$B$9:$H$40,6,FALSE)),0,(VLOOKUP(I25,yüksek!$B$9:$H$40,6,FALSE)))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IF(ISERROR(VLOOKUP(I26,yüksek!$B$9:$H$40,7,FALSE)),0,(VLOOKUP(I26,yüksek!$B$9:$H$40,7,FALSE)))</f>
        <v>0</v>
      </c>
      <c r="C26" s="206">
        <f>IF(ISERROR(VLOOKUP(I26,yüksek!$B$9:$H$40,2,FALSE)),0,(VLOOKUP(I26,yüksek!$B$9:$H$40,2,FALSE)))</f>
        <v>0</v>
      </c>
      <c r="D26" s="212">
        <f>IF(ISERROR(VLOOKUP(I26,yüksek!$B$9:$H$40,3,FALSE)),0,(VLOOKUP(I26,yüksek!$B$9:$H$40,3,FALSE)))</f>
        <v>0</v>
      </c>
      <c r="E26" s="212">
        <f>IF(ISERROR(VLOOKUP(I26,yüksek!$B$9:$H$40,4,FALSE)),0,(VLOOKUP(I26,yüksek!$B$9:$H$40,4,FALSE)))</f>
        <v>0</v>
      </c>
      <c r="F26" s="48">
        <f>IF(ISERROR(VLOOKUP(I26,yüksek!$B$9:$H$40,5,FALSE)),0,(VLOOKUP(I26,yüksek!$B$9:$H$40,5,FALSE)))</f>
        <v>0</v>
      </c>
      <c r="G26" s="40">
        <f>IF(ISERROR(VLOOKUP(I26,yüksek!$B$9:$H$40,6,FALSE)),0,(VLOOKUP(I26,yüksek!$B$9:$H$40,6,FALSE)))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IF(ISERROR(VLOOKUP(I27,yüksek!$B$9:$H$40,7,FALSE)),0,(VLOOKUP(I27,yüksek!$B$9:$H$40,7,FALSE)))</f>
        <v>0</v>
      </c>
      <c r="C27" s="206">
        <f>IF(ISERROR(VLOOKUP(I27,yüksek!$B$9:$H$40,2,FALSE)),0,(VLOOKUP(I27,yüksek!$B$9:$H$40,2,FALSE)))</f>
        <v>0</v>
      </c>
      <c r="D27" s="212">
        <f>IF(ISERROR(VLOOKUP(I27,yüksek!$B$9:$H$40,3,FALSE)),0,(VLOOKUP(I27,yüksek!$B$9:$H$40,3,FALSE)))</f>
        <v>0</v>
      </c>
      <c r="E27" s="212">
        <f>IF(ISERROR(VLOOKUP(I27,yüksek!$B$9:$H$40,4,FALSE)),0,(VLOOKUP(I27,yüksek!$B$9:$H$40,4,FALSE)))</f>
        <v>0</v>
      </c>
      <c r="F27" s="48">
        <f>IF(ISERROR(VLOOKUP(I27,yüksek!$B$9:$H$40,5,FALSE)),0,(VLOOKUP(I27,yüksek!$B$9:$H$40,5,FALSE)))</f>
        <v>0</v>
      </c>
      <c r="G27" s="40">
        <f>IF(ISERROR(VLOOKUP(I27,yüksek!$B$9:$H$40,6,FALSE)),0,(VLOOKUP(I27,yüksek!$B$9:$H$40,6,FALSE)))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IF(ISERROR(VLOOKUP(I28,yüksek!$B$9:$H$40,7,FALSE)),0,(VLOOKUP(I28,yüksek!$B$9:$H$40,7,FALSE)))</f>
        <v>0</v>
      </c>
      <c r="C28" s="206">
        <f>IF(ISERROR(VLOOKUP(I28,yüksek!$B$9:$H$40,2,FALSE)),0,(VLOOKUP(I28,yüksek!$B$9:$H$40,2,FALSE)))</f>
        <v>0</v>
      </c>
      <c r="D28" s="212">
        <f>IF(ISERROR(VLOOKUP(I28,yüksek!$B$9:$H$40,3,FALSE)),0,(VLOOKUP(I28,yüksek!$B$9:$H$40,3,FALSE)))</f>
        <v>0</v>
      </c>
      <c r="E28" s="212">
        <f>IF(ISERROR(VLOOKUP(I28,yüksek!$B$9:$H$40,4,FALSE)),0,(VLOOKUP(I28,yüksek!$B$9:$H$40,4,FALSE)))</f>
        <v>0</v>
      </c>
      <c r="F28" s="48">
        <f>IF(ISERROR(VLOOKUP(I28,yüksek!$B$9:$H$40,5,FALSE)),0,(VLOOKUP(I28,yüksek!$B$9:$H$40,5,FALSE)))</f>
        <v>0</v>
      </c>
      <c r="G28" s="40">
        <f>IF(ISERROR(VLOOKUP(I28,yüksek!$B$9:$H$40,6,FALSE)),0,(VLOOKUP(I28,yüksek!$B$9:$H$40,6,FALSE)))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IF(ISERROR(VLOOKUP(I29,yüksek!$B$9:$H$40,7,FALSE)),0,(VLOOKUP(I29,yüksek!$B$9:$H$40,7,FALSE)))</f>
        <v>0</v>
      </c>
      <c r="C29" s="206">
        <f>IF(ISERROR(VLOOKUP(I29,yüksek!$B$9:$H$40,2,FALSE)),0,(VLOOKUP(I29,yüksek!$B$9:$H$40,2,FALSE)))</f>
        <v>0</v>
      </c>
      <c r="D29" s="212">
        <f>IF(ISERROR(VLOOKUP(I29,yüksek!$B$9:$H$40,3,FALSE)),0,(VLOOKUP(I29,yüksek!$B$9:$H$40,3,FALSE)))</f>
        <v>0</v>
      </c>
      <c r="E29" s="212">
        <f>IF(ISERROR(VLOOKUP(I29,yüksek!$B$9:$H$40,4,FALSE)),0,(VLOOKUP(I29,yüksek!$B$9:$H$40,4,FALSE)))</f>
        <v>0</v>
      </c>
      <c r="F29" s="48">
        <f>IF(ISERROR(VLOOKUP(I29,yüksek!$B$9:$H$40,5,FALSE)),0,(VLOOKUP(I29,yüksek!$B$9:$H$40,5,FALSE)))</f>
        <v>0</v>
      </c>
      <c r="G29" s="40">
        <f>IF(ISERROR(VLOOKUP(I29,yüksek!$B$9:$H$40,6,FALSE)),0,(VLOOKUP(I29,yüksek!$B$9:$H$40,6,FALSE)))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IF(ISERROR(VLOOKUP(I30,yüksek!$B$9:$H$40,7,FALSE)),0,(VLOOKUP(I30,yüksek!$B$9:$H$40,7,FALSE)))</f>
        <v>0</v>
      </c>
      <c r="C30" s="206">
        <f>IF(ISERROR(VLOOKUP(I30,yüksek!$B$9:$H$40,2,FALSE)),0,(VLOOKUP(I30,yüksek!$B$9:$H$40,2,FALSE)))</f>
        <v>0</v>
      </c>
      <c r="D30" s="212">
        <f>IF(ISERROR(VLOOKUP(I30,yüksek!$B$9:$H$40,3,FALSE)),0,(VLOOKUP(I30,yüksek!$B$9:$H$40,3,FALSE)))</f>
        <v>0</v>
      </c>
      <c r="E30" s="212">
        <f>IF(ISERROR(VLOOKUP(I30,yüksek!$B$9:$H$40,4,FALSE)),0,(VLOOKUP(I30,yüksek!$B$9:$H$40,4,FALSE)))</f>
        <v>0</v>
      </c>
      <c r="F30" s="48">
        <f>IF(ISERROR(VLOOKUP(I30,yüksek!$B$9:$H$40,5,FALSE)),0,(VLOOKUP(I30,yüksek!$B$9:$H$40,5,FALSE)))</f>
        <v>0</v>
      </c>
      <c r="G30" s="40">
        <f>IF(ISERROR(VLOOKUP(I30,yüksek!$B$9:$H$40,6,FALSE)),0,(VLOOKUP(I30,yüksek!$B$9:$H$40,6,FALSE)))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IF(ISERROR(VLOOKUP(I31,yüksek!$B$9:$H$40,7,FALSE)),0,(VLOOKUP(I31,yüksek!$B$9:$H$40,7,FALSE)))</f>
        <v>0</v>
      </c>
      <c r="C31" s="206">
        <f>IF(ISERROR(VLOOKUP(I31,yüksek!$B$9:$H$40,2,FALSE)),0,(VLOOKUP(I31,yüksek!$B$9:$H$40,2,FALSE)))</f>
        <v>0</v>
      </c>
      <c r="D31" s="212">
        <f>IF(ISERROR(VLOOKUP(I31,yüksek!$B$9:$H$40,3,FALSE)),0,(VLOOKUP(I31,yüksek!$B$9:$H$40,3,FALSE)))</f>
        <v>0</v>
      </c>
      <c r="E31" s="212">
        <f>IF(ISERROR(VLOOKUP(I31,yüksek!$B$9:$H$40,4,FALSE)),0,(VLOOKUP(I31,yüksek!$B$9:$H$40,4,FALSE)))</f>
        <v>0</v>
      </c>
      <c r="F31" s="48">
        <f>IF(ISERROR(VLOOKUP(I31,yüksek!$B$9:$H$40,5,FALSE)),0,(VLOOKUP(I31,yüksek!$B$9:$H$40,5,FALSE)))</f>
        <v>0</v>
      </c>
      <c r="G31" s="40">
        <f>IF(ISERROR(VLOOKUP(I31,yüksek!$B$9:$H$40,6,FALSE)),0,(VLOOKUP(I31,yüksek!$B$9:$H$40,6,FALSE)))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IF(ISERROR(VLOOKUP(I32,yüksek!$B$9:$H$40,7,FALSE)),0,(VLOOKUP(I32,yüksek!$B$9:$H$40,7,FALSE)))</f>
        <v>0</v>
      </c>
      <c r="C32" s="206">
        <f>IF(ISERROR(VLOOKUP(I32,yüksek!$B$9:$H$40,2,FALSE)),0,(VLOOKUP(I32,yüksek!$B$9:$H$40,2,FALSE)))</f>
        <v>0</v>
      </c>
      <c r="D32" s="212">
        <f>IF(ISERROR(VLOOKUP(I32,yüksek!$B$9:$H$40,3,FALSE)),0,(VLOOKUP(I32,yüksek!$B$9:$H$40,3,FALSE)))</f>
        <v>0</v>
      </c>
      <c r="E32" s="212">
        <f>IF(ISERROR(VLOOKUP(I32,yüksek!$B$9:$H$40,4,FALSE)),0,(VLOOKUP(I32,yüksek!$B$9:$H$40,4,FALSE)))</f>
        <v>0</v>
      </c>
      <c r="F32" s="48">
        <f>IF(ISERROR(VLOOKUP(I32,yüksek!$B$9:$H$40,5,FALSE)),0,(VLOOKUP(I32,yüksek!$B$9:$H$40,5,FALSE)))</f>
        <v>0</v>
      </c>
      <c r="G32" s="40">
        <f>IF(ISERROR(VLOOKUP(I32,yüksek!$B$9:$H$40,6,FALSE)),0,(VLOOKUP(I32,yüksek!$B$9:$H$40,6,FALSE)))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IF(ISERROR(VLOOKUP(I33,yüksek!$B$9:$H$40,7,FALSE)),0,(VLOOKUP(I33,yüksek!$B$9:$H$40,7,FALSE)))</f>
        <v>0</v>
      </c>
      <c r="C33" s="206">
        <f>IF(ISERROR(VLOOKUP(I33,yüksek!$B$9:$H$40,2,FALSE)),0,(VLOOKUP(I33,yüksek!$B$9:$H$40,2,FALSE)))</f>
        <v>0</v>
      </c>
      <c r="D33" s="212">
        <f>IF(ISERROR(VLOOKUP(I33,yüksek!$B$9:$H$40,3,FALSE)),0,(VLOOKUP(I33,yüksek!$B$9:$H$40,3,FALSE)))</f>
        <v>0</v>
      </c>
      <c r="E33" s="212">
        <f>IF(ISERROR(VLOOKUP(I33,yüksek!$B$9:$H$40,4,FALSE)),0,(VLOOKUP(I33,yüksek!$B$9:$H$40,4,FALSE)))</f>
        <v>0</v>
      </c>
      <c r="F33" s="48">
        <f>IF(ISERROR(VLOOKUP(I33,yüksek!$B$9:$H$40,5,FALSE)),0,(VLOOKUP(I33,yüksek!$B$9:$H$40,5,FALSE)))</f>
        <v>0</v>
      </c>
      <c r="G33" s="40">
        <f>IF(ISERROR(VLOOKUP(I33,yüksek!$B$9:$H$40,6,FALSE)),0,(VLOOKUP(I33,yüksek!$B$9:$H$40,6,FALSE)))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IF(ISERROR(VLOOKUP(I34,yüksek!$B$9:$H$40,7,FALSE)),0,(VLOOKUP(I34,yüksek!$B$9:$H$40,7,FALSE)))</f>
        <v>0</v>
      </c>
      <c r="C34" s="206">
        <f>IF(ISERROR(VLOOKUP(I34,yüksek!$B$9:$H$40,2,FALSE)),0,(VLOOKUP(I34,yüksek!$B$9:$H$40,2,FALSE)))</f>
        <v>0</v>
      </c>
      <c r="D34" s="212">
        <f>IF(ISERROR(VLOOKUP(I34,yüksek!$B$9:$H$40,3,FALSE)),0,(VLOOKUP(I34,yüksek!$B$9:$H$40,3,FALSE)))</f>
        <v>0</v>
      </c>
      <c r="E34" s="212">
        <f>IF(ISERROR(VLOOKUP(I34,yüksek!$B$9:$H$40,4,FALSE)),0,(VLOOKUP(I34,yüksek!$B$9:$H$40,4,FALSE)))</f>
        <v>0</v>
      </c>
      <c r="F34" s="48">
        <f>IF(ISERROR(VLOOKUP(I34,yüksek!$B$9:$H$40,5,FALSE)),0,(VLOOKUP(I34,yüksek!$B$9:$H$40,5,FALSE)))</f>
        <v>0</v>
      </c>
      <c r="G34" s="40">
        <f>IF(ISERROR(VLOOKUP(I34,yüksek!$B$9:$H$40,6,FALSE)),0,(VLOOKUP(I34,yüksek!$B$9:$H$40,6,FALSE)))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IF(ISERROR(VLOOKUP(I35,yüksek!$B$9:$H$40,7,FALSE)),0,(VLOOKUP(I35,yüksek!$B$9:$H$40,7,FALSE)))</f>
        <v>0</v>
      </c>
      <c r="C35" s="206">
        <f>IF(ISERROR(VLOOKUP(I35,yüksek!$B$9:$H$40,2,FALSE)),0,(VLOOKUP(I35,yüksek!$B$9:$H$40,2,FALSE)))</f>
        <v>0</v>
      </c>
      <c r="D35" s="212">
        <f>IF(ISERROR(VLOOKUP(I35,yüksek!$B$9:$H$40,3,FALSE)),0,(VLOOKUP(I35,yüksek!$B$9:$H$40,3,FALSE)))</f>
        <v>0</v>
      </c>
      <c r="E35" s="212">
        <f>IF(ISERROR(VLOOKUP(I35,yüksek!$B$9:$H$40,4,FALSE)),0,(VLOOKUP(I35,yüksek!$B$9:$H$40,4,FALSE)))</f>
        <v>0</v>
      </c>
      <c r="F35" s="48">
        <f>IF(ISERROR(VLOOKUP(I35,yüksek!$B$9:$H$40,5,FALSE)),0,(VLOOKUP(I35,yüksek!$B$9:$H$40,5,FALSE)))</f>
        <v>0</v>
      </c>
      <c r="G35" s="40">
        <f>IF(ISERROR(VLOOKUP(I35,yüksek!$B$9:$H$40,6,FALSE)),0,(VLOOKUP(I35,yüksek!$B$9:$H$40,6,FALSE)))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IF(ISERROR(VLOOKUP(I36,yüksek!$B$9:$H$40,7,FALSE)),0,(VLOOKUP(I36,yüksek!$B$9:$H$40,7,FALSE)))</f>
        <v>0</v>
      </c>
      <c r="C36" s="206">
        <f>IF(ISERROR(VLOOKUP(I36,yüksek!$B$9:$H$40,2,FALSE)),0,(VLOOKUP(I36,yüksek!$B$9:$H$40,2,FALSE)))</f>
        <v>0</v>
      </c>
      <c r="D36" s="212">
        <f>IF(ISERROR(VLOOKUP(I36,yüksek!$B$9:$H$40,3,FALSE)),0,(VLOOKUP(I36,yüksek!$B$9:$H$40,3,FALSE)))</f>
        <v>0</v>
      </c>
      <c r="E36" s="212">
        <f>IF(ISERROR(VLOOKUP(I36,yüksek!$B$9:$H$40,4,FALSE)),0,(VLOOKUP(I36,yüksek!$B$9:$H$40,4,FALSE)))</f>
        <v>0</v>
      </c>
      <c r="F36" s="48">
        <f>IF(ISERROR(VLOOKUP(I36,yüksek!$B$9:$H$40,5,FALSE)),0,(VLOOKUP(I36,yüksek!$B$9:$H$40,5,FALSE)))</f>
        <v>0</v>
      </c>
      <c r="G36" s="40">
        <f>IF(ISERROR(VLOOKUP(I36,yüksek!$B$9:$H$40,6,FALSE)),0,(VLOOKUP(I36,yüksek!$B$9:$H$40,6,FALSE)))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IF(ISERROR(VLOOKUP(I37,yüksek!$B$9:$H$40,7,FALSE)),0,(VLOOKUP(I37,yüksek!$B$9:$H$40,7,FALSE)))</f>
        <v>0</v>
      </c>
      <c r="C37" s="206">
        <f>IF(ISERROR(VLOOKUP(I37,yüksek!$B$9:$H$40,2,FALSE)),0,(VLOOKUP(I37,yüksek!$B$9:$H$40,2,FALSE)))</f>
        <v>0</v>
      </c>
      <c r="D37" s="212">
        <f>IF(ISERROR(VLOOKUP(I37,yüksek!$B$9:$H$40,3,FALSE)),0,(VLOOKUP(I37,yüksek!$B$9:$H$40,3,FALSE)))</f>
        <v>0</v>
      </c>
      <c r="E37" s="212">
        <f>IF(ISERROR(VLOOKUP(I37,yüksek!$B$9:$H$40,4,FALSE)),0,(VLOOKUP(I37,yüksek!$B$9:$H$40,4,FALSE)))</f>
        <v>0</v>
      </c>
      <c r="F37" s="48">
        <f>IF(ISERROR(VLOOKUP(I37,yüksek!$B$9:$H$40,5,FALSE)),0,(VLOOKUP(I37,yüksek!$B$9:$H$40,5,FALSE)))</f>
        <v>0</v>
      </c>
      <c r="G37" s="40">
        <f>IF(ISERROR(VLOOKUP(I37,yüksek!$B$9:$H$40,6,FALSE)),0,(VLOOKUP(I37,yüksek!$B$9:$H$40,6,FALSE)))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IF(ISERROR(VLOOKUP(I38,yüksek!$B$9:$H$40,7,FALSE)),0,(VLOOKUP(I38,yüksek!$B$9:$H$40,7,FALSE)))</f>
        <v>0</v>
      </c>
      <c r="C38" s="206">
        <f>IF(ISERROR(VLOOKUP(I38,yüksek!$B$9:$H$40,2,FALSE)),0,(VLOOKUP(I38,yüksek!$B$9:$H$40,2,FALSE)))</f>
        <v>0</v>
      </c>
      <c r="D38" s="212">
        <f>IF(ISERROR(VLOOKUP(I38,yüksek!$B$9:$H$40,3,FALSE)),0,(VLOOKUP(I38,yüksek!$B$9:$H$40,3,FALSE)))</f>
        <v>0</v>
      </c>
      <c r="E38" s="212">
        <f>IF(ISERROR(VLOOKUP(I38,yüksek!$B$9:$H$40,4,FALSE)),0,(VLOOKUP(I38,yüksek!$B$9:$H$40,4,FALSE)))</f>
        <v>0</v>
      </c>
      <c r="F38" s="48">
        <f>IF(ISERROR(VLOOKUP(I38,yüksek!$B$9:$H$40,5,FALSE)),0,(VLOOKUP(I38,yüksek!$B$9:$H$40,5,FALSE)))</f>
        <v>0</v>
      </c>
      <c r="G38" s="40">
        <f>IF(ISERROR(VLOOKUP(I38,yüksek!$B$9:$H$40,6,FALSE)),0,(VLOOKUP(I38,yüksek!$B$9:$H$40,6,FALSE)))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IF(ISERROR(VLOOKUP(I39,yüksek!$B$9:$H$40,7,FALSE)),0,(VLOOKUP(I39,yüksek!$B$9:$H$40,7,FALSE)))</f>
        <v>0</v>
      </c>
      <c r="C39" s="206">
        <f>IF(ISERROR(VLOOKUP(I39,yüksek!$B$9:$H$40,2,FALSE)),0,(VLOOKUP(I39,yüksek!$B$9:$H$40,2,FALSE)))</f>
        <v>0</v>
      </c>
      <c r="D39" s="212">
        <f>IF(ISERROR(VLOOKUP(I39,yüksek!$B$9:$H$40,3,FALSE)),0,(VLOOKUP(I39,yüksek!$B$9:$H$40,3,FALSE)))</f>
        <v>0</v>
      </c>
      <c r="E39" s="212">
        <f>IF(ISERROR(VLOOKUP(I39,yüksek!$B$9:$H$40,4,FALSE)),0,(VLOOKUP(I39,yüksek!$B$9:$H$40,4,FALSE)))</f>
        <v>0</v>
      </c>
      <c r="F39" s="48">
        <f>IF(ISERROR(VLOOKUP(I39,yüksek!$B$9:$H$40,5,FALSE)),0,(VLOOKUP(I39,yüksek!$B$9:$H$40,5,FALSE)))</f>
        <v>0</v>
      </c>
      <c r="G39" s="40">
        <f>IF(ISERROR(VLOOKUP(I39,yüksek!$B$9:$H$40,6,FALSE)),0,(VLOOKUP(I39,yüksek!$B$9:$H$40,6,FALSE)))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IF(ISERROR(VLOOKUP(I40,yüksek!$B$9:$H$40,7,FALSE)),0,(VLOOKUP(I40,yüksek!$B$9:$H$40,7,FALSE)))</f>
        <v>0</v>
      </c>
      <c r="C40" s="206">
        <f>IF(ISERROR(VLOOKUP(I40,yüksek!$B$9:$H$40,2,FALSE)),0,(VLOOKUP(I40,yüksek!$B$9:$H$40,2,FALSE)))</f>
        <v>0</v>
      </c>
      <c r="D40" s="212">
        <f>IF(ISERROR(VLOOKUP(I40,yüksek!$B$9:$H$40,3,FALSE)),0,(VLOOKUP(I40,yüksek!$B$9:$H$40,3,FALSE)))</f>
        <v>0</v>
      </c>
      <c r="E40" s="212">
        <f>IF(ISERROR(VLOOKUP(I40,yüksek!$B$9:$H$40,4,FALSE)),0,(VLOOKUP(I40,yüksek!$B$9:$H$40,4,FALSE)))</f>
        <v>0</v>
      </c>
      <c r="F40" s="48">
        <f>IF(ISERROR(VLOOKUP(I40,yüksek!$B$9:$H$40,5,FALSE)),0,(VLOOKUP(I40,yüksek!$B$9:$H$40,5,FALSE)))</f>
        <v>0</v>
      </c>
      <c r="G40" s="40">
        <f>IF(ISERROR(VLOOKUP(I40,yüksek!$B$9:$H$40,6,FALSE)),0,(VLOOKUP(I40,yüksek!$B$9:$H$40,6,FALSE)))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103" priority="1" stopIfTrue="1" operator="equal">
      <formula>0</formula>
    </cfRule>
  </conditionalFormatting>
  <conditionalFormatting sqref="A7">
    <cfRule type="cellIs" dxfId="102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indexed="10"/>
  </sheetPr>
  <dimension ref="A1:AY39"/>
  <sheetViews>
    <sheetView view="pageBreakPreview" zoomScale="60" zoomScaleNormal="50" workbookViewId="0">
      <pane xSplit="6" ySplit="5" topLeftCell="R6" activePane="bottomRight" state="frozen"/>
      <selection activeCell="T2" sqref="T2:U104"/>
      <selection pane="topRight" activeCell="T2" sqref="T2:U104"/>
      <selection pane="bottomLeft" activeCell="T2" sqref="T2:U104"/>
      <selection pane="bottomRight" activeCell="E3" sqref="E3"/>
    </sheetView>
  </sheetViews>
  <sheetFormatPr defaultColWidth="9.140625" defaultRowHeight="35.1" customHeight="1"/>
  <cols>
    <col min="1" max="1" width="8.140625" style="175" bestFit="1" customWidth="1"/>
    <col min="2" max="2" width="4.42578125" style="22" bestFit="1" customWidth="1"/>
    <col min="3" max="3" width="6.7109375" style="22" customWidth="1"/>
    <col min="4" max="4" width="12.5703125" style="22" customWidth="1"/>
    <col min="5" max="5" width="25.7109375" style="50" customWidth="1"/>
    <col min="6" max="6" width="23.7109375" style="50" customWidth="1"/>
    <col min="7" max="24" width="7.7109375" style="50" customWidth="1"/>
    <col min="25" max="26" width="7.7109375" style="22" customWidth="1"/>
    <col min="27" max="48" width="7.7109375" style="50" customWidth="1"/>
    <col min="49" max="49" width="8.7109375" style="50" customWidth="1"/>
    <col min="50" max="50" width="8.7109375" style="22" customWidth="1"/>
    <col min="51" max="51" width="9.7109375" style="22" customWidth="1"/>
    <col min="52" max="16384" width="9.140625" style="22"/>
  </cols>
  <sheetData>
    <row r="1" spans="1:51" ht="35.1" customHeight="1">
      <c r="B1" s="319" t="s">
        <v>3</v>
      </c>
      <c r="C1" s="319"/>
      <c r="D1" s="319"/>
      <c r="E1" s="126" t="str">
        <f>'genel bilgi girişi'!$B$4</f>
        <v>GENÇ KIZ</v>
      </c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V1" s="125" t="s">
        <v>4</v>
      </c>
      <c r="AW1" s="326" t="str">
        <f>'genel bilgi girişi'!B5</f>
        <v>ATATÜRK STADYUMU</v>
      </c>
      <c r="AX1" s="326"/>
      <c r="AY1" s="326"/>
    </row>
    <row r="2" spans="1:51" ht="35.1" customHeight="1">
      <c r="B2" s="319" t="s">
        <v>6</v>
      </c>
      <c r="C2" s="319"/>
      <c r="D2" s="319"/>
      <c r="E2" s="128" t="s">
        <v>73</v>
      </c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125" t="s">
        <v>5</v>
      </c>
      <c r="AW2" s="327" t="str">
        <f>'genel bilgi girişi'!B6</f>
        <v>11-12 MART 2019</v>
      </c>
      <c r="AX2" s="327"/>
      <c r="AY2" s="327"/>
    </row>
    <row r="3" spans="1:51" ht="35.1" customHeight="1">
      <c r="B3" s="319" t="s">
        <v>40</v>
      </c>
      <c r="C3" s="319"/>
      <c r="D3" s="319"/>
      <c r="E3" s="369" t="str">
        <f>rekorlar!$H$21</f>
        <v>SAHİL BEYAZ 2.70 m</v>
      </c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1"/>
      <c r="AV3" s="125" t="s">
        <v>41</v>
      </c>
      <c r="AW3" s="328" t="str">
        <f>'yarışma programı'!$E$17</f>
        <v>1. Gün-10:40</v>
      </c>
      <c r="AX3" s="328"/>
      <c r="AY3" s="328"/>
    </row>
    <row r="4" spans="1:51" ht="35.1" customHeight="1">
      <c r="B4" s="337" t="str">
        <f>'genel bilgi girişi'!$B$8</f>
        <v>MİLLİ EĞİTİM ve KÜLTÜR BAKANLIĞI 2018-2019 ÖĞRETİM YILI GENÇLER ATLETİZM  ELEME YARIŞMALARI</v>
      </c>
      <c r="C4" s="337"/>
      <c r="D4" s="337"/>
      <c r="E4" s="337"/>
      <c r="F4" s="338"/>
      <c r="G4" s="343" t="s">
        <v>33</v>
      </c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  <c r="AQ4" s="343"/>
      <c r="AR4" s="343"/>
      <c r="AS4" s="343"/>
      <c r="AT4" s="343"/>
      <c r="AU4" s="343"/>
      <c r="AV4" s="343"/>
      <c r="AW4" s="152"/>
    </row>
    <row r="5" spans="1:51" s="52" customFormat="1" ht="35.1" customHeight="1">
      <c r="A5" s="45" t="s">
        <v>191</v>
      </c>
      <c r="B5" s="39" t="s">
        <v>45</v>
      </c>
      <c r="C5" s="39" t="s">
        <v>7</v>
      </c>
      <c r="D5" s="129" t="s">
        <v>34</v>
      </c>
      <c r="E5" s="129" t="s">
        <v>35</v>
      </c>
      <c r="F5" s="129" t="s">
        <v>8</v>
      </c>
      <c r="G5" s="339" t="s">
        <v>164</v>
      </c>
      <c r="H5" s="340"/>
      <c r="I5" s="341"/>
      <c r="J5" s="339" t="s">
        <v>165</v>
      </c>
      <c r="K5" s="340"/>
      <c r="L5" s="341"/>
      <c r="M5" s="340" t="s">
        <v>166</v>
      </c>
      <c r="N5" s="340"/>
      <c r="O5" s="340"/>
      <c r="P5" s="339" t="s">
        <v>167</v>
      </c>
      <c r="Q5" s="340"/>
      <c r="R5" s="341"/>
      <c r="S5" s="340" t="s">
        <v>243</v>
      </c>
      <c r="T5" s="340"/>
      <c r="U5" s="340"/>
      <c r="V5" s="339" t="s">
        <v>212</v>
      </c>
      <c r="W5" s="340"/>
      <c r="X5" s="341"/>
      <c r="Y5" s="340" t="s">
        <v>213</v>
      </c>
      <c r="Z5" s="340"/>
      <c r="AA5" s="340"/>
      <c r="AB5" s="342" t="s">
        <v>214</v>
      </c>
      <c r="AC5" s="340"/>
      <c r="AD5" s="341"/>
      <c r="AE5" s="340" t="s">
        <v>215</v>
      </c>
      <c r="AF5" s="340"/>
      <c r="AG5" s="340"/>
      <c r="AH5" s="339" t="s">
        <v>216</v>
      </c>
      <c r="AI5" s="340"/>
      <c r="AJ5" s="341"/>
      <c r="AK5" s="340" t="s">
        <v>217</v>
      </c>
      <c r="AL5" s="340"/>
      <c r="AM5" s="340"/>
      <c r="AN5" s="339" t="s">
        <v>218</v>
      </c>
      <c r="AO5" s="340"/>
      <c r="AP5" s="341"/>
      <c r="AQ5" s="340" t="s">
        <v>219</v>
      </c>
      <c r="AR5" s="340"/>
      <c r="AS5" s="340"/>
      <c r="AT5" s="339" t="s">
        <v>220</v>
      </c>
      <c r="AU5" s="340"/>
      <c r="AV5" s="341"/>
      <c r="AW5" s="153" t="s">
        <v>23</v>
      </c>
      <c r="AX5" s="39" t="s">
        <v>10</v>
      </c>
      <c r="AY5" s="39" t="s">
        <v>24</v>
      </c>
    </row>
    <row r="6" spans="1:51" ht="35.1" customHeight="1">
      <c r="A6" s="154">
        <v>2</v>
      </c>
      <c r="B6" s="53">
        <v>1</v>
      </c>
      <c r="C6" s="54">
        <f>'yarışmaya katılan okullar'!B12</f>
        <v>33</v>
      </c>
      <c r="D6" s="134" t="s">
        <v>192</v>
      </c>
      <c r="E6" s="135" t="s">
        <v>192</v>
      </c>
      <c r="F6" s="136" t="str">
        <f>'yarışmaya katılan okullar'!C12</f>
        <v>DEĞİRMENLİK LİSESİ</v>
      </c>
      <c r="G6" s="176"/>
      <c r="H6" s="135"/>
      <c r="I6" s="177"/>
      <c r="J6" s="176"/>
      <c r="K6" s="135"/>
      <c r="L6" s="177"/>
      <c r="M6" s="178"/>
      <c r="N6" s="135"/>
      <c r="O6" s="135"/>
      <c r="P6" s="176"/>
      <c r="Q6" s="135"/>
      <c r="R6" s="177"/>
      <c r="S6" s="178"/>
      <c r="T6" s="135"/>
      <c r="U6" s="135"/>
      <c r="V6" s="176"/>
      <c r="W6" s="135"/>
      <c r="X6" s="177"/>
      <c r="Y6" s="179"/>
      <c r="Z6" s="180"/>
      <c r="AA6" s="141"/>
      <c r="AB6" s="181"/>
      <c r="AC6" s="180"/>
      <c r="AD6" s="182"/>
      <c r="AE6" s="179"/>
      <c r="AF6" s="183"/>
      <c r="AG6" s="135"/>
      <c r="AH6" s="181"/>
      <c r="AI6" s="180"/>
      <c r="AJ6" s="182"/>
      <c r="AK6" s="179"/>
      <c r="AL6" s="180"/>
      <c r="AM6" s="141"/>
      <c r="AN6" s="181"/>
      <c r="AO6" s="180"/>
      <c r="AP6" s="182"/>
      <c r="AQ6" s="179"/>
      <c r="AR6" s="180"/>
      <c r="AS6" s="141"/>
      <c r="AT6" s="181"/>
      <c r="AU6" s="183"/>
      <c r="AV6" s="177"/>
      <c r="AW6" s="161"/>
      <c r="AX6" s="219" t="str">
        <f>IF(LEN(AW6)&gt;0,VLOOKUP(AW6,Puanlar!$W$4:$X$111,2)-IF(COUNTIF(Puanlar!$W$4:$X$111,AW6)=0,0,0)," ")</f>
        <v xml:space="preserve"> </v>
      </c>
      <c r="AY6" s="162"/>
    </row>
    <row r="7" spans="1:51" ht="35.1" customHeight="1">
      <c r="A7" s="154">
        <v>4</v>
      </c>
      <c r="B7" s="53">
        <v>2</v>
      </c>
      <c r="C7" s="54">
        <f>'yarışmaya katılan okullar'!B13</f>
        <v>35</v>
      </c>
      <c r="D7" s="134" t="s">
        <v>192</v>
      </c>
      <c r="E7" s="135" t="s">
        <v>192</v>
      </c>
      <c r="F7" s="136" t="str">
        <f>'yarışmaya katılan okullar'!C13</f>
        <v>ANAFARTALAR LİSESİ</v>
      </c>
      <c r="G7" s="176"/>
      <c r="H7" s="135"/>
      <c r="I7" s="177"/>
      <c r="J7" s="176"/>
      <c r="K7" s="135"/>
      <c r="L7" s="177"/>
      <c r="M7" s="178"/>
      <c r="N7" s="135"/>
      <c r="O7" s="135"/>
      <c r="P7" s="176"/>
      <c r="Q7" s="135"/>
      <c r="R7" s="177"/>
      <c r="S7" s="178"/>
      <c r="T7" s="135"/>
      <c r="U7" s="135"/>
      <c r="V7" s="176"/>
      <c r="W7" s="135"/>
      <c r="X7" s="177"/>
      <c r="Y7" s="179"/>
      <c r="Z7" s="180"/>
      <c r="AA7" s="141"/>
      <c r="AB7" s="181"/>
      <c r="AC7" s="180"/>
      <c r="AD7" s="182"/>
      <c r="AE7" s="179"/>
      <c r="AF7" s="183"/>
      <c r="AG7" s="135"/>
      <c r="AH7" s="181"/>
      <c r="AI7" s="180"/>
      <c r="AJ7" s="182"/>
      <c r="AK7" s="179"/>
      <c r="AL7" s="180"/>
      <c r="AM7" s="141"/>
      <c r="AN7" s="181"/>
      <c r="AO7" s="180"/>
      <c r="AP7" s="182"/>
      <c r="AQ7" s="179"/>
      <c r="AR7" s="180"/>
      <c r="AS7" s="141"/>
      <c r="AT7" s="181"/>
      <c r="AU7" s="183"/>
      <c r="AV7" s="177"/>
      <c r="AW7" s="161"/>
      <c r="AX7" s="219" t="str">
        <f>IF(LEN(AW7)&gt;0,VLOOKUP(AW7,Puanlar!$W$4:$X$111,2)-IF(COUNTIF(Puanlar!$W$4:$X$111,AW7)=0,0,0)," ")</f>
        <v xml:space="preserve"> </v>
      </c>
      <c r="AY7" s="162"/>
    </row>
    <row r="8" spans="1:51" ht="35.1" customHeight="1">
      <c r="A8" s="154">
        <v>6</v>
      </c>
      <c r="B8" s="53">
        <v>3</v>
      </c>
      <c r="C8" s="54">
        <f>'yarışmaya katılan okullar'!B14</f>
        <v>49</v>
      </c>
      <c r="D8" s="134">
        <v>37314</v>
      </c>
      <c r="E8" s="135" t="s">
        <v>379</v>
      </c>
      <c r="F8" s="136" t="str">
        <f>'yarışmaya katılan okullar'!C14</f>
        <v>NAMIK KEMAL LİSESİ</v>
      </c>
      <c r="G8" s="176"/>
      <c r="H8" s="135"/>
      <c r="I8" s="177"/>
      <c r="J8" s="176"/>
      <c r="K8" s="135"/>
      <c r="L8" s="177"/>
      <c r="M8" s="178"/>
      <c r="N8" s="135"/>
      <c r="O8" s="135"/>
      <c r="P8" s="176"/>
      <c r="Q8" s="135"/>
      <c r="R8" s="177"/>
      <c r="S8" s="178"/>
      <c r="T8" s="135"/>
      <c r="U8" s="135"/>
      <c r="V8" s="176"/>
      <c r="W8" s="135"/>
      <c r="X8" s="177"/>
      <c r="Y8" s="179"/>
      <c r="Z8" s="180"/>
      <c r="AA8" s="141"/>
      <c r="AB8" s="181"/>
      <c r="AC8" s="180"/>
      <c r="AD8" s="182"/>
      <c r="AE8" s="179"/>
      <c r="AF8" s="183"/>
      <c r="AG8" s="135"/>
      <c r="AH8" s="181"/>
      <c r="AI8" s="180"/>
      <c r="AJ8" s="182"/>
      <c r="AK8" s="179"/>
      <c r="AL8" s="180"/>
      <c r="AM8" s="141"/>
      <c r="AN8" s="181"/>
      <c r="AO8" s="180"/>
      <c r="AP8" s="182"/>
      <c r="AQ8" s="179"/>
      <c r="AR8" s="180"/>
      <c r="AS8" s="141"/>
      <c r="AT8" s="181"/>
      <c r="AU8" s="183"/>
      <c r="AV8" s="177"/>
      <c r="AW8" s="161"/>
      <c r="AX8" s="219" t="str">
        <f>IF(LEN(AW8)&gt;0,VLOOKUP(AW8,Puanlar!$W$4:$X$111,2)-IF(COUNTIF(Puanlar!$W$4:$X$111,AW8)=0,0,0)," ")</f>
        <v xml:space="preserve"> </v>
      </c>
      <c r="AY8" s="162"/>
    </row>
    <row r="9" spans="1:51" ht="35.1" customHeight="1">
      <c r="A9" s="154">
        <v>8</v>
      </c>
      <c r="B9" s="53">
        <v>4</v>
      </c>
      <c r="C9" s="54">
        <f>'yarışmaya katılan okullar'!B15</f>
        <v>71</v>
      </c>
      <c r="D9" s="134" t="s">
        <v>338</v>
      </c>
      <c r="E9" s="135" t="s">
        <v>339</v>
      </c>
      <c r="F9" s="136" t="str">
        <f>'yarışmaya katılan okullar'!C15</f>
        <v>THE AMERİCAN COLLEGE</v>
      </c>
      <c r="G9" s="176"/>
      <c r="H9" s="135"/>
      <c r="I9" s="177"/>
      <c r="J9" s="176"/>
      <c r="K9" s="135"/>
      <c r="L9" s="177"/>
      <c r="M9" s="178"/>
      <c r="N9" s="135"/>
      <c r="O9" s="135"/>
      <c r="P9" s="176"/>
      <c r="Q9" s="135"/>
      <c r="R9" s="177"/>
      <c r="S9" s="178"/>
      <c r="T9" s="135"/>
      <c r="U9" s="135"/>
      <c r="V9" s="176"/>
      <c r="W9" s="135"/>
      <c r="X9" s="177"/>
      <c r="Y9" s="179"/>
      <c r="Z9" s="180"/>
      <c r="AA9" s="141"/>
      <c r="AB9" s="181"/>
      <c r="AC9" s="180"/>
      <c r="AD9" s="182"/>
      <c r="AE9" s="179"/>
      <c r="AF9" s="183"/>
      <c r="AG9" s="135"/>
      <c r="AH9" s="181"/>
      <c r="AI9" s="180"/>
      <c r="AJ9" s="182"/>
      <c r="AK9" s="179"/>
      <c r="AL9" s="180"/>
      <c r="AM9" s="141"/>
      <c r="AN9" s="181"/>
      <c r="AO9" s="180"/>
      <c r="AP9" s="182"/>
      <c r="AQ9" s="179"/>
      <c r="AR9" s="180"/>
      <c r="AS9" s="141"/>
      <c r="AT9" s="181"/>
      <c r="AU9" s="183"/>
      <c r="AV9" s="177"/>
      <c r="AW9" s="161"/>
      <c r="AX9" s="219" t="str">
        <f>IF(LEN(AW9)&gt;0,VLOOKUP(AW9,Puanlar!$W$4:$X$111,2)-IF(COUNTIF(Puanlar!$W$4:$X$111,AW9)=0,0,0)," ")</f>
        <v xml:space="preserve"> </v>
      </c>
      <c r="AY9" s="162"/>
    </row>
    <row r="10" spans="1:51" ht="35.1" customHeight="1">
      <c r="A10" s="154">
        <v>7</v>
      </c>
      <c r="B10" s="53">
        <v>5</v>
      </c>
      <c r="C10" s="54">
        <f>'yarışmaya katılan okullar'!B16</f>
        <v>77</v>
      </c>
      <c r="D10" s="134" t="s">
        <v>192</v>
      </c>
      <c r="E10" s="135" t="s">
        <v>192</v>
      </c>
      <c r="F10" s="136" t="str">
        <f>'yarışmaya katılan okullar'!C16</f>
        <v>BÜLENT ECEVİT ANADOLU LİSESİ</v>
      </c>
      <c r="G10" s="176"/>
      <c r="H10" s="135"/>
      <c r="I10" s="177"/>
      <c r="J10" s="176"/>
      <c r="K10" s="135"/>
      <c r="L10" s="177"/>
      <c r="M10" s="178"/>
      <c r="N10" s="135"/>
      <c r="O10" s="135"/>
      <c r="P10" s="176"/>
      <c r="Q10" s="135"/>
      <c r="R10" s="177"/>
      <c r="S10" s="178"/>
      <c r="T10" s="135"/>
      <c r="U10" s="135"/>
      <c r="V10" s="176"/>
      <c r="W10" s="135"/>
      <c r="X10" s="177"/>
      <c r="Y10" s="179"/>
      <c r="Z10" s="180"/>
      <c r="AA10" s="141"/>
      <c r="AB10" s="181"/>
      <c r="AC10" s="180"/>
      <c r="AD10" s="182"/>
      <c r="AE10" s="179"/>
      <c r="AF10" s="183"/>
      <c r="AG10" s="135"/>
      <c r="AH10" s="181"/>
      <c r="AI10" s="180"/>
      <c r="AJ10" s="182"/>
      <c r="AK10" s="179"/>
      <c r="AL10" s="180"/>
      <c r="AM10" s="141"/>
      <c r="AN10" s="181"/>
      <c r="AO10" s="180"/>
      <c r="AP10" s="182"/>
      <c r="AQ10" s="179"/>
      <c r="AR10" s="180"/>
      <c r="AS10" s="141"/>
      <c r="AT10" s="181"/>
      <c r="AU10" s="183"/>
      <c r="AV10" s="177"/>
      <c r="AW10" s="161"/>
      <c r="AX10" s="219" t="str">
        <f>IF(LEN(AW10)&gt;0,VLOOKUP(AW10,Puanlar!$W$4:$X$111,2)-IF(COUNTIF(Puanlar!$W$4:$X$111,AW10)=0,0,0)," ")</f>
        <v xml:space="preserve"> </v>
      </c>
      <c r="AY10" s="162"/>
    </row>
    <row r="11" spans="1:51" ht="35.1" customHeight="1">
      <c r="A11" s="154">
        <v>5</v>
      </c>
      <c r="B11" s="53">
        <v>6</v>
      </c>
      <c r="C11" s="54">
        <f>'yarışmaya katılan okullar'!B17</f>
        <v>45</v>
      </c>
      <c r="D11" s="134" t="s">
        <v>192</v>
      </c>
      <c r="E11" s="135" t="s">
        <v>192</v>
      </c>
      <c r="F11" s="136" t="str">
        <f>'yarışmaya katılan okullar'!C17</f>
        <v>GÜZELYURT MESLEK LİSESİ</v>
      </c>
      <c r="G11" s="176"/>
      <c r="H11" s="135"/>
      <c r="I11" s="177"/>
      <c r="J11" s="176"/>
      <c r="K11" s="135"/>
      <c r="L11" s="177"/>
      <c r="M11" s="176"/>
      <c r="N11" s="135"/>
      <c r="O11" s="177"/>
      <c r="P11" s="176"/>
      <c r="Q11" s="135"/>
      <c r="R11" s="177"/>
      <c r="S11" s="178"/>
      <c r="T11" s="135"/>
      <c r="U11" s="135"/>
      <c r="V11" s="176"/>
      <c r="W11" s="135"/>
      <c r="X11" s="177"/>
      <c r="Y11" s="179"/>
      <c r="Z11" s="180"/>
      <c r="AA11" s="141"/>
      <c r="AB11" s="181"/>
      <c r="AC11" s="180"/>
      <c r="AD11" s="182"/>
      <c r="AE11" s="179"/>
      <c r="AF11" s="183"/>
      <c r="AG11" s="135"/>
      <c r="AH11" s="181"/>
      <c r="AI11" s="180"/>
      <c r="AJ11" s="182"/>
      <c r="AK11" s="179"/>
      <c r="AL11" s="180"/>
      <c r="AM11" s="141"/>
      <c r="AN11" s="181"/>
      <c r="AO11" s="180"/>
      <c r="AP11" s="182"/>
      <c r="AQ11" s="179"/>
      <c r="AR11" s="180"/>
      <c r="AS11" s="141"/>
      <c r="AT11" s="181"/>
      <c r="AU11" s="183"/>
      <c r="AV11" s="177"/>
      <c r="AW11" s="161"/>
      <c r="AX11" s="219" t="str">
        <f>IF(LEN(AW11)&gt;0,VLOOKUP(AW11,Puanlar!$W$4:$X$111,2)-IF(COUNTIF(Puanlar!$W$4:$X$111,AW11)=0,0,0)," ")</f>
        <v xml:space="preserve"> </v>
      </c>
      <c r="AY11" s="162"/>
    </row>
    <row r="12" spans="1:51" ht="35.1" customHeight="1">
      <c r="A12" s="154">
        <v>3</v>
      </c>
      <c r="B12" s="53">
        <v>7</v>
      </c>
      <c r="C12" s="54">
        <f>'yarışmaya katılan okullar'!B18</f>
        <v>40</v>
      </c>
      <c r="D12" s="134" t="s">
        <v>192</v>
      </c>
      <c r="E12" s="135" t="s">
        <v>192</v>
      </c>
      <c r="F12" s="136" t="str">
        <f>'yarışmaya katılan okullar'!C18</f>
        <v>ERENKÖY LİSESİ</v>
      </c>
      <c r="G12" s="176"/>
      <c r="H12" s="135"/>
      <c r="I12" s="177"/>
      <c r="J12" s="176"/>
      <c r="K12" s="135"/>
      <c r="L12" s="177"/>
      <c r="M12" s="178"/>
      <c r="N12" s="135"/>
      <c r="O12" s="135"/>
      <c r="P12" s="176"/>
      <c r="Q12" s="135"/>
      <c r="R12" s="177"/>
      <c r="S12" s="178"/>
      <c r="T12" s="135"/>
      <c r="U12" s="135"/>
      <c r="V12" s="176"/>
      <c r="W12" s="135"/>
      <c r="X12" s="177"/>
      <c r="Y12" s="178"/>
      <c r="Z12" s="135"/>
      <c r="AA12" s="135"/>
      <c r="AB12" s="176"/>
      <c r="AC12" s="135"/>
      <c r="AD12" s="177"/>
      <c r="AE12" s="178"/>
      <c r="AF12" s="135"/>
      <c r="AG12" s="135"/>
      <c r="AH12" s="176"/>
      <c r="AI12" s="135"/>
      <c r="AJ12" s="177"/>
      <c r="AK12" s="178"/>
      <c r="AL12" s="135"/>
      <c r="AM12" s="135"/>
      <c r="AN12" s="176"/>
      <c r="AO12" s="135"/>
      <c r="AP12" s="177"/>
      <c r="AQ12" s="178"/>
      <c r="AR12" s="135"/>
      <c r="AS12" s="135"/>
      <c r="AT12" s="176"/>
      <c r="AU12" s="135"/>
      <c r="AV12" s="177"/>
      <c r="AW12" s="167"/>
      <c r="AX12" s="219" t="str">
        <f>IF(LEN(AW12)&gt;0,VLOOKUP(AW12,Puanlar!$W$4:$X$111,2)-IF(COUNTIF(Puanlar!$W$4:$X$111,AW12)=0,0,0)," ")</f>
        <v xml:space="preserve"> </v>
      </c>
      <c r="AY12" s="162"/>
    </row>
    <row r="13" spans="1:51" ht="35.1" customHeight="1">
      <c r="A13" s="154">
        <v>1</v>
      </c>
      <c r="B13" s="53">
        <v>8</v>
      </c>
      <c r="C13" s="54">
        <f>'yarışmaya katılan okullar'!B19</f>
        <v>44</v>
      </c>
      <c r="D13" s="134" t="s">
        <v>192</v>
      </c>
      <c r="E13" s="135" t="s">
        <v>192</v>
      </c>
      <c r="F13" s="136" t="str">
        <f>'yarışmaya katılan okullar'!C19</f>
        <v>LEFKE GAZİ LİSESİ</v>
      </c>
      <c r="G13" s="176"/>
      <c r="H13" s="135"/>
      <c r="I13" s="177"/>
      <c r="J13" s="176"/>
      <c r="K13" s="135"/>
      <c r="L13" s="177"/>
      <c r="M13" s="178"/>
      <c r="N13" s="135"/>
      <c r="O13" s="135"/>
      <c r="P13" s="176"/>
      <c r="Q13" s="135"/>
      <c r="R13" s="177"/>
      <c r="S13" s="178"/>
      <c r="T13" s="135"/>
      <c r="U13" s="135"/>
      <c r="V13" s="176"/>
      <c r="W13" s="135"/>
      <c r="X13" s="177"/>
      <c r="Y13" s="178"/>
      <c r="Z13" s="135"/>
      <c r="AA13" s="135"/>
      <c r="AB13" s="176"/>
      <c r="AC13" s="135"/>
      <c r="AD13" s="177"/>
      <c r="AE13" s="178"/>
      <c r="AF13" s="135"/>
      <c r="AG13" s="135"/>
      <c r="AH13" s="176"/>
      <c r="AI13" s="135"/>
      <c r="AJ13" s="177"/>
      <c r="AK13" s="178"/>
      <c r="AL13" s="135"/>
      <c r="AM13" s="135"/>
      <c r="AN13" s="176"/>
      <c r="AO13" s="135"/>
      <c r="AP13" s="177"/>
      <c r="AQ13" s="178"/>
      <c r="AR13" s="135"/>
      <c r="AS13" s="135"/>
      <c r="AT13" s="176"/>
      <c r="AU13" s="135"/>
      <c r="AV13" s="177"/>
      <c r="AW13" s="161"/>
      <c r="AX13" s="219" t="str">
        <f>IF(LEN(AW13)&gt;0,VLOOKUP(AW13,Puanlar!$W$4:$X$111,2)-IF(COUNTIF(Puanlar!$W$4:$X$111,AW13)=0,0,0)," ")</f>
        <v xml:space="preserve"> </v>
      </c>
      <c r="AY13" s="162"/>
    </row>
    <row r="14" spans="1:51" ht="35.1" customHeight="1">
      <c r="A14" s="154" t="s">
        <v>194</v>
      </c>
      <c r="B14" s="53">
        <v>9</v>
      </c>
      <c r="C14" s="54">
        <f>'yarışmaya katılan okullar'!B20</f>
        <v>81</v>
      </c>
      <c r="D14" s="134" t="s">
        <v>192</v>
      </c>
      <c r="E14" s="135" t="s">
        <v>192</v>
      </c>
      <c r="F14" s="136" t="str">
        <f>'yarışmaya katılan okullar'!C20</f>
        <v>THE ENGLISH SCHOOL OF KYRENIA</v>
      </c>
      <c r="G14" s="176"/>
      <c r="H14" s="135"/>
      <c r="I14" s="177"/>
      <c r="J14" s="176"/>
      <c r="K14" s="135"/>
      <c r="L14" s="177"/>
      <c r="M14" s="178"/>
      <c r="N14" s="135"/>
      <c r="O14" s="135"/>
      <c r="P14" s="176"/>
      <c r="Q14" s="135"/>
      <c r="R14" s="177"/>
      <c r="S14" s="178"/>
      <c r="T14" s="135"/>
      <c r="U14" s="135"/>
      <c r="V14" s="176"/>
      <c r="W14" s="135"/>
      <c r="X14" s="177"/>
      <c r="Y14" s="179"/>
      <c r="Z14" s="180"/>
      <c r="AA14" s="141"/>
      <c r="AB14" s="181"/>
      <c r="AC14" s="180"/>
      <c r="AD14" s="182"/>
      <c r="AE14" s="179"/>
      <c r="AF14" s="183"/>
      <c r="AG14" s="135"/>
      <c r="AH14" s="181"/>
      <c r="AI14" s="180"/>
      <c r="AJ14" s="182"/>
      <c r="AK14" s="179"/>
      <c r="AL14" s="180"/>
      <c r="AM14" s="141"/>
      <c r="AN14" s="181"/>
      <c r="AO14" s="180"/>
      <c r="AP14" s="182"/>
      <c r="AQ14" s="179"/>
      <c r="AR14" s="180"/>
      <c r="AS14" s="141"/>
      <c r="AT14" s="181"/>
      <c r="AU14" s="183"/>
      <c r="AV14" s="177"/>
      <c r="AW14" s="161"/>
      <c r="AX14" s="219" t="str">
        <f>IF(LEN(AW14)&gt;0,VLOOKUP(AW14,Puanlar!$W$4:$X$111,2)-IF(COUNTIF(Puanlar!$W$4:$X$111,AW14)=0,0,0)," ")</f>
        <v xml:space="preserve"> </v>
      </c>
      <c r="AY14" s="162"/>
    </row>
    <row r="15" spans="1:51" ht="35.1" customHeight="1">
      <c r="A15" s="154"/>
      <c r="B15" s="53">
        <v>10</v>
      </c>
      <c r="C15" s="54">
        <f>'yarışmaya katılan okullar'!B21</f>
        <v>47</v>
      </c>
      <c r="D15" s="134">
        <v>37869</v>
      </c>
      <c r="E15" s="135" t="s">
        <v>391</v>
      </c>
      <c r="F15" s="136" t="str">
        <f>'yarışmaya katılan okullar'!C21</f>
        <v>KURTULUŞ LİSESİ</v>
      </c>
      <c r="G15" s="176"/>
      <c r="H15" s="135"/>
      <c r="I15" s="177"/>
      <c r="J15" s="176"/>
      <c r="K15" s="135"/>
      <c r="L15" s="177"/>
      <c r="M15" s="178"/>
      <c r="N15" s="135"/>
      <c r="O15" s="135"/>
      <c r="P15" s="176"/>
      <c r="Q15" s="135"/>
      <c r="R15" s="177"/>
      <c r="S15" s="178"/>
      <c r="T15" s="135"/>
      <c r="U15" s="135"/>
      <c r="V15" s="176"/>
      <c r="W15" s="135"/>
      <c r="X15" s="177"/>
      <c r="Y15" s="179"/>
      <c r="Z15" s="180"/>
      <c r="AA15" s="141"/>
      <c r="AB15" s="181"/>
      <c r="AC15" s="180"/>
      <c r="AD15" s="182"/>
      <c r="AE15" s="179"/>
      <c r="AF15" s="183"/>
      <c r="AG15" s="135"/>
      <c r="AH15" s="181"/>
      <c r="AI15" s="180"/>
      <c r="AJ15" s="182"/>
      <c r="AK15" s="179"/>
      <c r="AL15" s="180"/>
      <c r="AM15" s="141"/>
      <c r="AN15" s="181"/>
      <c r="AO15" s="180"/>
      <c r="AP15" s="182"/>
      <c r="AQ15" s="179"/>
      <c r="AR15" s="180"/>
      <c r="AS15" s="141"/>
      <c r="AT15" s="181"/>
      <c r="AU15" s="183"/>
      <c r="AV15" s="177"/>
      <c r="AW15" s="161"/>
      <c r="AX15" s="219" t="str">
        <f>IF(LEN(AW15)&gt;0,VLOOKUP(AW15,Puanlar!$W$4:$X$111,2)-IF(COUNTIF(Puanlar!$W$4:$X$111,AW15)=0,0,0)," ")</f>
        <v xml:space="preserve"> </v>
      </c>
      <c r="AY15" s="162"/>
    </row>
    <row r="16" spans="1:51" ht="35.1" customHeight="1">
      <c r="A16" s="154"/>
      <c r="B16" s="53">
        <v>11</v>
      </c>
      <c r="C16" s="54">
        <f>'yarışmaya katılan okullar'!B22</f>
        <v>37</v>
      </c>
      <c r="D16" s="134" t="s">
        <v>192</v>
      </c>
      <c r="E16" s="135" t="s">
        <v>192</v>
      </c>
      <c r="F16" s="136" t="str">
        <f>'yarışmaya katılan okullar'!C22</f>
        <v>BEKİRPAŞA LİSESİ</v>
      </c>
      <c r="G16" s="176"/>
      <c r="H16" s="135"/>
      <c r="I16" s="177"/>
      <c r="J16" s="176"/>
      <c r="K16" s="135"/>
      <c r="L16" s="177"/>
      <c r="M16" s="176"/>
      <c r="N16" s="135"/>
      <c r="O16" s="177"/>
      <c r="P16" s="176"/>
      <c r="Q16" s="135"/>
      <c r="R16" s="177"/>
      <c r="S16" s="178"/>
      <c r="T16" s="135"/>
      <c r="U16" s="135"/>
      <c r="V16" s="176"/>
      <c r="W16" s="135"/>
      <c r="X16" s="177"/>
      <c r="Y16" s="179"/>
      <c r="Z16" s="180"/>
      <c r="AA16" s="141"/>
      <c r="AB16" s="181"/>
      <c r="AC16" s="180"/>
      <c r="AD16" s="182"/>
      <c r="AE16" s="179"/>
      <c r="AF16" s="183"/>
      <c r="AG16" s="135"/>
      <c r="AH16" s="181"/>
      <c r="AI16" s="180"/>
      <c r="AJ16" s="182"/>
      <c r="AK16" s="179"/>
      <c r="AL16" s="180"/>
      <c r="AM16" s="141"/>
      <c r="AN16" s="181"/>
      <c r="AO16" s="180"/>
      <c r="AP16" s="182"/>
      <c r="AQ16" s="179"/>
      <c r="AR16" s="180"/>
      <c r="AS16" s="141"/>
      <c r="AT16" s="181"/>
      <c r="AU16" s="183"/>
      <c r="AV16" s="177"/>
      <c r="AW16" s="161"/>
      <c r="AX16" s="219" t="str">
        <f>IF(LEN(AW16)&gt;0,VLOOKUP(AW16,Puanlar!$W$4:$X$111,2)-IF(COUNTIF(Puanlar!$W$4:$X$111,AW16)=0,0,0)," ")</f>
        <v xml:space="preserve"> </v>
      </c>
      <c r="AY16" s="162"/>
    </row>
    <row r="17" spans="1:51" ht="35.1" customHeight="1">
      <c r="A17" s="154"/>
      <c r="B17" s="53">
        <v>12</v>
      </c>
      <c r="C17" s="54">
        <f>'yarışmaya katılan okullar'!B23</f>
        <v>48</v>
      </c>
      <c r="D17" s="134" t="s">
        <v>192</v>
      </c>
      <c r="E17" s="135" t="s">
        <v>192</v>
      </c>
      <c r="F17" s="136" t="str">
        <f>'yarışmaya katılan okullar'!C23</f>
        <v>LEFKOŞA TÜRK LİSESİ</v>
      </c>
      <c r="G17" s="176"/>
      <c r="H17" s="135"/>
      <c r="I17" s="177"/>
      <c r="J17" s="176"/>
      <c r="K17" s="135"/>
      <c r="L17" s="177"/>
      <c r="M17" s="178"/>
      <c r="N17" s="135"/>
      <c r="O17" s="135"/>
      <c r="P17" s="176"/>
      <c r="Q17" s="135"/>
      <c r="R17" s="177"/>
      <c r="S17" s="178"/>
      <c r="T17" s="135"/>
      <c r="U17" s="135"/>
      <c r="V17" s="176"/>
      <c r="W17" s="135"/>
      <c r="X17" s="177"/>
      <c r="Y17" s="179"/>
      <c r="Z17" s="180"/>
      <c r="AA17" s="141"/>
      <c r="AB17" s="181"/>
      <c r="AC17" s="180"/>
      <c r="AD17" s="182"/>
      <c r="AE17" s="179"/>
      <c r="AF17" s="183"/>
      <c r="AG17" s="135"/>
      <c r="AH17" s="181"/>
      <c r="AI17" s="180"/>
      <c r="AJ17" s="182"/>
      <c r="AK17" s="179"/>
      <c r="AL17" s="180"/>
      <c r="AM17" s="141"/>
      <c r="AN17" s="181"/>
      <c r="AO17" s="180"/>
      <c r="AP17" s="182"/>
      <c r="AQ17" s="179"/>
      <c r="AR17" s="180"/>
      <c r="AS17" s="141"/>
      <c r="AT17" s="181"/>
      <c r="AU17" s="183"/>
      <c r="AV17" s="177"/>
      <c r="AW17" s="161"/>
      <c r="AX17" s="219" t="str">
        <f>IF(LEN(AW17)&gt;0,VLOOKUP(AW17,Puanlar!$W$4:$X$111,2)-IF(COUNTIF(Puanlar!$W$4:$X$111,AW17)=0,0,0)," ")</f>
        <v xml:space="preserve"> </v>
      </c>
      <c r="AY17" s="162"/>
    </row>
    <row r="18" spans="1:51" ht="35.1" customHeight="1">
      <c r="A18" s="154"/>
      <c r="B18" s="53">
        <v>13</v>
      </c>
      <c r="C18" s="54">
        <f>'yarışmaya katılan okullar'!B24</f>
        <v>39</v>
      </c>
      <c r="D18" s="134" t="s">
        <v>192</v>
      </c>
      <c r="E18" s="135" t="s">
        <v>192</v>
      </c>
      <c r="F18" s="136" t="str">
        <f>'yarışmaya katılan okullar'!C24</f>
        <v>CENGİZ TOPEL E. M .LİSESİ</v>
      </c>
      <c r="G18" s="176"/>
      <c r="H18" s="135"/>
      <c r="I18" s="177"/>
      <c r="J18" s="176"/>
      <c r="K18" s="135"/>
      <c r="L18" s="177"/>
      <c r="M18" s="178"/>
      <c r="N18" s="135"/>
      <c r="O18" s="135"/>
      <c r="P18" s="176"/>
      <c r="Q18" s="135"/>
      <c r="R18" s="177"/>
      <c r="S18" s="178"/>
      <c r="T18" s="135"/>
      <c r="U18" s="135"/>
      <c r="V18" s="176"/>
      <c r="W18" s="135"/>
      <c r="X18" s="177"/>
      <c r="Y18" s="179"/>
      <c r="Z18" s="180"/>
      <c r="AA18" s="141"/>
      <c r="AB18" s="181"/>
      <c r="AC18" s="180"/>
      <c r="AD18" s="182"/>
      <c r="AE18" s="179"/>
      <c r="AF18" s="183"/>
      <c r="AG18" s="135"/>
      <c r="AH18" s="181"/>
      <c r="AI18" s="180"/>
      <c r="AJ18" s="182"/>
      <c r="AK18" s="179"/>
      <c r="AL18" s="180"/>
      <c r="AM18" s="141"/>
      <c r="AN18" s="181"/>
      <c r="AO18" s="180"/>
      <c r="AP18" s="182"/>
      <c r="AQ18" s="179"/>
      <c r="AR18" s="180"/>
      <c r="AS18" s="141"/>
      <c r="AT18" s="181"/>
      <c r="AU18" s="183"/>
      <c r="AV18" s="177"/>
      <c r="AW18" s="161"/>
      <c r="AX18" s="219" t="str">
        <f>IF(LEN(AW18)&gt;0,VLOOKUP(AW18,Puanlar!$W$4:$X$111,2)-IF(COUNTIF(Puanlar!$W$4:$X$111,AW18)=0,0,0)," ")</f>
        <v xml:space="preserve"> </v>
      </c>
      <c r="AY18" s="162"/>
    </row>
    <row r="19" spans="1:51" ht="35.1" customHeight="1">
      <c r="A19" s="154"/>
      <c r="B19" s="53">
        <v>14</v>
      </c>
      <c r="C19" s="54">
        <f>'yarışmaya katılan okullar'!B25</f>
        <v>64</v>
      </c>
      <c r="D19" s="134" t="s">
        <v>192</v>
      </c>
      <c r="E19" s="135" t="s">
        <v>192</v>
      </c>
      <c r="F19" s="136" t="str">
        <f>'yarışmaya katılan okullar'!C25</f>
        <v>GÜZELYURT TMK</v>
      </c>
      <c r="G19" s="176"/>
      <c r="H19" s="135"/>
      <c r="I19" s="177"/>
      <c r="J19" s="176"/>
      <c r="K19" s="135"/>
      <c r="L19" s="177"/>
      <c r="M19" s="178"/>
      <c r="N19" s="135"/>
      <c r="O19" s="135"/>
      <c r="P19" s="176"/>
      <c r="Q19" s="135"/>
      <c r="R19" s="177"/>
      <c r="S19" s="178"/>
      <c r="T19" s="135"/>
      <c r="U19" s="135"/>
      <c r="V19" s="176"/>
      <c r="W19" s="135"/>
      <c r="X19" s="177"/>
      <c r="Y19" s="179"/>
      <c r="Z19" s="180"/>
      <c r="AA19" s="141"/>
      <c r="AB19" s="181"/>
      <c r="AC19" s="180"/>
      <c r="AD19" s="182"/>
      <c r="AE19" s="179"/>
      <c r="AF19" s="183"/>
      <c r="AG19" s="135"/>
      <c r="AH19" s="181"/>
      <c r="AI19" s="180"/>
      <c r="AJ19" s="182"/>
      <c r="AK19" s="179"/>
      <c r="AL19" s="180"/>
      <c r="AM19" s="141"/>
      <c r="AN19" s="181"/>
      <c r="AO19" s="180"/>
      <c r="AP19" s="182"/>
      <c r="AQ19" s="179"/>
      <c r="AR19" s="180"/>
      <c r="AS19" s="141"/>
      <c r="AT19" s="181"/>
      <c r="AU19" s="183"/>
      <c r="AV19" s="177"/>
      <c r="AW19" s="161"/>
      <c r="AX19" s="219" t="str">
        <f>IF(LEN(AW19)&gt;0,VLOOKUP(AW19,Puanlar!$W$4:$X$111,2)-IF(COUNTIF(Puanlar!$W$4:$X$111,AW19)=0,0,0)," ")</f>
        <v xml:space="preserve"> </v>
      </c>
      <c r="AY19" s="162"/>
    </row>
    <row r="20" spans="1:51" ht="35.1" customHeight="1">
      <c r="A20" s="154"/>
      <c r="B20" s="53">
        <v>15</v>
      </c>
      <c r="C20" s="54">
        <f>'yarışmaya katılan okullar'!B26</f>
        <v>60</v>
      </c>
      <c r="D20" s="134" t="s">
        <v>192</v>
      </c>
      <c r="E20" s="135" t="s">
        <v>192</v>
      </c>
      <c r="F20" s="136" t="str">
        <f>'yarışmaya katılan okullar'!C26</f>
        <v>KARPAZ MESLEK LİSESİ</v>
      </c>
      <c r="G20" s="176"/>
      <c r="H20" s="135"/>
      <c r="I20" s="177"/>
      <c r="J20" s="176"/>
      <c r="K20" s="135"/>
      <c r="L20" s="177"/>
      <c r="M20" s="178"/>
      <c r="N20" s="135"/>
      <c r="O20" s="135"/>
      <c r="P20" s="176"/>
      <c r="Q20" s="135"/>
      <c r="R20" s="177"/>
      <c r="S20" s="178"/>
      <c r="T20" s="135"/>
      <c r="U20" s="135"/>
      <c r="V20" s="176"/>
      <c r="W20" s="135"/>
      <c r="X20" s="177"/>
      <c r="Y20" s="179"/>
      <c r="Z20" s="180"/>
      <c r="AA20" s="141"/>
      <c r="AB20" s="181"/>
      <c r="AC20" s="180"/>
      <c r="AD20" s="182"/>
      <c r="AE20" s="179"/>
      <c r="AF20" s="183"/>
      <c r="AG20" s="135"/>
      <c r="AH20" s="181"/>
      <c r="AI20" s="180"/>
      <c r="AJ20" s="182"/>
      <c r="AK20" s="179"/>
      <c r="AL20" s="180"/>
      <c r="AM20" s="141"/>
      <c r="AN20" s="181"/>
      <c r="AO20" s="180"/>
      <c r="AP20" s="182"/>
      <c r="AQ20" s="179"/>
      <c r="AR20" s="180"/>
      <c r="AS20" s="141"/>
      <c r="AT20" s="181"/>
      <c r="AU20" s="183"/>
      <c r="AV20" s="177"/>
      <c r="AW20" s="161"/>
      <c r="AX20" s="219" t="str">
        <f>IF(LEN(AW20)&gt;0,VLOOKUP(AW20,Puanlar!$W$4:$X$111,2)-IF(COUNTIF(Puanlar!$W$4:$X$111,AW20)=0,0,0)," ")</f>
        <v xml:space="preserve"> </v>
      </c>
      <c r="AY20" s="162"/>
    </row>
    <row r="21" spans="1:51" ht="35.1" customHeight="1">
      <c r="A21" s="154"/>
      <c r="B21" s="53">
        <v>16</v>
      </c>
      <c r="C21" s="54">
        <f>'yarışmaya katılan okullar'!B27</f>
        <v>59</v>
      </c>
      <c r="D21" s="134" t="s">
        <v>192</v>
      </c>
      <c r="E21" s="135" t="s">
        <v>192</v>
      </c>
      <c r="F21" s="136" t="str">
        <f>'yarışmaya katılan okullar'!C27</f>
        <v>POLATPAŞA LİSESİ</v>
      </c>
      <c r="G21" s="176"/>
      <c r="H21" s="135"/>
      <c r="I21" s="177"/>
      <c r="J21" s="176"/>
      <c r="K21" s="135"/>
      <c r="L21" s="177"/>
      <c r="M21" s="178"/>
      <c r="N21" s="135"/>
      <c r="O21" s="135"/>
      <c r="P21" s="176"/>
      <c r="Q21" s="135"/>
      <c r="R21" s="177"/>
      <c r="S21" s="178"/>
      <c r="T21" s="135"/>
      <c r="U21" s="135"/>
      <c r="V21" s="176"/>
      <c r="W21" s="135"/>
      <c r="X21" s="177"/>
      <c r="Y21" s="179"/>
      <c r="Z21" s="180"/>
      <c r="AA21" s="135"/>
      <c r="AB21" s="184"/>
      <c r="AC21" s="183"/>
      <c r="AD21" s="177"/>
      <c r="AE21" s="185"/>
      <c r="AF21" s="183"/>
      <c r="AG21" s="135"/>
      <c r="AH21" s="184"/>
      <c r="AI21" s="183"/>
      <c r="AJ21" s="177"/>
      <c r="AK21" s="185"/>
      <c r="AL21" s="183"/>
      <c r="AM21" s="135"/>
      <c r="AN21" s="184"/>
      <c r="AO21" s="183"/>
      <c r="AP21" s="177"/>
      <c r="AQ21" s="185"/>
      <c r="AR21" s="183"/>
      <c r="AS21" s="135"/>
      <c r="AT21" s="184"/>
      <c r="AU21" s="183"/>
      <c r="AV21" s="177"/>
      <c r="AW21" s="167"/>
      <c r="AX21" s="219" t="str">
        <f>IF(LEN(AW21)&gt;0,VLOOKUP(AW21,Puanlar!$W$4:$X$111,2)-IF(COUNTIF(Puanlar!$W$4:$X$111,AW21)=0,0,0)," ")</f>
        <v xml:space="preserve"> </v>
      </c>
      <c r="AY21" s="162"/>
    </row>
    <row r="22" spans="1:51" ht="35.1" customHeight="1">
      <c r="A22" s="154"/>
      <c r="B22" s="53">
        <v>17</v>
      </c>
      <c r="C22" s="54">
        <f>'yarışmaya katılan okullar'!B28</f>
        <v>36</v>
      </c>
      <c r="D22" s="134" t="s">
        <v>192</v>
      </c>
      <c r="E22" s="135" t="s">
        <v>192</v>
      </c>
      <c r="F22" s="136" t="str">
        <f>'yarışmaya katılan okullar'!C28</f>
        <v>ATATÜRK MESLEK LİSESİ</v>
      </c>
      <c r="G22" s="176"/>
      <c r="H22" s="135"/>
      <c r="I22" s="177"/>
      <c r="J22" s="176"/>
      <c r="K22" s="135"/>
      <c r="L22" s="177"/>
      <c r="M22" s="178"/>
      <c r="N22" s="135"/>
      <c r="O22" s="135"/>
      <c r="P22" s="176"/>
      <c r="Q22" s="135"/>
      <c r="R22" s="177"/>
      <c r="S22" s="178"/>
      <c r="T22" s="135"/>
      <c r="U22" s="135"/>
      <c r="V22" s="176"/>
      <c r="W22" s="135"/>
      <c r="X22" s="177"/>
      <c r="Y22" s="179"/>
      <c r="Z22" s="180"/>
      <c r="AA22" s="135"/>
      <c r="AB22" s="184"/>
      <c r="AC22" s="183"/>
      <c r="AD22" s="177"/>
      <c r="AE22" s="185"/>
      <c r="AF22" s="183"/>
      <c r="AG22" s="135"/>
      <c r="AH22" s="184"/>
      <c r="AI22" s="183"/>
      <c r="AJ22" s="177"/>
      <c r="AK22" s="185"/>
      <c r="AL22" s="183"/>
      <c r="AM22" s="135"/>
      <c r="AN22" s="184"/>
      <c r="AO22" s="183"/>
      <c r="AP22" s="177"/>
      <c r="AQ22" s="185"/>
      <c r="AR22" s="183"/>
      <c r="AS22" s="135"/>
      <c r="AT22" s="184"/>
      <c r="AU22" s="183"/>
      <c r="AV22" s="177"/>
      <c r="AW22" s="167"/>
      <c r="AX22" s="219" t="str">
        <f>IF(LEN(AW22)&gt;0,VLOOKUP(AW22,Puanlar!$W$4:$X$111,2)-IF(COUNTIF(Puanlar!$W$4:$X$111,AW22)=0,0,0)," ")</f>
        <v xml:space="preserve"> </v>
      </c>
      <c r="AY22" s="162"/>
    </row>
    <row r="23" spans="1:51" ht="35.1" customHeight="1">
      <c r="A23" s="154"/>
      <c r="B23" s="53">
        <v>18</v>
      </c>
      <c r="C23" s="54">
        <f>'yarışmaya katılan okullar'!B29</f>
        <v>27</v>
      </c>
      <c r="D23" s="134">
        <v>38271</v>
      </c>
      <c r="E23" s="135" t="s">
        <v>392</v>
      </c>
      <c r="F23" s="136" t="str">
        <f>'yarışmaya katılan okullar'!C29</f>
        <v>YAKIN DOĞU KOLEJİ</v>
      </c>
      <c r="G23" s="176"/>
      <c r="H23" s="135"/>
      <c r="I23" s="177"/>
      <c r="J23" s="176"/>
      <c r="K23" s="135"/>
      <c r="L23" s="177"/>
      <c r="M23" s="178"/>
      <c r="N23" s="135"/>
      <c r="O23" s="135"/>
      <c r="P23" s="176"/>
      <c r="Q23" s="135"/>
      <c r="R23" s="177"/>
      <c r="S23" s="178"/>
      <c r="T23" s="135"/>
      <c r="U23" s="135"/>
      <c r="V23" s="176"/>
      <c r="W23" s="135"/>
      <c r="X23" s="177"/>
      <c r="Y23" s="179"/>
      <c r="Z23" s="180"/>
      <c r="AA23" s="141"/>
      <c r="AB23" s="181"/>
      <c r="AC23" s="180"/>
      <c r="AD23" s="182"/>
      <c r="AE23" s="179"/>
      <c r="AF23" s="183"/>
      <c r="AG23" s="135"/>
      <c r="AH23" s="181"/>
      <c r="AI23" s="180"/>
      <c r="AJ23" s="182"/>
      <c r="AK23" s="179"/>
      <c r="AL23" s="180"/>
      <c r="AM23" s="141"/>
      <c r="AN23" s="181"/>
      <c r="AO23" s="180"/>
      <c r="AP23" s="182"/>
      <c r="AQ23" s="179"/>
      <c r="AR23" s="180"/>
      <c r="AS23" s="141"/>
      <c r="AT23" s="181"/>
      <c r="AU23" s="183"/>
      <c r="AV23" s="177"/>
      <c r="AW23" s="161"/>
      <c r="AX23" s="219" t="str">
        <f>IF(LEN(AW23)&gt;0,VLOOKUP(AW23,Puanlar!$W$4:$X$111,2)-IF(COUNTIF(Puanlar!$W$4:$X$111,AW23)=0,0,0)," ")</f>
        <v xml:space="preserve"> </v>
      </c>
      <c r="AY23" s="162"/>
    </row>
    <row r="24" spans="1:51" ht="35.1" customHeight="1">
      <c r="A24" s="154"/>
      <c r="B24" s="53">
        <v>19</v>
      </c>
      <c r="C24" s="54">
        <f>'yarışmaya katılan okullar'!B30</f>
        <v>46</v>
      </c>
      <c r="D24" s="134" t="s">
        <v>192</v>
      </c>
      <c r="E24" s="135" t="s">
        <v>192</v>
      </c>
      <c r="F24" s="136" t="str">
        <f>'yarışmaya katılan okullar'!C30</f>
        <v>HAYDARPAŞA TİCARET LİSESİ</v>
      </c>
      <c r="G24" s="176"/>
      <c r="H24" s="135"/>
      <c r="I24" s="177"/>
      <c r="J24" s="176"/>
      <c r="K24" s="135"/>
      <c r="L24" s="177"/>
      <c r="M24" s="178"/>
      <c r="N24" s="135"/>
      <c r="O24" s="135"/>
      <c r="P24" s="176"/>
      <c r="Q24" s="135"/>
      <c r="R24" s="177"/>
      <c r="S24" s="178"/>
      <c r="T24" s="135"/>
      <c r="U24" s="135"/>
      <c r="V24" s="176"/>
      <c r="W24" s="135"/>
      <c r="X24" s="177"/>
      <c r="Y24" s="179"/>
      <c r="Z24" s="180"/>
      <c r="AA24" s="135"/>
      <c r="AB24" s="184"/>
      <c r="AC24" s="183"/>
      <c r="AD24" s="182"/>
      <c r="AE24" s="179"/>
      <c r="AF24" s="183"/>
      <c r="AG24" s="135"/>
      <c r="AH24" s="181"/>
      <c r="AI24" s="180"/>
      <c r="AJ24" s="182"/>
      <c r="AK24" s="179"/>
      <c r="AL24" s="180"/>
      <c r="AM24" s="141"/>
      <c r="AN24" s="181"/>
      <c r="AO24" s="180"/>
      <c r="AP24" s="182"/>
      <c r="AQ24" s="179"/>
      <c r="AR24" s="180"/>
      <c r="AS24" s="141"/>
      <c r="AT24" s="181"/>
      <c r="AU24" s="183"/>
      <c r="AV24" s="177"/>
      <c r="AW24" s="161"/>
      <c r="AX24" s="219" t="str">
        <f>IF(LEN(AW24)&gt;0,VLOOKUP(AW24,Puanlar!$W$4:$X$111,2)-IF(COUNTIF(Puanlar!$W$4:$X$111,AW24)=0,0,0)," ")</f>
        <v xml:space="preserve"> </v>
      </c>
      <c r="AY24" s="162"/>
    </row>
    <row r="25" spans="1:51" ht="35.1" customHeight="1">
      <c r="A25" s="154"/>
      <c r="B25" s="53">
        <v>20</v>
      </c>
      <c r="C25" s="54">
        <f>'yarışmaya katılan okullar'!B31</f>
        <v>51</v>
      </c>
      <c r="D25" s="134" t="s">
        <v>192</v>
      </c>
      <c r="E25" s="135" t="s">
        <v>192</v>
      </c>
      <c r="F25" s="136" t="str">
        <f>'yarışmaya katılan okullar'!C31</f>
        <v>TÜRK MAARİF KOLEJİ</v>
      </c>
      <c r="G25" s="176"/>
      <c r="H25" s="135"/>
      <c r="I25" s="177"/>
      <c r="J25" s="176"/>
      <c r="K25" s="135"/>
      <c r="L25" s="177"/>
      <c r="M25" s="178"/>
      <c r="N25" s="135"/>
      <c r="O25" s="135"/>
      <c r="P25" s="176"/>
      <c r="Q25" s="135"/>
      <c r="R25" s="177"/>
      <c r="S25" s="178"/>
      <c r="T25" s="135"/>
      <c r="U25" s="135"/>
      <c r="V25" s="176"/>
      <c r="W25" s="135"/>
      <c r="X25" s="177"/>
      <c r="Y25" s="179"/>
      <c r="Z25" s="180"/>
      <c r="AA25" s="141"/>
      <c r="AB25" s="181"/>
      <c r="AC25" s="180"/>
      <c r="AD25" s="182"/>
      <c r="AE25" s="179"/>
      <c r="AF25" s="183"/>
      <c r="AG25" s="135"/>
      <c r="AH25" s="181"/>
      <c r="AI25" s="180"/>
      <c r="AJ25" s="182"/>
      <c r="AK25" s="179"/>
      <c r="AL25" s="180"/>
      <c r="AM25" s="141"/>
      <c r="AN25" s="181"/>
      <c r="AO25" s="180"/>
      <c r="AP25" s="182"/>
      <c r="AQ25" s="179"/>
      <c r="AR25" s="180"/>
      <c r="AS25" s="141"/>
      <c r="AT25" s="181"/>
      <c r="AU25" s="183"/>
      <c r="AV25" s="177"/>
      <c r="AW25" s="161"/>
      <c r="AX25" s="219" t="str">
        <f>IF(LEN(AW25)&gt;0,VLOOKUP(AW25,Puanlar!$W$4:$X$111,2)-IF(COUNTIF(Puanlar!$W$4:$X$111,AW25)=0,0,0)," ")</f>
        <v xml:space="preserve"> </v>
      </c>
      <c r="AY25" s="162"/>
    </row>
    <row r="26" spans="1:51" ht="35.1" customHeight="1">
      <c r="A26" s="154"/>
      <c r="B26" s="53">
        <v>21</v>
      </c>
      <c r="C26" s="54">
        <f>'yarışmaya katılan okullar'!B32</f>
        <v>53</v>
      </c>
      <c r="D26" s="134" t="s">
        <v>192</v>
      </c>
      <c r="E26" s="135" t="s">
        <v>192</v>
      </c>
      <c r="F26" s="136" t="str">
        <f>'yarışmaya katılan okullar'!C32</f>
        <v>20 TEMMUZ FEN LİSESİ</v>
      </c>
      <c r="G26" s="176"/>
      <c r="H26" s="135"/>
      <c r="I26" s="177"/>
      <c r="J26" s="176"/>
      <c r="K26" s="135"/>
      <c r="L26" s="177"/>
      <c r="M26" s="178"/>
      <c r="N26" s="135"/>
      <c r="O26" s="135"/>
      <c r="P26" s="176"/>
      <c r="Q26" s="135"/>
      <c r="R26" s="177"/>
      <c r="S26" s="178"/>
      <c r="T26" s="135"/>
      <c r="U26" s="135"/>
      <c r="V26" s="176"/>
      <c r="W26" s="135"/>
      <c r="X26" s="177"/>
      <c r="Y26" s="179"/>
      <c r="Z26" s="180"/>
      <c r="AA26" s="135"/>
      <c r="AB26" s="184"/>
      <c r="AC26" s="183"/>
      <c r="AD26" s="182"/>
      <c r="AE26" s="179"/>
      <c r="AF26" s="183"/>
      <c r="AG26" s="135"/>
      <c r="AH26" s="181"/>
      <c r="AI26" s="180"/>
      <c r="AJ26" s="182"/>
      <c r="AK26" s="179"/>
      <c r="AL26" s="180"/>
      <c r="AM26" s="141"/>
      <c r="AN26" s="181"/>
      <c r="AO26" s="180"/>
      <c r="AP26" s="182"/>
      <c r="AQ26" s="179"/>
      <c r="AR26" s="180"/>
      <c r="AS26" s="141"/>
      <c r="AT26" s="181"/>
      <c r="AU26" s="183"/>
      <c r="AV26" s="177"/>
      <c r="AW26" s="161"/>
      <c r="AX26" s="219" t="str">
        <f>IF(LEN(AW26)&gt;0,VLOOKUP(AW26,Puanlar!$W$4:$X$111,2)-IF(COUNTIF(Puanlar!$W$4:$X$111,AW26)=0,0,0)," ")</f>
        <v xml:space="preserve"> </v>
      </c>
      <c r="AY26" s="162"/>
    </row>
    <row r="27" spans="1:51" ht="35.1" customHeight="1">
      <c r="A27" s="154"/>
      <c r="B27" s="53">
        <v>22</v>
      </c>
      <c r="C27" s="54">
        <f>'yarışmaya katılan okullar'!B33</f>
        <v>57</v>
      </c>
      <c r="D27" s="134" t="s">
        <v>192</v>
      </c>
      <c r="E27" s="135" t="s">
        <v>192</v>
      </c>
      <c r="F27" s="136" t="str">
        <f>'yarışmaya katılan okullar'!C33</f>
        <v>19 MAYIS TMK</v>
      </c>
      <c r="G27" s="176"/>
      <c r="H27" s="135"/>
      <c r="I27" s="177"/>
      <c r="J27" s="176"/>
      <c r="K27" s="135"/>
      <c r="L27" s="177"/>
      <c r="M27" s="178"/>
      <c r="N27" s="135"/>
      <c r="O27" s="135"/>
      <c r="P27" s="176"/>
      <c r="Q27" s="135"/>
      <c r="R27" s="177"/>
      <c r="S27" s="178"/>
      <c r="T27" s="135"/>
      <c r="U27" s="135"/>
      <c r="V27" s="176"/>
      <c r="W27" s="135"/>
      <c r="X27" s="177"/>
      <c r="Y27" s="179"/>
      <c r="Z27" s="180"/>
      <c r="AA27" s="141"/>
      <c r="AB27" s="181"/>
      <c r="AC27" s="180"/>
      <c r="AD27" s="182"/>
      <c r="AE27" s="179"/>
      <c r="AF27" s="183"/>
      <c r="AG27" s="135"/>
      <c r="AH27" s="181"/>
      <c r="AI27" s="180"/>
      <c r="AJ27" s="182"/>
      <c r="AK27" s="179"/>
      <c r="AL27" s="180"/>
      <c r="AM27" s="141"/>
      <c r="AN27" s="181"/>
      <c r="AO27" s="180"/>
      <c r="AP27" s="182"/>
      <c r="AQ27" s="179"/>
      <c r="AR27" s="180"/>
      <c r="AS27" s="141"/>
      <c r="AT27" s="181"/>
      <c r="AU27" s="183"/>
      <c r="AV27" s="177"/>
      <c r="AW27" s="161"/>
      <c r="AX27" s="219" t="str">
        <f>IF(LEN(AW27)&gt;0,VLOOKUP(AW27,Puanlar!$W$4:$X$111,2)-IF(COUNTIF(Puanlar!$W$4:$X$111,AW27)=0,0,0)," ")</f>
        <v xml:space="preserve"> </v>
      </c>
      <c r="AY27" s="162"/>
    </row>
    <row r="28" spans="1:51" ht="35.1" customHeight="1">
      <c r="A28" s="154"/>
      <c r="B28" s="53">
        <v>23</v>
      </c>
      <c r="C28" s="54">
        <f>'yarışmaya katılan okullar'!B34</f>
        <v>30</v>
      </c>
      <c r="D28" s="134" t="s">
        <v>192</v>
      </c>
      <c r="E28" s="135" t="s">
        <v>192</v>
      </c>
      <c r="F28" s="136" t="str">
        <f>'yarışmaya katılan okullar'!C34</f>
        <v>HALA SULTAN İLAHİYAT KOLEJİ</v>
      </c>
      <c r="G28" s="176"/>
      <c r="H28" s="135"/>
      <c r="I28" s="177"/>
      <c r="J28" s="176"/>
      <c r="K28" s="135"/>
      <c r="L28" s="177"/>
      <c r="M28" s="178"/>
      <c r="N28" s="135"/>
      <c r="O28" s="135"/>
      <c r="P28" s="176"/>
      <c r="Q28" s="135"/>
      <c r="R28" s="177"/>
      <c r="S28" s="178"/>
      <c r="T28" s="135"/>
      <c r="U28" s="135"/>
      <c r="V28" s="176"/>
      <c r="W28" s="135"/>
      <c r="X28" s="177"/>
      <c r="Y28" s="179"/>
      <c r="Z28" s="180"/>
      <c r="AA28" s="135"/>
      <c r="AB28" s="184"/>
      <c r="AC28" s="183"/>
      <c r="AD28" s="182"/>
      <c r="AE28" s="179"/>
      <c r="AF28" s="183"/>
      <c r="AG28" s="135"/>
      <c r="AH28" s="181"/>
      <c r="AI28" s="180"/>
      <c r="AJ28" s="182"/>
      <c r="AK28" s="179"/>
      <c r="AL28" s="180"/>
      <c r="AM28" s="141"/>
      <c r="AN28" s="181"/>
      <c r="AO28" s="180"/>
      <c r="AP28" s="182"/>
      <c r="AQ28" s="179"/>
      <c r="AR28" s="180"/>
      <c r="AS28" s="141"/>
      <c r="AT28" s="181"/>
      <c r="AU28" s="183"/>
      <c r="AV28" s="177"/>
      <c r="AW28" s="161"/>
      <c r="AX28" s="219" t="str">
        <f>IF(LEN(AW28)&gt;0,VLOOKUP(AW28,Puanlar!$W$4:$X$111,2)-IF(COUNTIF(Puanlar!$W$4:$X$111,AW28)=0,0,0)," ")</f>
        <v xml:space="preserve"> </v>
      </c>
      <c r="AY28" s="162"/>
    </row>
    <row r="29" spans="1:51" ht="35.1" customHeight="1">
      <c r="A29" s="154"/>
      <c r="B29" s="53">
        <v>24</v>
      </c>
      <c r="C29" s="54">
        <f>'yarışmaya katılan okullar'!B35</f>
        <v>0</v>
      </c>
      <c r="D29" s="134"/>
      <c r="E29" s="135"/>
      <c r="F29" s="136" t="str">
        <f>'yarışmaya katılan okullar'!C35</f>
        <v/>
      </c>
      <c r="G29" s="176"/>
      <c r="H29" s="135"/>
      <c r="I29" s="177"/>
      <c r="J29" s="176"/>
      <c r="K29" s="135"/>
      <c r="L29" s="177"/>
      <c r="M29" s="178"/>
      <c r="N29" s="135"/>
      <c r="O29" s="135"/>
      <c r="P29" s="176"/>
      <c r="Q29" s="135"/>
      <c r="R29" s="177"/>
      <c r="S29" s="178"/>
      <c r="T29" s="135"/>
      <c r="U29" s="135"/>
      <c r="V29" s="176"/>
      <c r="W29" s="135"/>
      <c r="X29" s="177"/>
      <c r="Y29" s="179"/>
      <c r="Z29" s="180"/>
      <c r="AA29" s="141"/>
      <c r="AB29" s="181"/>
      <c r="AC29" s="180"/>
      <c r="AD29" s="182"/>
      <c r="AE29" s="179"/>
      <c r="AF29" s="183"/>
      <c r="AG29" s="135"/>
      <c r="AH29" s="181"/>
      <c r="AI29" s="180"/>
      <c r="AJ29" s="182"/>
      <c r="AK29" s="179"/>
      <c r="AL29" s="180"/>
      <c r="AM29" s="141"/>
      <c r="AN29" s="181"/>
      <c r="AO29" s="180"/>
      <c r="AP29" s="182"/>
      <c r="AQ29" s="179"/>
      <c r="AR29" s="180"/>
      <c r="AS29" s="141"/>
      <c r="AT29" s="181"/>
      <c r="AU29" s="183"/>
      <c r="AV29" s="177"/>
      <c r="AW29" s="161"/>
      <c r="AX29" s="219" t="str">
        <f>IF(LEN(AW29)&gt;0,VLOOKUP(AW29,Puanlar!$W$4:$X$111,2)-IF(COUNTIF(Puanlar!$W$4:$X$111,AW29)=0,0,0)," ")</f>
        <v xml:space="preserve"> </v>
      </c>
      <c r="AY29" s="162"/>
    </row>
    <row r="30" spans="1:51" ht="35.1" customHeight="1">
      <c r="A30" s="154"/>
      <c r="B30" s="53">
        <v>25</v>
      </c>
      <c r="C30" s="54">
        <f>'yarışmaya katılan okullar'!B36</f>
        <v>0</v>
      </c>
      <c r="D30" s="141"/>
      <c r="E30" s="135"/>
      <c r="F30" s="136" t="str">
        <f>'yarışmaya katılan okullar'!C36</f>
        <v/>
      </c>
      <c r="G30" s="176"/>
      <c r="H30" s="135"/>
      <c r="I30" s="177"/>
      <c r="J30" s="176"/>
      <c r="K30" s="135"/>
      <c r="L30" s="177"/>
      <c r="M30" s="178"/>
      <c r="N30" s="135"/>
      <c r="O30" s="135"/>
      <c r="P30" s="176"/>
      <c r="Q30" s="135"/>
      <c r="R30" s="177"/>
      <c r="S30" s="178"/>
      <c r="T30" s="135"/>
      <c r="U30" s="135"/>
      <c r="V30" s="176"/>
      <c r="W30" s="135"/>
      <c r="X30" s="177"/>
      <c r="Y30" s="179"/>
      <c r="Z30" s="180"/>
      <c r="AA30" s="135"/>
      <c r="AB30" s="184"/>
      <c r="AC30" s="183"/>
      <c r="AD30" s="182"/>
      <c r="AE30" s="179"/>
      <c r="AF30" s="183"/>
      <c r="AG30" s="135"/>
      <c r="AH30" s="181"/>
      <c r="AI30" s="180"/>
      <c r="AJ30" s="182"/>
      <c r="AK30" s="179"/>
      <c r="AL30" s="180"/>
      <c r="AM30" s="141"/>
      <c r="AN30" s="181"/>
      <c r="AO30" s="180"/>
      <c r="AP30" s="182"/>
      <c r="AQ30" s="179"/>
      <c r="AR30" s="180"/>
      <c r="AS30" s="141"/>
      <c r="AT30" s="181"/>
      <c r="AU30" s="183"/>
      <c r="AV30" s="177"/>
      <c r="AW30" s="161"/>
      <c r="AX30" s="219" t="str">
        <f>IF(LEN(AW30)&gt;0,VLOOKUP(AW30,Puanlar!$W$4:$X$111,2)-IF(COUNTIF(Puanlar!$W$4:$X$111,AW30)=0,0,0)," ")</f>
        <v xml:space="preserve"> </v>
      </c>
      <c r="AY30" s="162"/>
    </row>
    <row r="31" spans="1:51" ht="35.1" customHeight="1">
      <c r="A31" s="154"/>
      <c r="B31" s="53">
        <v>26</v>
      </c>
      <c r="C31" s="54">
        <f>'yarışmaya katılan okullar'!B37</f>
        <v>0</v>
      </c>
      <c r="D31" s="141"/>
      <c r="E31" s="135"/>
      <c r="F31" s="136" t="str">
        <f>'yarışmaya katılan okullar'!C37</f>
        <v/>
      </c>
      <c r="G31" s="176"/>
      <c r="H31" s="135"/>
      <c r="I31" s="177"/>
      <c r="J31" s="176"/>
      <c r="K31" s="135"/>
      <c r="L31" s="177"/>
      <c r="M31" s="178"/>
      <c r="N31" s="135"/>
      <c r="O31" s="135"/>
      <c r="P31" s="176"/>
      <c r="Q31" s="135"/>
      <c r="R31" s="177"/>
      <c r="S31" s="178"/>
      <c r="T31" s="135"/>
      <c r="U31" s="135"/>
      <c r="V31" s="176"/>
      <c r="W31" s="135"/>
      <c r="X31" s="177"/>
      <c r="Y31" s="179"/>
      <c r="Z31" s="180"/>
      <c r="AA31" s="141"/>
      <c r="AB31" s="181"/>
      <c r="AC31" s="180"/>
      <c r="AD31" s="182"/>
      <c r="AE31" s="179"/>
      <c r="AF31" s="183"/>
      <c r="AG31" s="135"/>
      <c r="AH31" s="181"/>
      <c r="AI31" s="180"/>
      <c r="AJ31" s="182"/>
      <c r="AK31" s="179"/>
      <c r="AL31" s="180"/>
      <c r="AM31" s="141"/>
      <c r="AN31" s="181"/>
      <c r="AO31" s="180"/>
      <c r="AP31" s="182"/>
      <c r="AQ31" s="179"/>
      <c r="AR31" s="180"/>
      <c r="AS31" s="141"/>
      <c r="AT31" s="181"/>
      <c r="AU31" s="183"/>
      <c r="AV31" s="177"/>
      <c r="AW31" s="161"/>
      <c r="AX31" s="219" t="str">
        <f>IF(LEN(AW31)&gt;0,VLOOKUP(AW31,Puanlar!$W$4:$X$111,2)-IF(COUNTIF(Puanlar!$W$4:$X$111,AW31)=0,0,0)," ")</f>
        <v xml:space="preserve"> </v>
      </c>
      <c r="AY31" s="162"/>
    </row>
    <row r="32" spans="1:51" ht="35.1" customHeight="1">
      <c r="A32" s="154"/>
      <c r="B32" s="53">
        <v>27</v>
      </c>
      <c r="C32" s="54">
        <f>'yarışmaya katılan okullar'!B38</f>
        <v>0</v>
      </c>
      <c r="D32" s="141"/>
      <c r="E32" s="135"/>
      <c r="F32" s="136" t="str">
        <f>'yarışmaya katılan okullar'!C38</f>
        <v/>
      </c>
      <c r="G32" s="176"/>
      <c r="H32" s="135"/>
      <c r="I32" s="177"/>
      <c r="J32" s="176"/>
      <c r="K32" s="135"/>
      <c r="L32" s="177"/>
      <c r="M32" s="178"/>
      <c r="N32" s="135"/>
      <c r="O32" s="135"/>
      <c r="P32" s="176"/>
      <c r="Q32" s="135"/>
      <c r="R32" s="177"/>
      <c r="S32" s="178"/>
      <c r="T32" s="135"/>
      <c r="U32" s="135"/>
      <c r="V32" s="176"/>
      <c r="W32" s="135"/>
      <c r="X32" s="177"/>
      <c r="Y32" s="179"/>
      <c r="Z32" s="180"/>
      <c r="AA32" s="135"/>
      <c r="AB32" s="184"/>
      <c r="AC32" s="183"/>
      <c r="AD32" s="177"/>
      <c r="AE32" s="185"/>
      <c r="AF32" s="183"/>
      <c r="AG32" s="135"/>
      <c r="AH32" s="184"/>
      <c r="AI32" s="183"/>
      <c r="AJ32" s="177"/>
      <c r="AK32" s="185"/>
      <c r="AL32" s="183"/>
      <c r="AM32" s="135"/>
      <c r="AN32" s="184"/>
      <c r="AO32" s="183"/>
      <c r="AP32" s="177"/>
      <c r="AQ32" s="185"/>
      <c r="AR32" s="183"/>
      <c r="AS32" s="135"/>
      <c r="AT32" s="184"/>
      <c r="AU32" s="183"/>
      <c r="AV32" s="177"/>
      <c r="AW32" s="167"/>
      <c r="AX32" s="219" t="str">
        <f>IF(LEN(AW32)&gt;0,VLOOKUP(AW32,Puanlar!$W$4:$X$111,2)-IF(COUNTIF(Puanlar!$W$4:$X$111,AW32)=0,0,0)," ")</f>
        <v xml:space="preserve"> </v>
      </c>
      <c r="AY32" s="162"/>
    </row>
    <row r="33" spans="1:51" ht="35.1" customHeight="1">
      <c r="A33" s="154"/>
      <c r="B33" s="53">
        <v>28</v>
      </c>
      <c r="C33" s="54">
        <f>'yarışmaya katılan okullar'!B39</f>
        <v>0</v>
      </c>
      <c r="D33" s="141"/>
      <c r="E33" s="135"/>
      <c r="F33" s="136" t="str">
        <f>'yarışmaya katılan okullar'!C39</f>
        <v/>
      </c>
      <c r="G33" s="176"/>
      <c r="H33" s="135"/>
      <c r="I33" s="177"/>
      <c r="J33" s="176"/>
      <c r="K33" s="135"/>
      <c r="L33" s="177"/>
      <c r="M33" s="178"/>
      <c r="N33" s="135"/>
      <c r="O33" s="135"/>
      <c r="P33" s="176"/>
      <c r="Q33" s="135"/>
      <c r="R33" s="177"/>
      <c r="S33" s="178"/>
      <c r="T33" s="135"/>
      <c r="U33" s="135"/>
      <c r="V33" s="176"/>
      <c r="W33" s="135"/>
      <c r="X33" s="177"/>
      <c r="Y33" s="179"/>
      <c r="Z33" s="180"/>
      <c r="AA33" s="141"/>
      <c r="AB33" s="181"/>
      <c r="AC33" s="180"/>
      <c r="AD33" s="182"/>
      <c r="AE33" s="179"/>
      <c r="AF33" s="183"/>
      <c r="AG33" s="135"/>
      <c r="AH33" s="181"/>
      <c r="AI33" s="180"/>
      <c r="AJ33" s="182"/>
      <c r="AK33" s="179"/>
      <c r="AL33" s="180"/>
      <c r="AM33" s="141"/>
      <c r="AN33" s="181"/>
      <c r="AO33" s="180"/>
      <c r="AP33" s="182"/>
      <c r="AQ33" s="179"/>
      <c r="AR33" s="180"/>
      <c r="AS33" s="141"/>
      <c r="AT33" s="181"/>
      <c r="AU33" s="183"/>
      <c r="AV33" s="177"/>
      <c r="AW33" s="161"/>
      <c r="AX33" s="219" t="str">
        <f>IF(LEN(AW33)&gt;0,VLOOKUP(AW33,Puanlar!$W$4:$X$111,2)-IF(COUNTIF(Puanlar!$W$4:$X$111,AW33)=0,0,0)," ")</f>
        <v xml:space="preserve"> </v>
      </c>
      <c r="AY33" s="162"/>
    </row>
    <row r="34" spans="1:51" ht="35.1" customHeight="1">
      <c r="A34" s="154"/>
      <c r="B34" s="53">
        <v>29</v>
      </c>
      <c r="C34" s="54">
        <f>'yarışmaya katılan okullar'!B40</f>
        <v>0</v>
      </c>
      <c r="D34" s="141"/>
      <c r="E34" s="135"/>
      <c r="F34" s="136" t="str">
        <f>'yarışmaya katılan okullar'!C40</f>
        <v/>
      </c>
      <c r="G34" s="176"/>
      <c r="H34" s="135"/>
      <c r="I34" s="177"/>
      <c r="J34" s="176"/>
      <c r="K34" s="135"/>
      <c r="L34" s="177"/>
      <c r="M34" s="178"/>
      <c r="N34" s="135"/>
      <c r="O34" s="135"/>
      <c r="P34" s="176"/>
      <c r="Q34" s="135"/>
      <c r="R34" s="177"/>
      <c r="S34" s="178"/>
      <c r="T34" s="135"/>
      <c r="U34" s="135"/>
      <c r="V34" s="176"/>
      <c r="W34" s="135"/>
      <c r="X34" s="177"/>
      <c r="Y34" s="179"/>
      <c r="Z34" s="180"/>
      <c r="AA34" s="135"/>
      <c r="AB34" s="184"/>
      <c r="AC34" s="183"/>
      <c r="AD34" s="182"/>
      <c r="AE34" s="179"/>
      <c r="AF34" s="183"/>
      <c r="AG34" s="135"/>
      <c r="AH34" s="181"/>
      <c r="AI34" s="180"/>
      <c r="AJ34" s="182"/>
      <c r="AK34" s="179"/>
      <c r="AL34" s="180"/>
      <c r="AM34" s="141"/>
      <c r="AN34" s="181"/>
      <c r="AO34" s="180"/>
      <c r="AP34" s="182"/>
      <c r="AQ34" s="179"/>
      <c r="AR34" s="180"/>
      <c r="AS34" s="141"/>
      <c r="AT34" s="181"/>
      <c r="AU34" s="183"/>
      <c r="AV34" s="177"/>
      <c r="AW34" s="161"/>
      <c r="AX34" s="219" t="str">
        <f>IF(LEN(AW34)&gt;0,VLOOKUP(AW34,Puanlar!$W$4:$X$111,2)-IF(COUNTIF(Puanlar!$W$4:$X$111,AW34)=0,0,0)," ")</f>
        <v xml:space="preserve"> </v>
      </c>
      <c r="AY34" s="162"/>
    </row>
    <row r="35" spans="1:51" ht="35.1" customHeight="1">
      <c r="A35" s="154"/>
      <c r="B35" s="53">
        <v>30</v>
      </c>
      <c r="C35" s="54">
        <f>'yarışmaya katılan okullar'!B41</f>
        <v>0</v>
      </c>
      <c r="D35" s="141"/>
      <c r="E35" s="135"/>
      <c r="F35" s="136" t="str">
        <f>'yarışmaya katılan okullar'!C41</f>
        <v/>
      </c>
      <c r="G35" s="176"/>
      <c r="H35" s="135"/>
      <c r="I35" s="177"/>
      <c r="J35" s="176"/>
      <c r="K35" s="135"/>
      <c r="L35" s="177"/>
      <c r="M35" s="178"/>
      <c r="N35" s="135"/>
      <c r="O35" s="135"/>
      <c r="P35" s="176"/>
      <c r="Q35" s="135"/>
      <c r="R35" s="177"/>
      <c r="S35" s="178"/>
      <c r="T35" s="135"/>
      <c r="U35" s="135"/>
      <c r="V35" s="176"/>
      <c r="W35" s="135"/>
      <c r="X35" s="177"/>
      <c r="Y35" s="179"/>
      <c r="Z35" s="180"/>
      <c r="AA35" s="141"/>
      <c r="AB35" s="181"/>
      <c r="AC35" s="180"/>
      <c r="AD35" s="182"/>
      <c r="AE35" s="179"/>
      <c r="AF35" s="183"/>
      <c r="AG35" s="135"/>
      <c r="AH35" s="181"/>
      <c r="AI35" s="180"/>
      <c r="AJ35" s="182"/>
      <c r="AK35" s="179"/>
      <c r="AL35" s="180"/>
      <c r="AM35" s="141"/>
      <c r="AN35" s="181"/>
      <c r="AO35" s="180"/>
      <c r="AP35" s="182"/>
      <c r="AQ35" s="179"/>
      <c r="AR35" s="180"/>
      <c r="AS35" s="141"/>
      <c r="AT35" s="181"/>
      <c r="AU35" s="183"/>
      <c r="AV35" s="177"/>
      <c r="AW35" s="161"/>
      <c r="AX35" s="219" t="str">
        <f>IF(LEN(AW35)&gt;0,VLOOKUP(AW35,Puanlar!$W$4:$X$111,2)-IF(COUNTIF(Puanlar!$W$4:$X$111,AW35)=0,0,0)," ")</f>
        <v xml:space="preserve"> </v>
      </c>
      <c r="AY35" s="162"/>
    </row>
    <row r="36" spans="1:51" ht="35.1" customHeight="1">
      <c r="A36" s="154"/>
      <c r="B36" s="53">
        <v>31</v>
      </c>
      <c r="C36" s="54">
        <f>'yarışmaya katılan okullar'!B42</f>
        <v>0</v>
      </c>
      <c r="D36" s="141"/>
      <c r="E36" s="135"/>
      <c r="F36" s="136" t="str">
        <f>'yarışmaya katılan okullar'!C42</f>
        <v/>
      </c>
      <c r="G36" s="176"/>
      <c r="H36" s="135"/>
      <c r="I36" s="177"/>
      <c r="J36" s="176"/>
      <c r="K36" s="135"/>
      <c r="L36" s="177"/>
      <c r="M36" s="178"/>
      <c r="N36" s="135"/>
      <c r="O36" s="135"/>
      <c r="P36" s="176"/>
      <c r="Q36" s="135"/>
      <c r="R36" s="177"/>
      <c r="S36" s="178"/>
      <c r="T36" s="135"/>
      <c r="U36" s="135"/>
      <c r="V36" s="176"/>
      <c r="W36" s="135"/>
      <c r="X36" s="177"/>
      <c r="Y36" s="179"/>
      <c r="Z36" s="180"/>
      <c r="AA36" s="135"/>
      <c r="AB36" s="184"/>
      <c r="AC36" s="183"/>
      <c r="AD36" s="182"/>
      <c r="AE36" s="179"/>
      <c r="AF36" s="183"/>
      <c r="AG36" s="135"/>
      <c r="AH36" s="181"/>
      <c r="AI36" s="180"/>
      <c r="AJ36" s="182"/>
      <c r="AK36" s="179"/>
      <c r="AL36" s="180"/>
      <c r="AM36" s="141"/>
      <c r="AN36" s="181"/>
      <c r="AO36" s="180"/>
      <c r="AP36" s="182"/>
      <c r="AQ36" s="179"/>
      <c r="AR36" s="180"/>
      <c r="AS36" s="141"/>
      <c r="AT36" s="181"/>
      <c r="AU36" s="183"/>
      <c r="AV36" s="177"/>
      <c r="AW36" s="161"/>
      <c r="AX36" s="219" t="str">
        <f>IF(LEN(AW36)&gt;0,VLOOKUP(AW36,Puanlar!$W$4:$X$111,2)-IF(COUNTIF(Puanlar!$W$4:$X$111,AW36)=0,0,0)," ")</f>
        <v xml:space="preserve"> </v>
      </c>
      <c r="AY36" s="162"/>
    </row>
    <row r="37" spans="1:51" ht="35.1" customHeight="1">
      <c r="A37" s="154"/>
      <c r="B37" s="53">
        <v>32</v>
      </c>
      <c r="C37" s="54">
        <f>'yarışmaya katılan okullar'!B43</f>
        <v>0</v>
      </c>
      <c r="D37" s="141"/>
      <c r="E37" s="135"/>
      <c r="F37" s="136" t="str">
        <f>'yarışmaya katılan okullar'!C43</f>
        <v/>
      </c>
      <c r="G37" s="176"/>
      <c r="H37" s="135"/>
      <c r="I37" s="177"/>
      <c r="J37" s="176"/>
      <c r="K37" s="135"/>
      <c r="L37" s="177"/>
      <c r="M37" s="178"/>
      <c r="N37" s="135"/>
      <c r="O37" s="135"/>
      <c r="P37" s="176"/>
      <c r="Q37" s="135"/>
      <c r="R37" s="177"/>
      <c r="S37" s="178"/>
      <c r="T37" s="135"/>
      <c r="U37" s="135"/>
      <c r="V37" s="176"/>
      <c r="W37" s="135"/>
      <c r="X37" s="177"/>
      <c r="Y37" s="179"/>
      <c r="Z37" s="180"/>
      <c r="AA37" s="141"/>
      <c r="AB37" s="181"/>
      <c r="AC37" s="180"/>
      <c r="AD37" s="182"/>
      <c r="AE37" s="179"/>
      <c r="AF37" s="183"/>
      <c r="AG37" s="135"/>
      <c r="AH37" s="181"/>
      <c r="AI37" s="180"/>
      <c r="AJ37" s="182"/>
      <c r="AK37" s="179"/>
      <c r="AL37" s="180"/>
      <c r="AM37" s="141"/>
      <c r="AN37" s="181"/>
      <c r="AO37" s="180"/>
      <c r="AP37" s="182"/>
      <c r="AQ37" s="179"/>
      <c r="AR37" s="180"/>
      <c r="AS37" s="141"/>
      <c r="AT37" s="181"/>
      <c r="AU37" s="183"/>
      <c r="AV37" s="177"/>
      <c r="AW37" s="161"/>
      <c r="AX37" s="219" t="str">
        <f>IF(LEN(AW37)&gt;0,VLOOKUP(AW37,Puanlar!$W$4:$X$111,2)-IF(COUNTIF(Puanlar!$W$4:$X$111,AW37)=0,0,0)," ")</f>
        <v xml:space="preserve"> </v>
      </c>
      <c r="AY37" s="162"/>
    </row>
    <row r="38" spans="1:51" ht="22.5" customHeight="1">
      <c r="B38" s="50"/>
      <c r="C38" s="150"/>
      <c r="D38" s="170"/>
      <c r="E38" s="171" t="s">
        <v>52</v>
      </c>
      <c r="F38" s="151" t="s">
        <v>53</v>
      </c>
      <c r="G38" s="344" t="s">
        <v>54</v>
      </c>
      <c r="H38" s="344"/>
      <c r="I38" s="344"/>
      <c r="J38" s="344"/>
      <c r="K38" s="344" t="s">
        <v>55</v>
      </c>
      <c r="L38" s="344"/>
      <c r="M38" s="344"/>
      <c r="N38" s="344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72"/>
      <c r="Z38" s="173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1"/>
      <c r="AV38" s="151"/>
      <c r="AW38" s="127"/>
      <c r="AX38" s="174" t="str">
        <f>IF(AW38="","",VLOOKUP(AW38,#REF!,2,FALSE))</f>
        <v/>
      </c>
    </row>
    <row r="39" spans="1:51" ht="22.5" customHeight="1">
      <c r="B39" s="321" t="s">
        <v>11</v>
      </c>
      <c r="C39" s="321"/>
      <c r="D39" s="50"/>
      <c r="E39" s="50" t="s">
        <v>46</v>
      </c>
      <c r="Y39" s="321" t="s">
        <v>47</v>
      </c>
      <c r="Z39" s="321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321" t="s">
        <v>12</v>
      </c>
      <c r="AU39" s="321"/>
      <c r="AV39" s="151"/>
      <c r="AW39" s="152"/>
      <c r="AX39" s="321" t="s">
        <v>56</v>
      </c>
      <c r="AY39" s="321"/>
    </row>
  </sheetData>
  <mergeCells count="28">
    <mergeCell ref="AX39:AY39"/>
    <mergeCell ref="G38:J38"/>
    <mergeCell ref="K38:N38"/>
    <mergeCell ref="Y5:AA5"/>
    <mergeCell ref="J5:L5"/>
    <mergeCell ref="G5:I5"/>
    <mergeCell ref="AK5:AM5"/>
    <mergeCell ref="Y39:Z39"/>
    <mergeCell ref="AN5:AP5"/>
    <mergeCell ref="AH5:AJ5"/>
    <mergeCell ref="AQ5:AS5"/>
    <mergeCell ref="AW1:AY1"/>
    <mergeCell ref="AW2:AY2"/>
    <mergeCell ref="AW3:AY3"/>
    <mergeCell ref="G4:AV4"/>
    <mergeCell ref="S5:U5"/>
    <mergeCell ref="V5:X5"/>
    <mergeCell ref="B4:F4"/>
    <mergeCell ref="AT39:AU39"/>
    <mergeCell ref="B1:D1"/>
    <mergeCell ref="B2:D2"/>
    <mergeCell ref="B3:D3"/>
    <mergeCell ref="AT5:AV5"/>
    <mergeCell ref="M5:O5"/>
    <mergeCell ref="P5:R5"/>
    <mergeCell ref="AB5:AD5"/>
    <mergeCell ref="AE5:AG5"/>
    <mergeCell ref="B39:C39"/>
  </mergeCells>
  <phoneticPr fontId="1" type="noConversion"/>
  <conditionalFormatting sqref="AV39 AD39:AS39 C38:Z38 AT38:AV38 AX38 C6:F37 AD3:AU3">
    <cfRule type="cellIs" dxfId="101" priority="7" stopIfTrue="1" operator="equal">
      <formula>0</formula>
    </cfRule>
  </conditionalFormatting>
  <conditionalFormatting sqref="AW6:AW37">
    <cfRule type="cellIs" dxfId="100" priority="2" stopIfTrue="1" operator="between">
      <formula>270</formula>
      <formula>400</formula>
    </cfRule>
  </conditionalFormatting>
  <conditionalFormatting sqref="G6:AV37">
    <cfRule type="cellIs" dxfId="99" priority="1" stopIfTrue="1" operator="equal">
      <formula>"X"</formula>
    </cfRule>
  </conditionalFormatting>
  <printOptions horizontalCentered="1" verticalCentered="1"/>
  <pageMargins left="0.39370078740157483" right="0.39370078740157483" top="0.39370078740157483" bottom="0.39370078740157483" header="0.59055118110236227" footer="0.51181102362204722"/>
  <pageSetup paperSize="9" scale="29" orientation="landscape" horizontalDpi="200" verticalDpi="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'sırık V'!$E$2</f>
        <v>SIRIKLA ATLAMA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e">
        <f>IF(G9="","",RANK(G9,$G$9:$G$40)+COUNTIF(G$9:G9,G9)-1)</f>
        <v>#VALUE!</v>
      </c>
      <c r="C9" s="206" t="str">
        <f>'sırık V'!D6</f>
        <v>-</v>
      </c>
      <c r="D9" s="32" t="str">
        <f>'sırık V'!E6</f>
        <v>-</v>
      </c>
      <c r="E9" s="32" t="str">
        <f>'sırık V'!F6</f>
        <v>DEĞİRMENLİK LİSESİ</v>
      </c>
      <c r="F9" s="48">
        <f>'sırık V'!AW6</f>
        <v>0</v>
      </c>
      <c r="G9" s="43" t="str">
        <f>'sırık V'!AX6</f>
        <v xml:space="preserve"> </v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e">
        <f>IF(G10="","",RANK(G10,$G$9:$G$40)+COUNTIF(G$9:G10,G10)-1)</f>
        <v>#VALUE!</v>
      </c>
      <c r="C10" s="206" t="str">
        <f>'sırık V'!D7</f>
        <v>-</v>
      </c>
      <c r="D10" s="32" t="str">
        <f>'sırık V'!E7</f>
        <v>-</v>
      </c>
      <c r="E10" s="32" t="str">
        <f>'sırık V'!F7</f>
        <v>ANAFARTALAR LİSESİ</v>
      </c>
      <c r="F10" s="48">
        <f>'sırık V'!AW7</f>
        <v>0</v>
      </c>
      <c r="G10" s="43" t="str">
        <f>'sırık V'!AX7</f>
        <v xml:space="preserve"> </v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e">
        <f>IF(G11="","",RANK(G11,$G$9:$G$40)+COUNTIF(G$9:G11,G11)-1)</f>
        <v>#VALUE!</v>
      </c>
      <c r="C11" s="206">
        <f>'sırık V'!D8</f>
        <v>37314</v>
      </c>
      <c r="D11" s="32" t="str">
        <f>'sırık V'!E8</f>
        <v>BEYZA ÇELME</v>
      </c>
      <c r="E11" s="32" t="str">
        <f>'sırık V'!F8</f>
        <v>NAMIK KEMAL LİSESİ</v>
      </c>
      <c r="F11" s="48">
        <f>'sırık V'!AW8</f>
        <v>0</v>
      </c>
      <c r="G11" s="43" t="str">
        <f>'sırık V'!AX8</f>
        <v xml:space="preserve"> </v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e">
        <f>IF(G12="","",RANK(G12,$G$9:$G$40)+COUNTIF(G$9:G12,G12)-1)</f>
        <v>#VALUE!</v>
      </c>
      <c r="C12" s="206" t="str">
        <f>'sırık V'!D9</f>
        <v>17.02.2003</v>
      </c>
      <c r="D12" s="32" t="str">
        <f>'sırık V'!E9</f>
        <v>ESRA TOZAKI</v>
      </c>
      <c r="E12" s="32" t="str">
        <f>'sırık V'!F9</f>
        <v>THE AMERİCAN COLLEGE</v>
      </c>
      <c r="F12" s="48">
        <f>'sırık V'!AW9</f>
        <v>0</v>
      </c>
      <c r="G12" s="43" t="str">
        <f>'sırık V'!AX9</f>
        <v xml:space="preserve"> </v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e">
        <f>IF(G13="","",RANK(G13,$G$9:$G$40)+COUNTIF(G$9:G13,G13)-1)</f>
        <v>#VALUE!</v>
      </c>
      <c r="C13" s="206" t="str">
        <f>'sırık V'!D10</f>
        <v>-</v>
      </c>
      <c r="D13" s="32" t="str">
        <f>'sırık V'!E10</f>
        <v>-</v>
      </c>
      <c r="E13" s="32" t="str">
        <f>'sırık V'!F10</f>
        <v>BÜLENT ECEVİT ANADOLU LİSESİ</v>
      </c>
      <c r="F13" s="48">
        <f>'sırık V'!AW10</f>
        <v>0</v>
      </c>
      <c r="G13" s="43" t="str">
        <f>'sırık V'!AX10</f>
        <v xml:space="preserve"> </v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e">
        <f>IF(G14="","",RANK(G14,$G$9:$G$40)+COUNTIF(G$9:G14,G14)-1)</f>
        <v>#VALUE!</v>
      </c>
      <c r="C14" s="206" t="str">
        <f>'sırık V'!D11</f>
        <v>-</v>
      </c>
      <c r="D14" s="32" t="str">
        <f>'sırık V'!E11</f>
        <v>-</v>
      </c>
      <c r="E14" s="32" t="str">
        <f>'sırık V'!F11</f>
        <v>GÜZELYURT MESLEK LİSESİ</v>
      </c>
      <c r="F14" s="48">
        <f>'sırık V'!AW11</f>
        <v>0</v>
      </c>
      <c r="G14" s="43" t="str">
        <f>'sırık V'!AX11</f>
        <v xml:space="preserve"> </v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e">
        <f>IF(G15="","",RANK(G15,$G$9:$G$40)+COUNTIF(G$9:G15,G15)-1)</f>
        <v>#VALUE!</v>
      </c>
      <c r="C15" s="206" t="str">
        <f>'sırık V'!D12</f>
        <v>-</v>
      </c>
      <c r="D15" s="32" t="str">
        <f>'sırık V'!E12</f>
        <v>-</v>
      </c>
      <c r="E15" s="32" t="str">
        <f>'sırık V'!F12</f>
        <v>ERENKÖY LİSESİ</v>
      </c>
      <c r="F15" s="48">
        <f>'sırık V'!AW12</f>
        <v>0</v>
      </c>
      <c r="G15" s="43" t="str">
        <f>'sırık V'!AX12</f>
        <v xml:space="preserve"> </v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e">
        <f>IF(G16="","",RANK(G16,$G$9:$G$40)+COUNTIF(G$9:G16,G16)-1)</f>
        <v>#VALUE!</v>
      </c>
      <c r="C16" s="206" t="str">
        <f>'sırık V'!D13</f>
        <v>-</v>
      </c>
      <c r="D16" s="32" t="str">
        <f>'sırık V'!E13</f>
        <v>-</v>
      </c>
      <c r="E16" s="32" t="str">
        <f>'sırık V'!F13</f>
        <v>LEFKE GAZİ LİSESİ</v>
      </c>
      <c r="F16" s="48">
        <f>'sırık V'!AW13</f>
        <v>0</v>
      </c>
      <c r="G16" s="43" t="str">
        <f>'sırık V'!AX13</f>
        <v xml:space="preserve"> </v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e">
        <f>IF(G17="","",RANK(G17,$G$9:$G$40)+COUNTIF(G$9:G17,G17)-1)</f>
        <v>#VALUE!</v>
      </c>
      <c r="C17" s="206" t="str">
        <f>'sırık V'!D14</f>
        <v>-</v>
      </c>
      <c r="D17" s="32" t="str">
        <f>'sırık V'!E14</f>
        <v>-</v>
      </c>
      <c r="E17" s="32" t="str">
        <f>'sırık V'!F14</f>
        <v>THE ENGLISH SCHOOL OF KYRENIA</v>
      </c>
      <c r="F17" s="48">
        <f>'sırık V'!AW14</f>
        <v>0</v>
      </c>
      <c r="G17" s="43" t="str">
        <f>'sırık V'!AX14</f>
        <v xml:space="preserve"> </v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e">
        <f>IF(G18="","",RANK(G18,$G$9:$G$40)+COUNTIF(G$9:G18,G18)-1)</f>
        <v>#VALUE!</v>
      </c>
      <c r="C18" s="206">
        <f>'sırık V'!D15</f>
        <v>37869</v>
      </c>
      <c r="D18" s="32" t="str">
        <f>'sırık V'!E15</f>
        <v>SERPİL ERATOĞLU</v>
      </c>
      <c r="E18" s="32" t="str">
        <f>'sırık V'!F15</f>
        <v>KURTULUŞ LİSESİ</v>
      </c>
      <c r="F18" s="48">
        <f>'sırık V'!AW15</f>
        <v>0</v>
      </c>
      <c r="G18" s="43" t="str">
        <f>'sırık V'!AX15</f>
        <v xml:space="preserve"> </v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e">
        <f>IF(G19="","",RANK(G19,$G$9:$G$40)+COUNTIF(G$9:G19,G19)-1)</f>
        <v>#VALUE!</v>
      </c>
      <c r="C19" s="206" t="str">
        <f>'sırık V'!D16</f>
        <v>-</v>
      </c>
      <c r="D19" s="32" t="str">
        <f>'sırık V'!E16</f>
        <v>-</v>
      </c>
      <c r="E19" s="32" t="str">
        <f>'sırık V'!F16</f>
        <v>BEKİRPAŞA LİSESİ</v>
      </c>
      <c r="F19" s="48">
        <f>'sırık V'!AW16</f>
        <v>0</v>
      </c>
      <c r="G19" s="43" t="str">
        <f>'sırık V'!AX16</f>
        <v xml:space="preserve"> </v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e">
        <f>IF(G20="","",RANK(G20,$G$9:$G$40)+COUNTIF(G$9:G20,G20)-1)</f>
        <v>#VALUE!</v>
      </c>
      <c r="C20" s="206" t="str">
        <f>'sırık V'!D17</f>
        <v>-</v>
      </c>
      <c r="D20" s="32" t="str">
        <f>'sırık V'!E17</f>
        <v>-</v>
      </c>
      <c r="E20" s="32" t="str">
        <f>'sırık V'!F17</f>
        <v>LEFKOŞA TÜRK LİSESİ</v>
      </c>
      <c r="F20" s="48">
        <f>'sırık V'!AW17</f>
        <v>0</v>
      </c>
      <c r="G20" s="43" t="str">
        <f>'sırık V'!AX17</f>
        <v xml:space="preserve"> </v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e">
        <f>IF(G21="","",RANK(G21,$G$9:$G$40)+COUNTIF(G$9:G21,G21)-1)</f>
        <v>#VALUE!</v>
      </c>
      <c r="C21" s="206" t="str">
        <f>'sırık V'!D18</f>
        <v>-</v>
      </c>
      <c r="D21" s="32" t="str">
        <f>'sırık V'!E18</f>
        <v>-</v>
      </c>
      <c r="E21" s="32" t="str">
        <f>'sırık V'!F18</f>
        <v>CENGİZ TOPEL E. M .LİSESİ</v>
      </c>
      <c r="F21" s="48">
        <f>'sırık V'!AW18</f>
        <v>0</v>
      </c>
      <c r="G21" s="43" t="str">
        <f>'sırık V'!AX18</f>
        <v xml:space="preserve"> </v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e">
        <f>IF(G22="","",RANK(G22,$G$9:$G$40)+COUNTIF(G$9:G22,G22)-1)</f>
        <v>#VALUE!</v>
      </c>
      <c r="C22" s="206" t="str">
        <f>'sırık V'!D19</f>
        <v>-</v>
      </c>
      <c r="D22" s="32" t="str">
        <f>'sırık V'!E19</f>
        <v>-</v>
      </c>
      <c r="E22" s="32" t="str">
        <f>'sırık V'!F19</f>
        <v>GÜZELYURT TMK</v>
      </c>
      <c r="F22" s="48">
        <f>'sırık V'!AW19</f>
        <v>0</v>
      </c>
      <c r="G22" s="43" t="str">
        <f>'sırık V'!AX19</f>
        <v xml:space="preserve"> </v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e">
        <f>IF(G23="","",RANK(G23,$G$9:$G$40)+COUNTIF(G$9:G23,G23)-1)</f>
        <v>#VALUE!</v>
      </c>
      <c r="C23" s="206" t="str">
        <f>'sırık V'!D20</f>
        <v>-</v>
      </c>
      <c r="D23" s="32" t="str">
        <f>'sırık V'!E20</f>
        <v>-</v>
      </c>
      <c r="E23" s="32" t="str">
        <f>'sırık V'!F20</f>
        <v>KARPAZ MESLEK LİSESİ</v>
      </c>
      <c r="F23" s="48">
        <f>'sırık V'!AW20</f>
        <v>0</v>
      </c>
      <c r="G23" s="43" t="str">
        <f>'sırık V'!AX20</f>
        <v xml:space="preserve"> </v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e">
        <f>IF(G24="","",RANK(G24,$G$9:$G$40)+COUNTIF(G$9:G24,G24)-1)</f>
        <v>#VALUE!</v>
      </c>
      <c r="C24" s="206" t="str">
        <f>'sırık V'!D21</f>
        <v>-</v>
      </c>
      <c r="D24" s="32" t="str">
        <f>'sırık V'!E21</f>
        <v>-</v>
      </c>
      <c r="E24" s="32" t="str">
        <f>'sırık V'!F21</f>
        <v>POLATPAŞA LİSESİ</v>
      </c>
      <c r="F24" s="48">
        <f>'sırık V'!AW21</f>
        <v>0</v>
      </c>
      <c r="G24" s="43" t="str">
        <f>'sırık V'!AX21</f>
        <v xml:space="preserve"> </v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e">
        <f>IF(G25="","",RANK(G25,$G$9:$G$40)+COUNTIF(G$9:G25,G25)-1)</f>
        <v>#VALUE!</v>
      </c>
      <c r="C25" s="206" t="str">
        <f>'sırık V'!D22</f>
        <v>-</v>
      </c>
      <c r="D25" s="32" t="str">
        <f>'sırık V'!E22</f>
        <v>-</v>
      </c>
      <c r="E25" s="32" t="str">
        <f>'sırık V'!F22</f>
        <v>ATATÜRK MESLEK LİSESİ</v>
      </c>
      <c r="F25" s="48">
        <f>'sırık V'!AW22</f>
        <v>0</v>
      </c>
      <c r="G25" s="43" t="str">
        <f>'sırık V'!AX22</f>
        <v xml:space="preserve"> </v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e">
        <f>IF(G26="","",RANK(G26,$G$9:$G$40)+COUNTIF(G$9:G26,G26)-1)</f>
        <v>#VALUE!</v>
      </c>
      <c r="C26" s="206">
        <f>'sırık V'!D23</f>
        <v>38271</v>
      </c>
      <c r="D26" s="32" t="str">
        <f>'sırık V'!E23</f>
        <v>YADE GÜLDOĞUŞ</v>
      </c>
      <c r="E26" s="32" t="str">
        <f>'sırık V'!F23</f>
        <v>YAKIN DOĞU KOLEJİ</v>
      </c>
      <c r="F26" s="48">
        <f>'sırık V'!AW23</f>
        <v>0</v>
      </c>
      <c r="G26" s="43" t="str">
        <f>'sırık V'!AX23</f>
        <v xml:space="preserve"> </v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e">
        <f>IF(G27="","",RANK(G27,$G$9:$G$40)+COUNTIF(G$9:G27,G27)-1)</f>
        <v>#VALUE!</v>
      </c>
      <c r="C27" s="206" t="str">
        <f>'sırık V'!D24</f>
        <v>-</v>
      </c>
      <c r="D27" s="32" t="str">
        <f>'sırık V'!E24</f>
        <v>-</v>
      </c>
      <c r="E27" s="32" t="str">
        <f>'sırık V'!F24</f>
        <v>HAYDARPAŞA TİCARET LİSESİ</v>
      </c>
      <c r="F27" s="48">
        <f>'sırık V'!AW24</f>
        <v>0</v>
      </c>
      <c r="G27" s="43" t="str">
        <f>'sırık V'!AX24</f>
        <v xml:space="preserve"> </v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e">
        <f>IF(G28="","",RANK(G28,$G$9:$G$40)+COUNTIF(G$9:G28,G28)-1)</f>
        <v>#VALUE!</v>
      </c>
      <c r="C28" s="206" t="str">
        <f>'sırık V'!D25</f>
        <v>-</v>
      </c>
      <c r="D28" s="32" t="str">
        <f>'sırık V'!E25</f>
        <v>-</v>
      </c>
      <c r="E28" s="32" t="str">
        <f>'sırık V'!F25</f>
        <v>TÜRK MAARİF KOLEJİ</v>
      </c>
      <c r="F28" s="48">
        <f>'sırık V'!AW25</f>
        <v>0</v>
      </c>
      <c r="G28" s="43" t="str">
        <f>'sırık V'!AX25</f>
        <v xml:space="preserve"> </v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e">
        <f>IF(G29="","",RANK(G29,$G$9:$G$40)+COUNTIF(G$9:G29,G29)-1)</f>
        <v>#VALUE!</v>
      </c>
      <c r="C29" s="206" t="str">
        <f>'sırık V'!D26</f>
        <v>-</v>
      </c>
      <c r="D29" s="32" t="str">
        <f>'sırık V'!E26</f>
        <v>-</v>
      </c>
      <c r="E29" s="32" t="str">
        <f>'sırık V'!F26</f>
        <v>20 TEMMUZ FEN LİSESİ</v>
      </c>
      <c r="F29" s="48">
        <f>'sırık V'!AW26</f>
        <v>0</v>
      </c>
      <c r="G29" s="43" t="str">
        <f>'sırık V'!AX26</f>
        <v xml:space="preserve"> </v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e">
        <f>IF(G30="","",RANK(G30,$G$9:$G$40)+COUNTIF(G$9:G30,G30)-1)</f>
        <v>#VALUE!</v>
      </c>
      <c r="C30" s="206" t="str">
        <f>'sırık V'!D27</f>
        <v>-</v>
      </c>
      <c r="D30" s="32" t="str">
        <f>'sırık V'!E27</f>
        <v>-</v>
      </c>
      <c r="E30" s="32" t="str">
        <f>'sırık V'!F27</f>
        <v>19 MAYIS TMK</v>
      </c>
      <c r="F30" s="48">
        <f>'sırık V'!AW27</f>
        <v>0</v>
      </c>
      <c r="G30" s="43" t="str">
        <f>'sırık V'!AX27</f>
        <v xml:space="preserve"> </v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e">
        <f>IF(G31="","",RANK(G31,$G$9:$G$40)+COUNTIF(G$9:G31,G31)-1)</f>
        <v>#VALUE!</v>
      </c>
      <c r="C31" s="206" t="str">
        <f>'sırık V'!D28</f>
        <v>-</v>
      </c>
      <c r="D31" s="32" t="str">
        <f>'sırık V'!E28</f>
        <v>-</v>
      </c>
      <c r="E31" s="32" t="str">
        <f>'sırık V'!F28</f>
        <v>HALA SULTAN İLAHİYAT KOLEJİ</v>
      </c>
      <c r="F31" s="48">
        <f>'sırık V'!AW28</f>
        <v>0</v>
      </c>
      <c r="G31" s="43" t="str">
        <f>'sırık V'!AX28</f>
        <v xml:space="preserve"> </v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e">
        <f>IF(G32="","",RANK(G32,$G$9:$G$40)+COUNTIF(G$9:G32,G32)-1)</f>
        <v>#VALUE!</v>
      </c>
      <c r="C32" s="206">
        <f>'sırık V'!D29</f>
        <v>0</v>
      </c>
      <c r="D32" s="32">
        <f>'sırık V'!E29</f>
        <v>0</v>
      </c>
      <c r="E32" s="32" t="str">
        <f>'sırık V'!F29</f>
        <v/>
      </c>
      <c r="F32" s="48">
        <f>'sırık V'!AW29</f>
        <v>0</v>
      </c>
      <c r="G32" s="43" t="str">
        <f>'sırık V'!AX29</f>
        <v xml:space="preserve"> </v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e">
        <f>IF(G33="","",RANK(G33,$G$9:$G$40)+COUNTIF(G$9:G33,G33)-1)</f>
        <v>#VALUE!</v>
      </c>
      <c r="C33" s="206">
        <f>'sırık V'!D30</f>
        <v>0</v>
      </c>
      <c r="D33" s="32">
        <f>'sırık V'!E30</f>
        <v>0</v>
      </c>
      <c r="E33" s="32" t="str">
        <f>'sırık V'!F30</f>
        <v/>
      </c>
      <c r="F33" s="48">
        <f>'sırık V'!AW30</f>
        <v>0</v>
      </c>
      <c r="G33" s="43" t="str">
        <f>'sırık V'!AX30</f>
        <v xml:space="preserve"> </v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e">
        <f>IF(G34="","",RANK(G34,$G$9:$G$40)+COUNTIF(G$9:G34,G34)-1)</f>
        <v>#VALUE!</v>
      </c>
      <c r="C34" s="206">
        <f>'sırık V'!D31</f>
        <v>0</v>
      </c>
      <c r="D34" s="32">
        <f>'sırık V'!E31</f>
        <v>0</v>
      </c>
      <c r="E34" s="32" t="str">
        <f>'sırık V'!F31</f>
        <v/>
      </c>
      <c r="F34" s="48">
        <f>'sırık V'!AW31</f>
        <v>0</v>
      </c>
      <c r="G34" s="43" t="str">
        <f>'sırık V'!AX31</f>
        <v xml:space="preserve"> </v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e">
        <f>IF(G35="","",RANK(G35,$G$9:$G$40)+COUNTIF(G$9:G35,G35)-1)</f>
        <v>#VALUE!</v>
      </c>
      <c r="C35" s="206">
        <f>'sırık V'!D32</f>
        <v>0</v>
      </c>
      <c r="D35" s="32">
        <f>'sırık V'!E32</f>
        <v>0</v>
      </c>
      <c r="E35" s="32" t="str">
        <f>'sırık V'!F32</f>
        <v/>
      </c>
      <c r="F35" s="48">
        <f>'sırık V'!AW32</f>
        <v>0</v>
      </c>
      <c r="G35" s="43" t="str">
        <f>'sırık V'!AX32</f>
        <v xml:space="preserve"> </v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e">
        <f>IF(G36="","",RANK(G36,$G$9:$G$40)+COUNTIF(G$9:G36,G36)-1)</f>
        <v>#VALUE!</v>
      </c>
      <c r="C36" s="206">
        <f>'sırık V'!D33</f>
        <v>0</v>
      </c>
      <c r="D36" s="32">
        <f>'sırık V'!E33</f>
        <v>0</v>
      </c>
      <c r="E36" s="32" t="str">
        <f>'sırık V'!F33</f>
        <v/>
      </c>
      <c r="F36" s="48">
        <f>'sırık V'!AW33</f>
        <v>0</v>
      </c>
      <c r="G36" s="43" t="str">
        <f>'sırık V'!AX33</f>
        <v xml:space="preserve"> </v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e">
        <f>IF(G37="","",RANK(G37,$G$9:$G$40)+COUNTIF(G$9:G37,G37)-1)</f>
        <v>#VALUE!</v>
      </c>
      <c r="C37" s="206">
        <f>'sırık V'!D34</f>
        <v>0</v>
      </c>
      <c r="D37" s="32">
        <f>'sırık V'!E34</f>
        <v>0</v>
      </c>
      <c r="E37" s="32" t="str">
        <f>'sırık V'!F34</f>
        <v/>
      </c>
      <c r="F37" s="48">
        <f>'sırık V'!AW34</f>
        <v>0</v>
      </c>
      <c r="G37" s="43" t="str">
        <f>'sırık V'!AX34</f>
        <v xml:space="preserve"> </v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e">
        <f>IF(G38="","",RANK(G38,$G$9:$G$40)+COUNTIF(G$9:G38,G38)-1)</f>
        <v>#VALUE!</v>
      </c>
      <c r="C38" s="206">
        <f>'sırık V'!D35</f>
        <v>0</v>
      </c>
      <c r="D38" s="32">
        <f>'sırık V'!E35</f>
        <v>0</v>
      </c>
      <c r="E38" s="32" t="str">
        <f>'sırık V'!F35</f>
        <v/>
      </c>
      <c r="F38" s="48">
        <f>'sırık V'!AW35</f>
        <v>0</v>
      </c>
      <c r="G38" s="43" t="str">
        <f>'sırık V'!AX35</f>
        <v xml:space="preserve"> </v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e">
        <f>IF(G39="","",RANK(G39,$G$9:$G$40)+COUNTIF(G$9:G39,G39)-1)</f>
        <v>#VALUE!</v>
      </c>
      <c r="C39" s="206">
        <f>'sırık V'!D36</f>
        <v>0</v>
      </c>
      <c r="D39" s="32">
        <f>'sırık V'!E36</f>
        <v>0</v>
      </c>
      <c r="E39" s="32" t="str">
        <f>'sırık V'!F36</f>
        <v/>
      </c>
      <c r="F39" s="48">
        <f>'sırık V'!AW36</f>
        <v>0</v>
      </c>
      <c r="G39" s="43" t="str">
        <f>'sırık V'!AX36</f>
        <v xml:space="preserve"> </v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e">
        <f>IF(G40="","",RANK(G40,$G$9:$G$40)+COUNTIF(G$9:G40,G40)-1)</f>
        <v>#VALUE!</v>
      </c>
      <c r="C40" s="206">
        <f>'sırık V'!D37</f>
        <v>0</v>
      </c>
      <c r="D40" s="32">
        <f>'sırık V'!E37</f>
        <v>0</v>
      </c>
      <c r="E40" s="32" t="str">
        <f>'sırık V'!F37</f>
        <v/>
      </c>
      <c r="F40" s="48">
        <f>'sırık V'!AW37</f>
        <v>0</v>
      </c>
      <c r="G40" s="43" t="str">
        <f>'sırık V'!AX37</f>
        <v xml:space="preserve"> </v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98" priority="2" stopIfTrue="1" operator="equal">
      <formula>0</formula>
    </cfRule>
  </conditionalFormatting>
  <conditionalFormatting sqref="C9:C40">
    <cfRule type="cellIs" dxfId="97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sırık!$D$6</f>
        <v>SIRIKLA ATLAMA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IF(ISERROR(VLOOKUP(I9,sırık!$B$9:$H$40,7,FALSE)),0,(VLOOKUP(I9,sırık!$B$9:$H$40,7,FALSE)))</f>
        <v>0</v>
      </c>
      <c r="C9" s="206">
        <f>IF(ISERROR(VLOOKUP(I9,sırık!$B$9:$H$40,2,FALSE)),0,(VLOOKUP(I9,sırık!$B$9:$H$40,2,FALSE)))</f>
        <v>0</v>
      </c>
      <c r="D9" s="212">
        <f>IF(ISERROR(VLOOKUP(I9,sırık!$B$9:$H$40,3,FALSE)),0,(VLOOKUP(I9,sırık!$B$9:$H$40,3,FALSE)))</f>
        <v>0</v>
      </c>
      <c r="E9" s="212">
        <f>IF(ISERROR(VLOOKUP(I9,sırık!$B$9:$H$40,4,FALSE)),0,(VLOOKUP(I9,sırık!$B$9:$H$40,4,FALSE)))</f>
        <v>0</v>
      </c>
      <c r="F9" s="48">
        <f>IF(ISERROR(VLOOKUP(I9,sırık!$B$9:$H$40,5,FALSE)),0,(VLOOKUP(I9,sırık!$B$9:$H$40,5,FALSE)))</f>
        <v>0</v>
      </c>
      <c r="G9" s="40">
        <f>IF(ISERROR(VLOOKUP(I9,sırık!$B$9:$H$40,6,FALSE)),0,(VLOOKUP(I9,sırık!$B$9:$H$40,6,FALSE)))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IF(ISERROR(VLOOKUP(I10,sırık!$B$9:$H$40,7,FALSE)),0,(VLOOKUP(I10,sırık!$B$9:$H$40,7,FALSE)))</f>
        <v>0</v>
      </c>
      <c r="C10" s="206">
        <f>IF(ISERROR(VLOOKUP(I10,sırık!$B$9:$H$40,2,FALSE)),0,(VLOOKUP(I10,sırık!$B$9:$H$40,2,FALSE)))</f>
        <v>0</v>
      </c>
      <c r="D10" s="212">
        <f>IF(ISERROR(VLOOKUP(I10,sırık!$B$9:$H$40,3,FALSE)),0,(VLOOKUP(I10,sırık!$B$9:$H$40,3,FALSE)))</f>
        <v>0</v>
      </c>
      <c r="E10" s="212">
        <f>IF(ISERROR(VLOOKUP(I10,sırık!$B$9:$H$40,4,FALSE)),0,(VLOOKUP(I10,sırık!$B$9:$H$40,4,FALSE)))</f>
        <v>0</v>
      </c>
      <c r="F10" s="48">
        <f>IF(ISERROR(VLOOKUP(I10,sırık!$B$9:$H$40,5,FALSE)),0,(VLOOKUP(I10,sırık!$B$9:$H$40,5,FALSE)))</f>
        <v>0</v>
      </c>
      <c r="G10" s="40">
        <f>IF(ISERROR(VLOOKUP(I10,sırık!$B$9:$H$40,6,FALSE)),0,(VLOOKUP(I10,sırık!$B$9:$H$40,6,FALSE)))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IF(ISERROR(VLOOKUP(I11,sırık!$B$9:$H$40,7,FALSE)),0,(VLOOKUP(I11,sırık!$B$9:$H$40,7,FALSE)))</f>
        <v>0</v>
      </c>
      <c r="C11" s="206">
        <f>IF(ISERROR(VLOOKUP(I11,sırık!$B$9:$H$40,2,FALSE)),0,(VLOOKUP(I11,sırık!$B$9:$H$40,2,FALSE)))</f>
        <v>0</v>
      </c>
      <c r="D11" s="212">
        <f>IF(ISERROR(VLOOKUP(I11,sırık!$B$9:$H$40,3,FALSE)),0,(VLOOKUP(I11,sırık!$B$9:$H$40,3,FALSE)))</f>
        <v>0</v>
      </c>
      <c r="E11" s="212">
        <f>IF(ISERROR(VLOOKUP(I11,sırık!$B$9:$H$40,4,FALSE)),0,(VLOOKUP(I11,sırık!$B$9:$H$40,4,FALSE)))</f>
        <v>0</v>
      </c>
      <c r="F11" s="48">
        <f>IF(ISERROR(VLOOKUP(I11,sırık!$B$9:$H$40,5,FALSE)),0,(VLOOKUP(I11,sırık!$B$9:$H$40,5,FALSE)))</f>
        <v>0</v>
      </c>
      <c r="G11" s="40">
        <f>IF(ISERROR(VLOOKUP(I11,sırık!$B$9:$H$40,6,FALSE)),0,(VLOOKUP(I11,sırık!$B$9:$H$40,6,FALSE)))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IF(ISERROR(VLOOKUP(I12,sırık!$B$9:$H$40,7,FALSE)),0,(VLOOKUP(I12,sırık!$B$9:$H$40,7,FALSE)))</f>
        <v>0</v>
      </c>
      <c r="C12" s="206">
        <f>IF(ISERROR(VLOOKUP(I12,sırık!$B$9:$H$40,2,FALSE)),0,(VLOOKUP(I12,sırık!$B$9:$H$40,2,FALSE)))</f>
        <v>0</v>
      </c>
      <c r="D12" s="212">
        <f>IF(ISERROR(VLOOKUP(I12,sırık!$B$9:$H$40,3,FALSE)),0,(VLOOKUP(I12,sırık!$B$9:$H$40,3,FALSE)))</f>
        <v>0</v>
      </c>
      <c r="E12" s="212">
        <f>IF(ISERROR(VLOOKUP(I12,sırık!$B$9:$H$40,4,FALSE)),0,(VLOOKUP(I12,sırık!$B$9:$H$40,4,FALSE)))</f>
        <v>0</v>
      </c>
      <c r="F12" s="48">
        <f>IF(ISERROR(VLOOKUP(I12,sırık!$B$9:$H$40,5,FALSE)),0,(VLOOKUP(I12,sırık!$B$9:$H$40,5,FALSE)))</f>
        <v>0</v>
      </c>
      <c r="G12" s="40">
        <f>IF(ISERROR(VLOOKUP(I12,sırık!$B$9:$H$40,6,FALSE)),0,(VLOOKUP(I12,sırık!$B$9:$H$40,6,FALSE)))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IF(ISERROR(VLOOKUP(I13,sırık!$B$9:$H$40,7,FALSE)),0,(VLOOKUP(I13,sırık!$B$9:$H$40,7,FALSE)))</f>
        <v>0</v>
      </c>
      <c r="C13" s="206">
        <f>IF(ISERROR(VLOOKUP(I13,sırık!$B$9:$H$40,2,FALSE)),0,(VLOOKUP(I13,sırık!$B$9:$H$40,2,FALSE)))</f>
        <v>0</v>
      </c>
      <c r="D13" s="212">
        <f>IF(ISERROR(VLOOKUP(I13,sırık!$B$9:$H$40,3,FALSE)),0,(VLOOKUP(I13,sırık!$B$9:$H$40,3,FALSE)))</f>
        <v>0</v>
      </c>
      <c r="E13" s="212">
        <f>IF(ISERROR(VLOOKUP(I13,sırık!$B$9:$H$40,4,FALSE)),0,(VLOOKUP(I13,sırık!$B$9:$H$40,4,FALSE)))</f>
        <v>0</v>
      </c>
      <c r="F13" s="48">
        <f>IF(ISERROR(VLOOKUP(I13,sırık!$B$9:$H$40,5,FALSE)),0,(VLOOKUP(I13,sırık!$B$9:$H$40,5,FALSE)))</f>
        <v>0</v>
      </c>
      <c r="G13" s="40">
        <f>IF(ISERROR(VLOOKUP(I13,sırık!$B$9:$H$40,6,FALSE)),0,(VLOOKUP(I13,sırık!$B$9:$H$40,6,FALSE)))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IF(ISERROR(VLOOKUP(I14,sırık!$B$9:$H$40,7,FALSE)),0,(VLOOKUP(I14,sırık!$B$9:$H$40,7,FALSE)))</f>
        <v>0</v>
      </c>
      <c r="C14" s="206">
        <f>IF(ISERROR(VLOOKUP(I14,sırık!$B$9:$H$40,2,FALSE)),0,(VLOOKUP(I14,sırık!$B$9:$H$40,2,FALSE)))</f>
        <v>0</v>
      </c>
      <c r="D14" s="212">
        <f>IF(ISERROR(VLOOKUP(I14,sırık!$B$9:$H$40,3,FALSE)),0,(VLOOKUP(I14,sırık!$B$9:$H$40,3,FALSE)))</f>
        <v>0</v>
      </c>
      <c r="E14" s="212">
        <f>IF(ISERROR(VLOOKUP(I14,sırık!$B$9:$H$40,4,FALSE)),0,(VLOOKUP(I14,sırık!$B$9:$H$40,4,FALSE)))</f>
        <v>0</v>
      </c>
      <c r="F14" s="48">
        <f>IF(ISERROR(VLOOKUP(I14,sırık!$B$9:$H$40,5,FALSE)),0,(VLOOKUP(I14,sırık!$B$9:$H$40,5,FALSE)))</f>
        <v>0</v>
      </c>
      <c r="G14" s="40">
        <f>IF(ISERROR(VLOOKUP(I14,sırık!$B$9:$H$40,6,FALSE)),0,(VLOOKUP(I14,sırık!$B$9:$H$40,6,FALSE)))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IF(ISERROR(VLOOKUP(I15,sırık!$B$9:$H$40,7,FALSE)),0,(VLOOKUP(I15,sırık!$B$9:$H$40,7,FALSE)))</f>
        <v>0</v>
      </c>
      <c r="C15" s="206">
        <f>IF(ISERROR(VLOOKUP(I15,sırık!$B$9:$H$40,2,FALSE)),0,(VLOOKUP(I15,sırık!$B$9:$H$40,2,FALSE)))</f>
        <v>0</v>
      </c>
      <c r="D15" s="212">
        <f>IF(ISERROR(VLOOKUP(I15,sırık!$B$9:$H$40,3,FALSE)),0,(VLOOKUP(I15,sırık!$B$9:$H$40,3,FALSE)))</f>
        <v>0</v>
      </c>
      <c r="E15" s="212">
        <f>IF(ISERROR(VLOOKUP(I15,sırık!$B$9:$H$40,4,FALSE)),0,(VLOOKUP(I15,sırık!$B$9:$H$40,4,FALSE)))</f>
        <v>0</v>
      </c>
      <c r="F15" s="48">
        <f>IF(ISERROR(VLOOKUP(I15,sırık!$B$9:$H$40,5,FALSE)),0,(VLOOKUP(I15,sırık!$B$9:$H$40,5,FALSE)))</f>
        <v>0</v>
      </c>
      <c r="G15" s="40">
        <f>IF(ISERROR(VLOOKUP(I15,sırık!$B$9:$H$40,6,FALSE)),0,(VLOOKUP(I15,sırık!$B$9:$H$40,6,FALSE)))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IF(ISERROR(VLOOKUP(I16,sırık!$B$9:$H$40,7,FALSE)),0,(VLOOKUP(I16,sırık!$B$9:$H$40,7,FALSE)))</f>
        <v>0</v>
      </c>
      <c r="C16" s="206">
        <f>IF(ISERROR(VLOOKUP(I16,sırık!$B$9:$H$40,2,FALSE)),0,(VLOOKUP(I16,sırık!$B$9:$H$40,2,FALSE)))</f>
        <v>0</v>
      </c>
      <c r="D16" s="212">
        <f>IF(ISERROR(VLOOKUP(I16,sırık!$B$9:$H$40,3,FALSE)),0,(VLOOKUP(I16,sırık!$B$9:$H$40,3,FALSE)))</f>
        <v>0</v>
      </c>
      <c r="E16" s="212">
        <f>IF(ISERROR(VLOOKUP(I16,sırık!$B$9:$H$40,4,FALSE)),0,(VLOOKUP(I16,sırık!$B$9:$H$40,4,FALSE)))</f>
        <v>0</v>
      </c>
      <c r="F16" s="48">
        <f>IF(ISERROR(VLOOKUP(I16,sırık!$B$9:$H$40,5,FALSE)),0,(VLOOKUP(I16,sırık!$B$9:$H$40,5,FALSE)))</f>
        <v>0</v>
      </c>
      <c r="G16" s="40">
        <f>IF(ISERROR(VLOOKUP(I16,sırık!$B$9:$H$40,6,FALSE)),0,(VLOOKUP(I16,sırık!$B$9:$H$40,6,FALSE)))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IF(ISERROR(VLOOKUP(I17,sırık!$B$9:$H$40,7,FALSE)),0,(VLOOKUP(I17,sırık!$B$9:$H$40,7,FALSE)))</f>
        <v>0</v>
      </c>
      <c r="C17" s="206">
        <f>IF(ISERROR(VLOOKUP(I17,sırık!$B$9:$H$40,2,FALSE)),0,(VLOOKUP(I17,sırık!$B$9:$H$40,2,FALSE)))</f>
        <v>0</v>
      </c>
      <c r="D17" s="212">
        <f>IF(ISERROR(VLOOKUP(I17,sırık!$B$9:$H$40,3,FALSE)),0,(VLOOKUP(I17,sırık!$B$9:$H$40,3,FALSE)))</f>
        <v>0</v>
      </c>
      <c r="E17" s="212">
        <f>IF(ISERROR(VLOOKUP(I17,sırık!$B$9:$H$40,4,FALSE)),0,(VLOOKUP(I17,sırık!$B$9:$H$40,4,FALSE)))</f>
        <v>0</v>
      </c>
      <c r="F17" s="48">
        <f>IF(ISERROR(VLOOKUP(I17,sırık!$B$9:$H$40,5,FALSE)),0,(VLOOKUP(I17,sırık!$B$9:$H$40,5,FALSE)))</f>
        <v>0</v>
      </c>
      <c r="G17" s="40">
        <f>IF(ISERROR(VLOOKUP(I17,sırık!$B$9:$H$40,6,FALSE)),0,(VLOOKUP(I17,sırık!$B$9:$H$40,6,FALSE)))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IF(ISERROR(VLOOKUP(I18,sırık!$B$9:$H$40,7,FALSE)),0,(VLOOKUP(I18,sırık!$B$9:$H$40,7,FALSE)))</f>
        <v>0</v>
      </c>
      <c r="C18" s="206">
        <f>IF(ISERROR(VLOOKUP(I18,sırık!$B$9:$H$40,2,FALSE)),0,(VLOOKUP(I18,sırık!$B$9:$H$40,2,FALSE)))</f>
        <v>0</v>
      </c>
      <c r="D18" s="212">
        <f>IF(ISERROR(VLOOKUP(I18,sırık!$B$9:$H$40,3,FALSE)),0,(VLOOKUP(I18,sırık!$B$9:$H$40,3,FALSE)))</f>
        <v>0</v>
      </c>
      <c r="E18" s="212">
        <f>IF(ISERROR(VLOOKUP(I18,sırık!$B$9:$H$40,4,FALSE)),0,(VLOOKUP(I18,sırık!$B$9:$H$40,4,FALSE)))</f>
        <v>0</v>
      </c>
      <c r="F18" s="48">
        <f>IF(ISERROR(VLOOKUP(I18,sırık!$B$9:$H$40,5,FALSE)),0,(VLOOKUP(I18,sırık!$B$9:$H$40,5,FALSE)))</f>
        <v>0</v>
      </c>
      <c r="G18" s="40">
        <f>IF(ISERROR(VLOOKUP(I18,sırık!$B$9:$H$40,6,FALSE)),0,(VLOOKUP(I18,sırık!$B$9:$H$40,6,FALSE)))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IF(ISERROR(VLOOKUP(I19,sırık!$B$9:$H$40,7,FALSE)),0,(VLOOKUP(I19,sırık!$B$9:$H$40,7,FALSE)))</f>
        <v>0</v>
      </c>
      <c r="C19" s="206">
        <f>IF(ISERROR(VLOOKUP(I19,sırık!$B$9:$H$40,2,FALSE)),0,(VLOOKUP(I19,sırık!$B$9:$H$40,2,FALSE)))</f>
        <v>0</v>
      </c>
      <c r="D19" s="212">
        <f>IF(ISERROR(VLOOKUP(I19,sırık!$B$9:$H$40,3,FALSE)),0,(VLOOKUP(I19,sırık!$B$9:$H$40,3,FALSE)))</f>
        <v>0</v>
      </c>
      <c r="E19" s="212">
        <f>IF(ISERROR(VLOOKUP(I19,sırık!$B$9:$H$40,4,FALSE)),0,(VLOOKUP(I19,sırık!$B$9:$H$40,4,FALSE)))</f>
        <v>0</v>
      </c>
      <c r="F19" s="48">
        <f>IF(ISERROR(VLOOKUP(I19,sırık!$B$9:$H$40,5,FALSE)),0,(VLOOKUP(I19,sırık!$B$9:$H$40,5,FALSE)))</f>
        <v>0</v>
      </c>
      <c r="G19" s="40">
        <f>IF(ISERROR(VLOOKUP(I19,sırık!$B$9:$H$40,6,FALSE)),0,(VLOOKUP(I19,sırık!$B$9:$H$40,6,FALSE)))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IF(ISERROR(VLOOKUP(I20,sırık!$B$9:$H$40,7,FALSE)),0,(VLOOKUP(I20,sırık!$B$9:$H$40,7,FALSE)))</f>
        <v>0</v>
      </c>
      <c r="C20" s="206">
        <f>IF(ISERROR(VLOOKUP(I20,sırık!$B$9:$H$40,2,FALSE)),0,(VLOOKUP(I20,sırık!$B$9:$H$40,2,FALSE)))</f>
        <v>0</v>
      </c>
      <c r="D20" s="212">
        <f>IF(ISERROR(VLOOKUP(I20,sırık!$B$9:$H$40,3,FALSE)),0,(VLOOKUP(I20,sırık!$B$9:$H$40,3,FALSE)))</f>
        <v>0</v>
      </c>
      <c r="E20" s="212">
        <f>IF(ISERROR(VLOOKUP(I20,sırık!$B$9:$H$40,4,FALSE)),0,(VLOOKUP(I20,sırık!$B$9:$H$40,4,FALSE)))</f>
        <v>0</v>
      </c>
      <c r="F20" s="48">
        <f>IF(ISERROR(VLOOKUP(I20,sırık!$B$9:$H$40,5,FALSE)),0,(VLOOKUP(I20,sırık!$B$9:$H$40,5,FALSE)))</f>
        <v>0</v>
      </c>
      <c r="G20" s="40">
        <f>IF(ISERROR(VLOOKUP(I20,sırık!$B$9:$H$40,6,FALSE)),0,(VLOOKUP(I20,sırık!$B$9:$H$40,6,FALSE)))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IF(ISERROR(VLOOKUP(I21,sırık!$B$9:$H$40,7,FALSE)),0,(VLOOKUP(I21,sırık!$B$9:$H$40,7,FALSE)))</f>
        <v>0</v>
      </c>
      <c r="C21" s="206">
        <f>IF(ISERROR(VLOOKUP(I21,sırık!$B$9:$H$40,2,FALSE)),0,(VLOOKUP(I21,sırık!$B$9:$H$40,2,FALSE)))</f>
        <v>0</v>
      </c>
      <c r="D21" s="212">
        <f>IF(ISERROR(VLOOKUP(I21,sırık!$B$9:$H$40,3,FALSE)),0,(VLOOKUP(I21,sırık!$B$9:$H$40,3,FALSE)))</f>
        <v>0</v>
      </c>
      <c r="E21" s="212">
        <f>IF(ISERROR(VLOOKUP(I21,sırık!$B$9:$H$40,4,FALSE)),0,(VLOOKUP(I21,sırık!$B$9:$H$40,4,FALSE)))</f>
        <v>0</v>
      </c>
      <c r="F21" s="48">
        <f>IF(ISERROR(VLOOKUP(I21,sırık!$B$9:$H$40,5,FALSE)),0,(VLOOKUP(I21,sırık!$B$9:$H$40,5,FALSE)))</f>
        <v>0</v>
      </c>
      <c r="G21" s="40">
        <f>IF(ISERROR(VLOOKUP(I21,sırık!$B$9:$H$40,6,FALSE)),0,(VLOOKUP(I21,sırık!$B$9:$H$40,6,FALSE)))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IF(ISERROR(VLOOKUP(I22,sırık!$B$9:$H$40,7,FALSE)),0,(VLOOKUP(I22,sırık!$B$9:$H$40,7,FALSE)))</f>
        <v>0</v>
      </c>
      <c r="C22" s="206">
        <f>IF(ISERROR(VLOOKUP(I22,sırık!$B$9:$H$40,2,FALSE)),0,(VLOOKUP(I22,sırık!$B$9:$H$40,2,FALSE)))</f>
        <v>0</v>
      </c>
      <c r="D22" s="212">
        <f>IF(ISERROR(VLOOKUP(I22,sırık!$B$9:$H$40,3,FALSE)),0,(VLOOKUP(I22,sırık!$B$9:$H$40,3,FALSE)))</f>
        <v>0</v>
      </c>
      <c r="E22" s="212">
        <f>IF(ISERROR(VLOOKUP(I22,sırık!$B$9:$H$40,4,FALSE)),0,(VLOOKUP(I22,sırık!$B$9:$H$40,4,FALSE)))</f>
        <v>0</v>
      </c>
      <c r="F22" s="48">
        <f>IF(ISERROR(VLOOKUP(I22,sırık!$B$9:$H$40,5,FALSE)),0,(VLOOKUP(I22,sırık!$B$9:$H$40,5,FALSE)))</f>
        <v>0</v>
      </c>
      <c r="G22" s="40">
        <f>IF(ISERROR(VLOOKUP(I22,sırık!$B$9:$H$40,6,FALSE)),0,(VLOOKUP(I22,sırık!$B$9:$H$40,6,FALSE)))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IF(ISERROR(VLOOKUP(I23,sırık!$B$9:$H$40,7,FALSE)),0,(VLOOKUP(I23,sırık!$B$9:$H$40,7,FALSE)))</f>
        <v>0</v>
      </c>
      <c r="C23" s="206">
        <f>IF(ISERROR(VLOOKUP(I23,sırık!$B$9:$H$40,2,FALSE)),0,(VLOOKUP(I23,sırık!$B$9:$H$40,2,FALSE)))</f>
        <v>0</v>
      </c>
      <c r="D23" s="212">
        <f>IF(ISERROR(VLOOKUP(I23,sırık!$B$9:$H$40,3,FALSE)),0,(VLOOKUP(I23,sırık!$B$9:$H$40,3,FALSE)))</f>
        <v>0</v>
      </c>
      <c r="E23" s="212">
        <f>IF(ISERROR(VLOOKUP(I23,sırık!$B$9:$H$40,4,FALSE)),0,(VLOOKUP(I23,sırık!$B$9:$H$40,4,FALSE)))</f>
        <v>0</v>
      </c>
      <c r="F23" s="48">
        <f>IF(ISERROR(VLOOKUP(I23,sırık!$B$9:$H$40,5,FALSE)),0,(VLOOKUP(I23,sırık!$B$9:$H$40,5,FALSE)))</f>
        <v>0</v>
      </c>
      <c r="G23" s="40">
        <f>IF(ISERROR(VLOOKUP(I23,sırık!$B$9:$H$40,6,FALSE)),0,(VLOOKUP(I23,sırık!$B$9:$H$40,6,FALSE)))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IF(ISERROR(VLOOKUP(I24,sırık!$B$9:$H$40,7,FALSE)),0,(VLOOKUP(I24,sırık!$B$9:$H$40,7,FALSE)))</f>
        <v>0</v>
      </c>
      <c r="C24" s="206">
        <f>IF(ISERROR(VLOOKUP(I24,sırık!$B$9:$H$40,2,FALSE)),0,(VLOOKUP(I24,sırık!$B$9:$H$40,2,FALSE)))</f>
        <v>0</v>
      </c>
      <c r="D24" s="212">
        <f>IF(ISERROR(VLOOKUP(I24,sırık!$B$9:$H$40,3,FALSE)),0,(VLOOKUP(I24,sırık!$B$9:$H$40,3,FALSE)))</f>
        <v>0</v>
      </c>
      <c r="E24" s="212">
        <f>IF(ISERROR(VLOOKUP(I24,sırık!$B$9:$H$40,4,FALSE)),0,(VLOOKUP(I24,sırık!$B$9:$H$40,4,FALSE)))</f>
        <v>0</v>
      </c>
      <c r="F24" s="48">
        <f>IF(ISERROR(VLOOKUP(I24,sırık!$B$9:$H$40,5,FALSE)),0,(VLOOKUP(I24,sırık!$B$9:$H$40,5,FALSE)))</f>
        <v>0</v>
      </c>
      <c r="G24" s="40">
        <f>IF(ISERROR(VLOOKUP(I24,sırık!$B$9:$H$40,6,FALSE)),0,(VLOOKUP(I24,sırık!$B$9:$H$40,6,FALSE)))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IF(ISERROR(VLOOKUP(I25,sırık!$B$9:$H$40,7,FALSE)),0,(VLOOKUP(I25,sırık!$B$9:$H$40,7,FALSE)))</f>
        <v>0</v>
      </c>
      <c r="C25" s="206">
        <f>IF(ISERROR(VLOOKUP(I25,sırık!$B$9:$H$40,2,FALSE)),0,(VLOOKUP(I25,sırık!$B$9:$H$40,2,FALSE)))</f>
        <v>0</v>
      </c>
      <c r="D25" s="212">
        <f>IF(ISERROR(VLOOKUP(I25,sırık!$B$9:$H$40,3,FALSE)),0,(VLOOKUP(I25,sırık!$B$9:$H$40,3,FALSE)))</f>
        <v>0</v>
      </c>
      <c r="E25" s="212">
        <f>IF(ISERROR(VLOOKUP(I25,sırık!$B$9:$H$40,4,FALSE)),0,(VLOOKUP(I25,sırık!$B$9:$H$40,4,FALSE)))</f>
        <v>0</v>
      </c>
      <c r="F25" s="48">
        <f>IF(ISERROR(VLOOKUP(I25,sırık!$B$9:$H$40,5,FALSE)),0,(VLOOKUP(I25,sırık!$B$9:$H$40,5,FALSE)))</f>
        <v>0</v>
      </c>
      <c r="G25" s="40">
        <f>IF(ISERROR(VLOOKUP(I25,sırık!$B$9:$H$40,6,FALSE)),0,(VLOOKUP(I25,sırık!$B$9:$H$40,6,FALSE)))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IF(ISERROR(VLOOKUP(I26,sırık!$B$9:$H$40,7,FALSE)),0,(VLOOKUP(I26,sırık!$B$9:$H$40,7,FALSE)))</f>
        <v>0</v>
      </c>
      <c r="C26" s="206">
        <f>IF(ISERROR(VLOOKUP(I26,sırık!$B$9:$H$40,2,FALSE)),0,(VLOOKUP(I26,sırık!$B$9:$H$40,2,FALSE)))</f>
        <v>0</v>
      </c>
      <c r="D26" s="212">
        <f>IF(ISERROR(VLOOKUP(I26,sırık!$B$9:$H$40,3,FALSE)),0,(VLOOKUP(I26,sırık!$B$9:$H$40,3,FALSE)))</f>
        <v>0</v>
      </c>
      <c r="E26" s="212">
        <f>IF(ISERROR(VLOOKUP(I26,sırık!$B$9:$H$40,4,FALSE)),0,(VLOOKUP(I26,sırık!$B$9:$H$40,4,FALSE)))</f>
        <v>0</v>
      </c>
      <c r="F26" s="48">
        <f>IF(ISERROR(VLOOKUP(I26,sırık!$B$9:$H$40,5,FALSE)),0,(VLOOKUP(I26,sırık!$B$9:$H$40,5,FALSE)))</f>
        <v>0</v>
      </c>
      <c r="G26" s="40">
        <f>IF(ISERROR(VLOOKUP(I26,sırık!$B$9:$H$40,6,FALSE)),0,(VLOOKUP(I26,sırık!$B$9:$H$40,6,FALSE)))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IF(ISERROR(VLOOKUP(I27,sırık!$B$9:$H$40,7,FALSE)),0,(VLOOKUP(I27,sırık!$B$9:$H$40,7,FALSE)))</f>
        <v>0</v>
      </c>
      <c r="C27" s="206">
        <f>IF(ISERROR(VLOOKUP(I27,sırık!$B$9:$H$40,2,FALSE)),0,(VLOOKUP(I27,sırık!$B$9:$H$40,2,FALSE)))</f>
        <v>0</v>
      </c>
      <c r="D27" s="212">
        <f>IF(ISERROR(VLOOKUP(I27,sırık!$B$9:$H$40,3,FALSE)),0,(VLOOKUP(I27,sırık!$B$9:$H$40,3,FALSE)))</f>
        <v>0</v>
      </c>
      <c r="E27" s="212">
        <f>IF(ISERROR(VLOOKUP(I27,sırık!$B$9:$H$40,4,FALSE)),0,(VLOOKUP(I27,sırık!$B$9:$H$40,4,FALSE)))</f>
        <v>0</v>
      </c>
      <c r="F27" s="48">
        <f>IF(ISERROR(VLOOKUP(I27,sırık!$B$9:$H$40,5,FALSE)),0,(VLOOKUP(I27,sırık!$B$9:$H$40,5,FALSE)))</f>
        <v>0</v>
      </c>
      <c r="G27" s="40">
        <f>IF(ISERROR(VLOOKUP(I27,sırık!$B$9:$H$40,6,FALSE)),0,(VLOOKUP(I27,sırık!$B$9:$H$40,6,FALSE)))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IF(ISERROR(VLOOKUP(I28,sırık!$B$9:$H$40,7,FALSE)),0,(VLOOKUP(I28,sırık!$B$9:$H$40,7,FALSE)))</f>
        <v>0</v>
      </c>
      <c r="C28" s="206">
        <f>IF(ISERROR(VLOOKUP(I28,sırık!$B$9:$H$40,2,FALSE)),0,(VLOOKUP(I28,sırık!$B$9:$H$40,2,FALSE)))</f>
        <v>0</v>
      </c>
      <c r="D28" s="212">
        <f>IF(ISERROR(VLOOKUP(I28,sırık!$B$9:$H$40,3,FALSE)),0,(VLOOKUP(I28,sırık!$B$9:$H$40,3,FALSE)))</f>
        <v>0</v>
      </c>
      <c r="E28" s="212">
        <f>IF(ISERROR(VLOOKUP(I28,sırık!$B$9:$H$40,4,FALSE)),0,(VLOOKUP(I28,sırık!$B$9:$H$40,4,FALSE)))</f>
        <v>0</v>
      </c>
      <c r="F28" s="48">
        <f>IF(ISERROR(VLOOKUP(I28,sırık!$B$9:$H$40,5,FALSE)),0,(VLOOKUP(I28,sırık!$B$9:$H$40,5,FALSE)))</f>
        <v>0</v>
      </c>
      <c r="G28" s="40">
        <f>IF(ISERROR(VLOOKUP(I28,sırık!$B$9:$H$40,6,FALSE)),0,(VLOOKUP(I28,sırık!$B$9:$H$40,6,FALSE)))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IF(ISERROR(VLOOKUP(I29,sırık!$B$9:$H$40,7,FALSE)),0,(VLOOKUP(I29,sırık!$B$9:$H$40,7,FALSE)))</f>
        <v>0</v>
      </c>
      <c r="C29" s="206">
        <f>IF(ISERROR(VLOOKUP(I29,sırık!$B$9:$H$40,2,FALSE)),0,(VLOOKUP(I29,sırık!$B$9:$H$40,2,FALSE)))</f>
        <v>0</v>
      </c>
      <c r="D29" s="212">
        <f>IF(ISERROR(VLOOKUP(I29,sırık!$B$9:$H$40,3,FALSE)),0,(VLOOKUP(I29,sırık!$B$9:$H$40,3,FALSE)))</f>
        <v>0</v>
      </c>
      <c r="E29" s="212">
        <f>IF(ISERROR(VLOOKUP(I29,sırık!$B$9:$H$40,4,FALSE)),0,(VLOOKUP(I29,sırık!$B$9:$H$40,4,FALSE)))</f>
        <v>0</v>
      </c>
      <c r="F29" s="48">
        <f>IF(ISERROR(VLOOKUP(I29,sırık!$B$9:$H$40,5,FALSE)),0,(VLOOKUP(I29,sırık!$B$9:$H$40,5,FALSE)))</f>
        <v>0</v>
      </c>
      <c r="G29" s="40">
        <f>IF(ISERROR(VLOOKUP(I29,sırık!$B$9:$H$40,6,FALSE)),0,(VLOOKUP(I29,sırık!$B$9:$H$40,6,FALSE)))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IF(ISERROR(VLOOKUP(I30,sırık!$B$9:$H$40,7,FALSE)),0,(VLOOKUP(I30,sırık!$B$9:$H$40,7,FALSE)))</f>
        <v>0</v>
      </c>
      <c r="C30" s="206">
        <f>IF(ISERROR(VLOOKUP(I30,sırık!$B$9:$H$40,2,FALSE)),0,(VLOOKUP(I30,sırık!$B$9:$H$40,2,FALSE)))</f>
        <v>0</v>
      </c>
      <c r="D30" s="212">
        <f>IF(ISERROR(VLOOKUP(I30,sırık!$B$9:$H$40,3,FALSE)),0,(VLOOKUP(I30,sırık!$B$9:$H$40,3,FALSE)))</f>
        <v>0</v>
      </c>
      <c r="E30" s="212">
        <f>IF(ISERROR(VLOOKUP(I30,sırık!$B$9:$H$40,4,FALSE)),0,(VLOOKUP(I30,sırık!$B$9:$H$40,4,FALSE)))</f>
        <v>0</v>
      </c>
      <c r="F30" s="48">
        <f>IF(ISERROR(VLOOKUP(I30,sırık!$B$9:$H$40,5,FALSE)),0,(VLOOKUP(I30,sırık!$B$9:$H$40,5,FALSE)))</f>
        <v>0</v>
      </c>
      <c r="G30" s="40">
        <f>IF(ISERROR(VLOOKUP(I30,sırık!$B$9:$H$40,6,FALSE)),0,(VLOOKUP(I30,sırık!$B$9:$H$40,6,FALSE)))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IF(ISERROR(VLOOKUP(I31,sırık!$B$9:$H$40,7,FALSE)),0,(VLOOKUP(I31,sırık!$B$9:$H$40,7,FALSE)))</f>
        <v>0</v>
      </c>
      <c r="C31" s="206">
        <f>IF(ISERROR(VLOOKUP(I31,sırık!$B$9:$H$40,2,FALSE)),0,(VLOOKUP(I31,sırık!$B$9:$H$40,2,FALSE)))</f>
        <v>0</v>
      </c>
      <c r="D31" s="212">
        <f>IF(ISERROR(VLOOKUP(I31,sırık!$B$9:$H$40,3,FALSE)),0,(VLOOKUP(I31,sırık!$B$9:$H$40,3,FALSE)))</f>
        <v>0</v>
      </c>
      <c r="E31" s="212">
        <f>IF(ISERROR(VLOOKUP(I31,sırık!$B$9:$H$40,4,FALSE)),0,(VLOOKUP(I31,sırık!$B$9:$H$40,4,FALSE)))</f>
        <v>0</v>
      </c>
      <c r="F31" s="48">
        <f>IF(ISERROR(VLOOKUP(I31,sırık!$B$9:$H$40,5,FALSE)),0,(VLOOKUP(I31,sırık!$B$9:$H$40,5,FALSE)))</f>
        <v>0</v>
      </c>
      <c r="G31" s="40">
        <f>IF(ISERROR(VLOOKUP(I31,sırık!$B$9:$H$40,6,FALSE)),0,(VLOOKUP(I31,sırık!$B$9:$H$40,6,FALSE)))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IF(ISERROR(VLOOKUP(I32,sırık!$B$9:$H$40,7,FALSE)),0,(VLOOKUP(I32,sırık!$B$9:$H$40,7,FALSE)))</f>
        <v>0</v>
      </c>
      <c r="C32" s="206">
        <f>IF(ISERROR(VLOOKUP(I32,sırık!$B$9:$H$40,2,FALSE)),0,(VLOOKUP(I32,sırık!$B$9:$H$40,2,FALSE)))</f>
        <v>0</v>
      </c>
      <c r="D32" s="212">
        <f>IF(ISERROR(VLOOKUP(I32,sırık!$B$9:$H$40,3,FALSE)),0,(VLOOKUP(I32,sırık!$B$9:$H$40,3,FALSE)))</f>
        <v>0</v>
      </c>
      <c r="E32" s="212">
        <f>IF(ISERROR(VLOOKUP(I32,sırık!$B$9:$H$40,4,FALSE)),0,(VLOOKUP(I32,sırık!$B$9:$H$40,4,FALSE)))</f>
        <v>0</v>
      </c>
      <c r="F32" s="48">
        <f>IF(ISERROR(VLOOKUP(I32,sırık!$B$9:$H$40,5,FALSE)),0,(VLOOKUP(I32,sırık!$B$9:$H$40,5,FALSE)))</f>
        <v>0</v>
      </c>
      <c r="G32" s="40">
        <f>IF(ISERROR(VLOOKUP(I32,sırık!$B$9:$H$40,6,FALSE)),0,(VLOOKUP(I32,sırık!$B$9:$H$40,6,FALSE)))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IF(ISERROR(VLOOKUP(I33,sırık!$B$9:$H$40,7,FALSE)),0,(VLOOKUP(I33,sırık!$B$9:$H$40,7,FALSE)))</f>
        <v>0</v>
      </c>
      <c r="C33" s="206">
        <f>IF(ISERROR(VLOOKUP(I33,sırık!$B$9:$H$40,2,FALSE)),0,(VLOOKUP(I33,sırık!$B$9:$H$40,2,FALSE)))</f>
        <v>0</v>
      </c>
      <c r="D33" s="212">
        <f>IF(ISERROR(VLOOKUP(I33,sırık!$B$9:$H$40,3,FALSE)),0,(VLOOKUP(I33,sırık!$B$9:$H$40,3,FALSE)))</f>
        <v>0</v>
      </c>
      <c r="E33" s="212">
        <f>IF(ISERROR(VLOOKUP(I33,sırık!$B$9:$H$40,4,FALSE)),0,(VLOOKUP(I33,sırık!$B$9:$H$40,4,FALSE)))</f>
        <v>0</v>
      </c>
      <c r="F33" s="48">
        <f>IF(ISERROR(VLOOKUP(I33,sırık!$B$9:$H$40,5,FALSE)),0,(VLOOKUP(I33,sırık!$B$9:$H$40,5,FALSE)))</f>
        <v>0</v>
      </c>
      <c r="G33" s="40">
        <f>IF(ISERROR(VLOOKUP(I33,sırık!$B$9:$H$40,6,FALSE)),0,(VLOOKUP(I33,sırık!$B$9:$H$40,6,FALSE)))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IF(ISERROR(VLOOKUP(I34,sırık!$B$9:$H$40,7,FALSE)),0,(VLOOKUP(I34,sırık!$B$9:$H$40,7,FALSE)))</f>
        <v>0</v>
      </c>
      <c r="C34" s="206">
        <f>IF(ISERROR(VLOOKUP(I34,sırık!$B$9:$H$40,2,FALSE)),0,(VLOOKUP(I34,sırık!$B$9:$H$40,2,FALSE)))</f>
        <v>0</v>
      </c>
      <c r="D34" s="212">
        <f>IF(ISERROR(VLOOKUP(I34,sırık!$B$9:$H$40,3,FALSE)),0,(VLOOKUP(I34,sırık!$B$9:$H$40,3,FALSE)))</f>
        <v>0</v>
      </c>
      <c r="E34" s="212">
        <f>IF(ISERROR(VLOOKUP(I34,sırık!$B$9:$H$40,4,FALSE)),0,(VLOOKUP(I34,sırık!$B$9:$H$40,4,FALSE)))</f>
        <v>0</v>
      </c>
      <c r="F34" s="48">
        <f>IF(ISERROR(VLOOKUP(I34,sırık!$B$9:$H$40,5,FALSE)),0,(VLOOKUP(I34,sırık!$B$9:$H$40,5,FALSE)))</f>
        <v>0</v>
      </c>
      <c r="G34" s="40">
        <f>IF(ISERROR(VLOOKUP(I34,sırık!$B$9:$H$40,6,FALSE)),0,(VLOOKUP(I34,sırık!$B$9:$H$40,6,FALSE)))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IF(ISERROR(VLOOKUP(I35,sırık!$B$9:$H$40,7,FALSE)),0,(VLOOKUP(I35,sırık!$B$9:$H$40,7,FALSE)))</f>
        <v>0</v>
      </c>
      <c r="C35" s="206">
        <f>IF(ISERROR(VLOOKUP(I35,sırık!$B$9:$H$40,2,FALSE)),0,(VLOOKUP(I35,sırık!$B$9:$H$40,2,FALSE)))</f>
        <v>0</v>
      </c>
      <c r="D35" s="212">
        <f>IF(ISERROR(VLOOKUP(I35,sırık!$B$9:$H$40,3,FALSE)),0,(VLOOKUP(I35,sırık!$B$9:$H$40,3,FALSE)))</f>
        <v>0</v>
      </c>
      <c r="E35" s="212">
        <f>IF(ISERROR(VLOOKUP(I35,sırık!$B$9:$H$40,4,FALSE)),0,(VLOOKUP(I35,sırık!$B$9:$H$40,4,FALSE)))</f>
        <v>0</v>
      </c>
      <c r="F35" s="48">
        <f>IF(ISERROR(VLOOKUP(I35,sırık!$B$9:$H$40,5,FALSE)),0,(VLOOKUP(I35,sırık!$B$9:$H$40,5,FALSE)))</f>
        <v>0</v>
      </c>
      <c r="G35" s="40">
        <f>IF(ISERROR(VLOOKUP(I35,sırık!$B$9:$H$40,6,FALSE)),0,(VLOOKUP(I35,sırık!$B$9:$H$40,6,FALSE)))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IF(ISERROR(VLOOKUP(I36,sırık!$B$9:$H$40,7,FALSE)),0,(VLOOKUP(I36,sırık!$B$9:$H$40,7,FALSE)))</f>
        <v>0</v>
      </c>
      <c r="C36" s="206">
        <f>IF(ISERROR(VLOOKUP(I36,sırık!$B$9:$H$40,2,FALSE)),0,(VLOOKUP(I36,sırık!$B$9:$H$40,2,FALSE)))</f>
        <v>0</v>
      </c>
      <c r="D36" s="212">
        <f>IF(ISERROR(VLOOKUP(I36,sırık!$B$9:$H$40,3,FALSE)),0,(VLOOKUP(I36,sırık!$B$9:$H$40,3,FALSE)))</f>
        <v>0</v>
      </c>
      <c r="E36" s="212">
        <f>IF(ISERROR(VLOOKUP(I36,sırık!$B$9:$H$40,4,FALSE)),0,(VLOOKUP(I36,sırık!$B$9:$H$40,4,FALSE)))</f>
        <v>0</v>
      </c>
      <c r="F36" s="48">
        <f>IF(ISERROR(VLOOKUP(I36,sırık!$B$9:$H$40,5,FALSE)),0,(VLOOKUP(I36,sırık!$B$9:$H$40,5,FALSE)))</f>
        <v>0</v>
      </c>
      <c r="G36" s="40">
        <f>IF(ISERROR(VLOOKUP(I36,sırık!$B$9:$H$40,6,FALSE)),0,(VLOOKUP(I36,sırık!$B$9:$H$40,6,FALSE)))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IF(ISERROR(VLOOKUP(I37,sırık!$B$9:$H$40,7,FALSE)),0,(VLOOKUP(I37,sırık!$B$9:$H$40,7,FALSE)))</f>
        <v>0</v>
      </c>
      <c r="C37" s="206">
        <f>IF(ISERROR(VLOOKUP(I37,sırık!$B$9:$H$40,2,FALSE)),0,(VLOOKUP(I37,sırık!$B$9:$H$40,2,FALSE)))</f>
        <v>0</v>
      </c>
      <c r="D37" s="212">
        <f>IF(ISERROR(VLOOKUP(I37,sırık!$B$9:$H$40,3,FALSE)),0,(VLOOKUP(I37,sırık!$B$9:$H$40,3,FALSE)))</f>
        <v>0</v>
      </c>
      <c r="E37" s="212">
        <f>IF(ISERROR(VLOOKUP(I37,sırık!$B$9:$H$40,4,FALSE)),0,(VLOOKUP(I37,sırık!$B$9:$H$40,4,FALSE)))</f>
        <v>0</v>
      </c>
      <c r="F37" s="48">
        <f>IF(ISERROR(VLOOKUP(I37,sırık!$B$9:$H$40,5,FALSE)),0,(VLOOKUP(I37,sırık!$B$9:$H$40,5,FALSE)))</f>
        <v>0</v>
      </c>
      <c r="G37" s="40">
        <f>IF(ISERROR(VLOOKUP(I37,sırık!$B$9:$H$40,6,FALSE)),0,(VLOOKUP(I37,sırık!$B$9:$H$40,6,FALSE)))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IF(ISERROR(VLOOKUP(I38,sırık!$B$9:$H$40,7,FALSE)),0,(VLOOKUP(I38,sırık!$B$9:$H$40,7,FALSE)))</f>
        <v>0</v>
      </c>
      <c r="C38" s="206">
        <f>IF(ISERROR(VLOOKUP(I38,sırık!$B$9:$H$40,2,FALSE)),0,(VLOOKUP(I38,sırık!$B$9:$H$40,2,FALSE)))</f>
        <v>0</v>
      </c>
      <c r="D38" s="212">
        <f>IF(ISERROR(VLOOKUP(I38,sırık!$B$9:$H$40,3,FALSE)),0,(VLOOKUP(I38,sırık!$B$9:$H$40,3,FALSE)))</f>
        <v>0</v>
      </c>
      <c r="E38" s="212">
        <f>IF(ISERROR(VLOOKUP(I38,sırık!$B$9:$H$40,4,FALSE)),0,(VLOOKUP(I38,sırık!$B$9:$H$40,4,FALSE)))</f>
        <v>0</v>
      </c>
      <c r="F38" s="48">
        <f>IF(ISERROR(VLOOKUP(I38,sırık!$B$9:$H$40,5,FALSE)),0,(VLOOKUP(I38,sırık!$B$9:$H$40,5,FALSE)))</f>
        <v>0</v>
      </c>
      <c r="G38" s="40">
        <f>IF(ISERROR(VLOOKUP(I38,sırık!$B$9:$H$40,6,FALSE)),0,(VLOOKUP(I38,sırık!$B$9:$H$40,6,FALSE)))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IF(ISERROR(VLOOKUP(I39,sırık!$B$9:$H$40,7,FALSE)),0,(VLOOKUP(I39,sırık!$B$9:$H$40,7,FALSE)))</f>
        <v>0</v>
      </c>
      <c r="C39" s="206">
        <f>IF(ISERROR(VLOOKUP(I39,sırık!$B$9:$H$40,2,FALSE)),0,(VLOOKUP(I39,sırık!$B$9:$H$40,2,FALSE)))</f>
        <v>0</v>
      </c>
      <c r="D39" s="212">
        <f>IF(ISERROR(VLOOKUP(I39,sırık!$B$9:$H$40,3,FALSE)),0,(VLOOKUP(I39,sırık!$B$9:$H$40,3,FALSE)))</f>
        <v>0</v>
      </c>
      <c r="E39" s="212">
        <f>IF(ISERROR(VLOOKUP(I39,sırık!$B$9:$H$40,4,FALSE)),0,(VLOOKUP(I39,sırık!$B$9:$H$40,4,FALSE)))</f>
        <v>0</v>
      </c>
      <c r="F39" s="48">
        <f>IF(ISERROR(VLOOKUP(I39,sırık!$B$9:$H$40,5,FALSE)),0,(VLOOKUP(I39,sırık!$B$9:$H$40,5,FALSE)))</f>
        <v>0</v>
      </c>
      <c r="G39" s="40">
        <f>IF(ISERROR(VLOOKUP(I39,sırık!$B$9:$H$40,6,FALSE)),0,(VLOOKUP(I39,sırık!$B$9:$H$40,6,FALSE)))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IF(ISERROR(VLOOKUP(I40,sırık!$B$9:$H$40,7,FALSE)),0,(VLOOKUP(I40,sırık!$B$9:$H$40,7,FALSE)))</f>
        <v>0</v>
      </c>
      <c r="C40" s="206">
        <f>IF(ISERROR(VLOOKUP(I40,sırık!$B$9:$H$40,2,FALSE)),0,(VLOOKUP(I40,sırık!$B$9:$H$40,2,FALSE)))</f>
        <v>0</v>
      </c>
      <c r="D40" s="212">
        <f>IF(ISERROR(VLOOKUP(I40,sırık!$B$9:$H$40,3,FALSE)),0,(VLOOKUP(I40,sırık!$B$9:$H$40,3,FALSE)))</f>
        <v>0</v>
      </c>
      <c r="E40" s="212">
        <f>IF(ISERROR(VLOOKUP(I40,sırık!$B$9:$H$40,4,FALSE)),0,(VLOOKUP(I40,sırık!$B$9:$H$40,4,FALSE)))</f>
        <v>0</v>
      </c>
      <c r="F40" s="48">
        <f>IF(ISERROR(VLOOKUP(I40,sırık!$B$9:$H$40,5,FALSE)),0,(VLOOKUP(I40,sırık!$B$9:$H$40,5,FALSE)))</f>
        <v>0</v>
      </c>
      <c r="G40" s="40">
        <f>IF(ISERROR(VLOOKUP(I40,sırık!$B$9:$H$40,6,FALSE)),0,(VLOOKUP(I40,sırık!$B$9:$H$40,6,FALSE)))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96" priority="1" stopIfTrue="1" operator="equal">
      <formula>0</formula>
    </cfRule>
  </conditionalFormatting>
  <conditionalFormatting sqref="A7">
    <cfRule type="cellIs" dxfId="95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indexed="10"/>
  </sheetPr>
  <dimension ref="A1:AK39"/>
  <sheetViews>
    <sheetView view="pageBreakPreview" zoomScale="60" zoomScaleNormal="75" workbookViewId="0">
      <pane xSplit="6" ySplit="5" topLeftCell="G6" activePane="bottomRight" state="frozen"/>
      <selection activeCell="O6" sqref="O6:P37"/>
      <selection pane="topRight" activeCell="O6" sqref="O6:P37"/>
      <selection pane="bottomLeft" activeCell="O6" sqref="O6:P37"/>
      <selection pane="bottomRight" activeCell="E3" sqref="E3"/>
    </sheetView>
  </sheetViews>
  <sheetFormatPr defaultColWidth="9.140625" defaultRowHeight="35.1" customHeight="1"/>
  <cols>
    <col min="1" max="1" width="8.140625" style="50" bestFit="1" customWidth="1"/>
    <col min="2" max="2" width="4.42578125" style="22" bestFit="1" customWidth="1"/>
    <col min="3" max="3" width="6.7109375" style="22" customWidth="1"/>
    <col min="4" max="4" width="13" style="22" customWidth="1"/>
    <col min="5" max="5" width="25.7109375" style="50" customWidth="1"/>
    <col min="6" max="6" width="23.7109375" style="50" customWidth="1"/>
    <col min="7" max="7" width="10.7109375" style="50" customWidth="1"/>
    <col min="8" max="9" width="8.7109375" style="22" customWidth="1"/>
    <col min="10" max="15" width="8.7109375" style="50" customWidth="1"/>
    <col min="16" max="17" width="8.7109375" style="22" customWidth="1"/>
    <col min="18" max="18" width="10.7109375" style="22" customWidth="1"/>
    <col min="19" max="16384" width="9.140625" style="22"/>
  </cols>
  <sheetData>
    <row r="1" spans="1:36" ht="35.1" customHeight="1">
      <c r="B1" s="319" t="s">
        <v>3</v>
      </c>
      <c r="C1" s="319"/>
      <c r="D1" s="319"/>
      <c r="E1" s="126" t="str">
        <f>'genel bilgi girişi'!$B$4</f>
        <v>GENÇ KIZ</v>
      </c>
      <c r="J1" s="22"/>
      <c r="K1" s="22"/>
      <c r="N1" s="125" t="s">
        <v>4</v>
      </c>
      <c r="O1" s="326" t="str">
        <f>'genel bilgi girişi'!B5</f>
        <v>ATATÜRK STADYUMU</v>
      </c>
      <c r="P1" s="326"/>
      <c r="Q1" s="326"/>
      <c r="R1" s="326"/>
    </row>
    <row r="2" spans="1:36" ht="35.1" customHeight="1">
      <c r="B2" s="319" t="s">
        <v>6</v>
      </c>
      <c r="C2" s="319"/>
      <c r="D2" s="319"/>
      <c r="E2" s="128" t="s">
        <v>27</v>
      </c>
      <c r="J2" s="52"/>
      <c r="K2" s="52"/>
      <c r="L2" s="52"/>
      <c r="M2" s="52"/>
      <c r="N2" s="125" t="s">
        <v>5</v>
      </c>
      <c r="O2" s="327" t="str">
        <f>'genel bilgi girişi'!B6</f>
        <v>11-12 MART 2019</v>
      </c>
      <c r="P2" s="327"/>
      <c r="Q2" s="327"/>
      <c r="R2" s="327"/>
    </row>
    <row r="3" spans="1:36" ht="35.1" customHeight="1">
      <c r="B3" s="319" t="s">
        <v>40</v>
      </c>
      <c r="C3" s="319"/>
      <c r="D3" s="319"/>
      <c r="E3" s="369" t="str">
        <f>rekorlar!$H$18</f>
        <v>İMGE KEMALOĞLU 5.58 m</v>
      </c>
      <c r="K3" s="150"/>
      <c r="L3" s="150"/>
      <c r="M3" s="151"/>
      <c r="N3" s="125" t="s">
        <v>41</v>
      </c>
      <c r="O3" s="328" t="str">
        <f>'yarışma programı'!$E$18</f>
        <v>2. Gün-10:40</v>
      </c>
      <c r="P3" s="328"/>
      <c r="Q3" s="328"/>
      <c r="R3" s="328"/>
    </row>
    <row r="4" spans="1:36" ht="35.1" customHeight="1">
      <c r="B4" s="318" t="str">
        <f>'genel bilgi girişi'!$B$8</f>
        <v>MİLLİ EĞİTİM ve KÜLTÜR BAKANLIĞI 2018-2019 ÖĞRETİM YILI GENÇLER ATLETİZM  ELEME YARIŞMALARI</v>
      </c>
      <c r="C4" s="318"/>
      <c r="D4" s="318"/>
      <c r="E4" s="318"/>
      <c r="F4" s="318"/>
      <c r="G4" s="186"/>
      <c r="H4" s="343" t="s">
        <v>26</v>
      </c>
      <c r="I4" s="343"/>
      <c r="J4" s="343"/>
      <c r="K4" s="343"/>
      <c r="L4" s="343"/>
      <c r="M4" s="343"/>
      <c r="N4" s="343"/>
      <c r="O4" s="152"/>
    </row>
    <row r="5" spans="1:36" s="52" customFormat="1" ht="35.1" customHeight="1">
      <c r="A5" s="39" t="s">
        <v>191</v>
      </c>
      <c r="B5" s="39" t="s">
        <v>45</v>
      </c>
      <c r="C5" s="39" t="s">
        <v>7</v>
      </c>
      <c r="D5" s="129" t="s">
        <v>34</v>
      </c>
      <c r="E5" s="129" t="s">
        <v>35</v>
      </c>
      <c r="F5" s="129" t="s">
        <v>8</v>
      </c>
      <c r="G5" s="129" t="s">
        <v>254</v>
      </c>
      <c r="H5" s="45">
        <v>1</v>
      </c>
      <c r="I5" s="45">
        <v>2</v>
      </c>
      <c r="J5" s="45">
        <v>3</v>
      </c>
      <c r="K5" s="154" t="s">
        <v>192</v>
      </c>
      <c r="L5" s="154">
        <v>4</v>
      </c>
      <c r="M5" s="45">
        <v>5</v>
      </c>
      <c r="N5" s="45">
        <v>6</v>
      </c>
      <c r="O5" s="91" t="s">
        <v>23</v>
      </c>
      <c r="P5" s="39" t="s">
        <v>10</v>
      </c>
      <c r="Q5" s="39" t="s">
        <v>253</v>
      </c>
      <c r="R5" s="39" t="s">
        <v>24</v>
      </c>
    </row>
    <row r="6" spans="1:36" ht="35.1" customHeight="1">
      <c r="A6" s="154">
        <v>2</v>
      </c>
      <c r="B6" s="53">
        <v>1</v>
      </c>
      <c r="C6" s="54">
        <f>'yarışmaya katılan okullar'!B12</f>
        <v>33</v>
      </c>
      <c r="D6" s="134">
        <v>37407</v>
      </c>
      <c r="E6" s="135" t="s">
        <v>335</v>
      </c>
      <c r="F6" s="136" t="str">
        <f>'yarışmaya katılan okullar'!C12</f>
        <v>DEĞİRMENLİK LİSESİ</v>
      </c>
      <c r="G6" s="135"/>
      <c r="H6" s="56"/>
      <c r="I6" s="56"/>
      <c r="J6" s="56"/>
      <c r="K6" s="187">
        <f t="shared" ref="K6:K12" si="0">IF(G6="",MAX(H6:J6),"")</f>
        <v>0</v>
      </c>
      <c r="L6" s="56"/>
      <c r="M6" s="169"/>
      <c r="N6" s="169"/>
      <c r="O6" s="187">
        <f>IF(G6="",MAX(H6:N6),G6)</f>
        <v>0</v>
      </c>
      <c r="P6" s="218" t="e">
        <f>IF(LEN(O6)&gt;0,VLOOKUP(O6,Puanlar!$S$4:$T$111,2)-IF(COUNTIF(Puanlar!$S$4:$T$111,O6)=0,0,0)," ")</f>
        <v>#N/A</v>
      </c>
      <c r="Q6" s="220"/>
      <c r="R6" s="162"/>
      <c r="AJ6" s="189"/>
    </row>
    <row r="7" spans="1:36" ht="35.1" customHeight="1">
      <c r="A7" s="154">
        <v>4</v>
      </c>
      <c r="B7" s="53">
        <v>2</v>
      </c>
      <c r="C7" s="54">
        <f>'yarışmaya katılan okullar'!B13</f>
        <v>35</v>
      </c>
      <c r="D7" s="134">
        <v>38315</v>
      </c>
      <c r="E7" s="135" t="s">
        <v>369</v>
      </c>
      <c r="F7" s="136" t="str">
        <f>'yarışmaya katılan okullar'!C13</f>
        <v>ANAFARTALAR LİSESİ</v>
      </c>
      <c r="G7" s="135"/>
      <c r="H7" s="56"/>
      <c r="I7" s="56"/>
      <c r="J7" s="56"/>
      <c r="K7" s="187">
        <f t="shared" si="0"/>
        <v>0</v>
      </c>
      <c r="L7" s="56"/>
      <c r="M7" s="169"/>
      <c r="N7" s="169"/>
      <c r="O7" s="187">
        <f t="shared" ref="O7:O37" si="1">IF(G7="",MAX(H7:N7),G7)</f>
        <v>0</v>
      </c>
      <c r="P7" s="218" t="e">
        <f>IF(LEN(O7)&gt;0,VLOOKUP(O7,Puanlar!$S$4:$T$111,2)-IF(COUNTIF(Puanlar!$S$4:$T$111,O7)=0,0,0)," ")</f>
        <v>#N/A</v>
      </c>
      <c r="Q7" s="220"/>
      <c r="R7" s="162"/>
      <c r="AJ7" s="189"/>
    </row>
    <row r="8" spans="1:36" ht="35.1" customHeight="1">
      <c r="A8" s="154">
        <v>6</v>
      </c>
      <c r="B8" s="53">
        <v>3</v>
      </c>
      <c r="C8" s="54">
        <f>'yarışmaya katılan okullar'!B14</f>
        <v>49</v>
      </c>
      <c r="D8" s="134">
        <v>37372</v>
      </c>
      <c r="E8" s="135" t="s">
        <v>315</v>
      </c>
      <c r="F8" s="136" t="str">
        <f>'yarışmaya katılan okullar'!C14</f>
        <v>NAMIK KEMAL LİSESİ</v>
      </c>
      <c r="G8" s="135"/>
      <c r="H8" s="56"/>
      <c r="I8" s="56"/>
      <c r="J8" s="56"/>
      <c r="K8" s="187">
        <f t="shared" si="0"/>
        <v>0</v>
      </c>
      <c r="L8" s="56"/>
      <c r="M8" s="169"/>
      <c r="N8" s="169"/>
      <c r="O8" s="187">
        <f t="shared" si="1"/>
        <v>0</v>
      </c>
      <c r="P8" s="218" t="e">
        <f>IF(LEN(O8)&gt;0,VLOOKUP(O8,Puanlar!$S$4:$T$111,2)-IF(COUNTIF(Puanlar!$S$4:$T$111,O8)=0,0,0)," ")</f>
        <v>#N/A</v>
      </c>
      <c r="Q8" s="220"/>
      <c r="R8" s="162"/>
      <c r="AJ8" s="189"/>
    </row>
    <row r="9" spans="1:36" ht="35.1" customHeight="1">
      <c r="A9" s="154">
        <v>8</v>
      </c>
      <c r="B9" s="53">
        <v>4</v>
      </c>
      <c r="C9" s="54">
        <f>'yarışmaya katılan okullar'!B15</f>
        <v>71</v>
      </c>
      <c r="D9" s="134" t="s">
        <v>393</v>
      </c>
      <c r="E9" s="135" t="s">
        <v>394</v>
      </c>
      <c r="F9" s="136" t="str">
        <f>'yarışmaya katılan okullar'!C15</f>
        <v>THE AMERİCAN COLLEGE</v>
      </c>
      <c r="G9" s="135"/>
      <c r="H9" s="56"/>
      <c r="I9" s="56"/>
      <c r="J9" s="56"/>
      <c r="K9" s="187">
        <f t="shared" si="0"/>
        <v>0</v>
      </c>
      <c r="L9" s="56"/>
      <c r="M9" s="169"/>
      <c r="N9" s="169"/>
      <c r="O9" s="187">
        <f t="shared" si="1"/>
        <v>0</v>
      </c>
      <c r="P9" s="218" t="e">
        <f>IF(LEN(O9)&gt;0,VLOOKUP(O9,Puanlar!$S$4:$T$111,2)-IF(COUNTIF(Puanlar!$S$4:$T$111,O9)=0,0,0)," ")</f>
        <v>#N/A</v>
      </c>
      <c r="Q9" s="220"/>
      <c r="R9" s="162"/>
      <c r="AJ9" s="189"/>
    </row>
    <row r="10" spans="1:36" ht="35.1" customHeight="1">
      <c r="A10" s="154">
        <v>7</v>
      </c>
      <c r="B10" s="53">
        <v>5</v>
      </c>
      <c r="C10" s="54">
        <f>'yarışmaya katılan okullar'!B16</f>
        <v>77</v>
      </c>
      <c r="D10" s="134">
        <v>38278</v>
      </c>
      <c r="E10" s="135" t="s">
        <v>382</v>
      </c>
      <c r="F10" s="136" t="str">
        <f>'yarışmaya katılan okullar'!C16</f>
        <v>BÜLENT ECEVİT ANADOLU LİSESİ</v>
      </c>
      <c r="G10" s="135"/>
      <c r="H10" s="56"/>
      <c r="I10" s="56"/>
      <c r="J10" s="56"/>
      <c r="K10" s="187">
        <f t="shared" si="0"/>
        <v>0</v>
      </c>
      <c r="L10" s="56"/>
      <c r="M10" s="169"/>
      <c r="N10" s="169"/>
      <c r="O10" s="187">
        <f t="shared" si="1"/>
        <v>0</v>
      </c>
      <c r="P10" s="218" t="e">
        <f>IF(LEN(O10)&gt;0,VLOOKUP(O10,Puanlar!$S$4:$T$111,2)-IF(COUNTIF(Puanlar!$S$4:$T$111,O10)=0,0,0)," ")</f>
        <v>#N/A</v>
      </c>
      <c r="Q10" s="220"/>
      <c r="R10" s="162"/>
      <c r="AJ10" s="189"/>
    </row>
    <row r="11" spans="1:36" ht="35.1" customHeight="1">
      <c r="A11" s="154">
        <v>5</v>
      </c>
      <c r="B11" s="53">
        <v>6</v>
      </c>
      <c r="C11" s="54">
        <f>'yarışmaya katılan okullar'!B17</f>
        <v>45</v>
      </c>
      <c r="D11" s="134">
        <v>37914</v>
      </c>
      <c r="E11" s="135" t="s">
        <v>319</v>
      </c>
      <c r="F11" s="136" t="str">
        <f>'yarışmaya katılan okullar'!C17</f>
        <v>GÜZELYURT MESLEK LİSESİ</v>
      </c>
      <c r="G11" s="135"/>
      <c r="H11" s="56"/>
      <c r="I11" s="56"/>
      <c r="J11" s="56"/>
      <c r="K11" s="187">
        <f t="shared" si="0"/>
        <v>0</v>
      </c>
      <c r="L11" s="56"/>
      <c r="M11" s="169"/>
      <c r="N11" s="169"/>
      <c r="O11" s="187">
        <f t="shared" si="1"/>
        <v>0</v>
      </c>
      <c r="P11" s="218" t="e">
        <f>IF(LEN(O11)&gt;0,VLOOKUP(O11,Puanlar!$S$4:$T$111,2)-IF(COUNTIF(Puanlar!$S$4:$T$111,O11)=0,0,0)," ")</f>
        <v>#N/A</v>
      </c>
      <c r="Q11" s="220"/>
      <c r="R11" s="162"/>
      <c r="AJ11" s="189"/>
    </row>
    <row r="12" spans="1:36" ht="35.1" customHeight="1">
      <c r="A12" s="154">
        <v>3</v>
      </c>
      <c r="B12" s="53">
        <v>7</v>
      </c>
      <c r="C12" s="54">
        <f>'yarışmaya katılan okullar'!B18</f>
        <v>40</v>
      </c>
      <c r="D12" s="134">
        <v>38180</v>
      </c>
      <c r="E12" s="135" t="s">
        <v>328</v>
      </c>
      <c r="F12" s="136" t="str">
        <f>'yarışmaya katılan okullar'!C18</f>
        <v>ERENKÖY LİSESİ</v>
      </c>
      <c r="G12" s="135"/>
      <c r="H12" s="56"/>
      <c r="I12" s="56"/>
      <c r="J12" s="56"/>
      <c r="K12" s="187">
        <f t="shared" si="0"/>
        <v>0</v>
      </c>
      <c r="L12" s="56"/>
      <c r="M12" s="169"/>
      <c r="N12" s="169"/>
      <c r="O12" s="187">
        <f t="shared" si="1"/>
        <v>0</v>
      </c>
      <c r="P12" s="218" t="e">
        <f>IF(LEN(O12)&gt;0,VLOOKUP(O12,Puanlar!$S$4:$T$111,2)-IF(COUNTIF(Puanlar!$S$4:$T$111,O12)=0,0,0)," ")</f>
        <v>#N/A</v>
      </c>
      <c r="Q12" s="220"/>
      <c r="R12" s="162"/>
      <c r="AJ12" s="189"/>
    </row>
    <row r="13" spans="1:36" ht="35.1" customHeight="1">
      <c r="A13" s="154">
        <v>1</v>
      </c>
      <c r="B13" s="53">
        <v>8</v>
      </c>
      <c r="C13" s="54">
        <f>'yarışmaya katılan okullar'!B19</f>
        <v>44</v>
      </c>
      <c r="D13" s="134">
        <v>37913</v>
      </c>
      <c r="E13" s="135" t="s">
        <v>281</v>
      </c>
      <c r="F13" s="136" t="str">
        <f>'yarışmaya katılan okullar'!C19</f>
        <v>LEFKE GAZİ LİSESİ</v>
      </c>
      <c r="G13" s="135"/>
      <c r="H13" s="56"/>
      <c r="I13" s="56"/>
      <c r="J13" s="56"/>
      <c r="K13" s="187">
        <f t="shared" ref="K13:K37" si="2">IF(G13="",MAX(H13:J13),"")</f>
        <v>0</v>
      </c>
      <c r="L13" s="56"/>
      <c r="M13" s="169"/>
      <c r="N13" s="169"/>
      <c r="O13" s="187">
        <f t="shared" si="1"/>
        <v>0</v>
      </c>
      <c r="P13" s="218" t="e">
        <f>IF(LEN(O13)&gt;0,VLOOKUP(O13,Puanlar!$S$4:$T$111,2)-IF(COUNTIF(Puanlar!$S$4:$T$111,O13)=0,0,0)," ")</f>
        <v>#N/A</v>
      </c>
      <c r="Q13" s="220"/>
      <c r="R13" s="162"/>
      <c r="AJ13" s="189"/>
    </row>
    <row r="14" spans="1:36" ht="35.1" customHeight="1">
      <c r="A14" s="154" t="s">
        <v>194</v>
      </c>
      <c r="B14" s="53">
        <v>9</v>
      </c>
      <c r="C14" s="54">
        <f>'yarışmaya katılan okullar'!B20</f>
        <v>81</v>
      </c>
      <c r="D14" s="134" t="s">
        <v>192</v>
      </c>
      <c r="E14" s="135" t="s">
        <v>192</v>
      </c>
      <c r="F14" s="136" t="str">
        <f>'yarışmaya katılan okullar'!C20</f>
        <v>THE ENGLISH SCHOOL OF KYRENIA</v>
      </c>
      <c r="G14" s="135"/>
      <c r="H14" s="56"/>
      <c r="I14" s="56"/>
      <c r="J14" s="56"/>
      <c r="K14" s="187">
        <f t="shared" si="2"/>
        <v>0</v>
      </c>
      <c r="L14" s="56"/>
      <c r="M14" s="169"/>
      <c r="N14" s="169"/>
      <c r="O14" s="187">
        <f t="shared" si="1"/>
        <v>0</v>
      </c>
      <c r="P14" s="218" t="e">
        <f>IF(LEN(O14)&gt;0,VLOOKUP(O14,Puanlar!$S$4:$T$111,2)-IF(COUNTIF(Puanlar!$S$4:$T$111,O14)=0,0,0)," ")</f>
        <v>#N/A</v>
      </c>
      <c r="Q14" s="220"/>
      <c r="R14" s="162"/>
      <c r="AJ14" s="189"/>
    </row>
    <row r="15" spans="1:36" ht="35.1" customHeight="1">
      <c r="A15" s="154"/>
      <c r="B15" s="53">
        <v>10</v>
      </c>
      <c r="C15" s="54">
        <f>'yarışmaya katılan okullar'!B21</f>
        <v>47</v>
      </c>
      <c r="D15" s="134">
        <v>37345</v>
      </c>
      <c r="E15" s="135" t="s">
        <v>395</v>
      </c>
      <c r="F15" s="136" t="str">
        <f>'yarışmaya katılan okullar'!C21</f>
        <v>KURTULUŞ LİSESİ</v>
      </c>
      <c r="G15" s="135"/>
      <c r="H15" s="56"/>
      <c r="I15" s="56"/>
      <c r="J15" s="56"/>
      <c r="K15" s="187">
        <f t="shared" si="2"/>
        <v>0</v>
      </c>
      <c r="L15" s="56"/>
      <c r="M15" s="169"/>
      <c r="N15" s="169"/>
      <c r="O15" s="187">
        <f t="shared" si="1"/>
        <v>0</v>
      </c>
      <c r="P15" s="218" t="e">
        <f>IF(LEN(O15)&gt;0,VLOOKUP(O15,Puanlar!$S$4:$T$111,2)-IF(COUNTIF(Puanlar!$S$4:$T$111,O15)=0,0,0)," ")</f>
        <v>#N/A</v>
      </c>
      <c r="Q15" s="220"/>
      <c r="R15" s="162"/>
      <c r="AJ15" s="189"/>
    </row>
    <row r="16" spans="1:36" ht="35.1" customHeight="1">
      <c r="A16" s="154"/>
      <c r="B16" s="53">
        <v>11</v>
      </c>
      <c r="C16" s="54">
        <f>'yarışmaya katılan okullar'!B22</f>
        <v>37</v>
      </c>
      <c r="D16" s="134">
        <v>38345</v>
      </c>
      <c r="E16" s="135" t="s">
        <v>384</v>
      </c>
      <c r="F16" s="136" t="str">
        <f>'yarışmaya katılan okullar'!C22</f>
        <v>BEKİRPAŞA LİSESİ</v>
      </c>
      <c r="G16" s="135"/>
      <c r="H16" s="56"/>
      <c r="I16" s="56"/>
      <c r="J16" s="56"/>
      <c r="K16" s="187">
        <f t="shared" si="2"/>
        <v>0</v>
      </c>
      <c r="L16" s="56"/>
      <c r="M16" s="169"/>
      <c r="N16" s="169"/>
      <c r="O16" s="187">
        <f t="shared" si="1"/>
        <v>0</v>
      </c>
      <c r="P16" s="218" t="e">
        <f>IF(LEN(O16)&gt;0,VLOOKUP(O16,Puanlar!$S$4:$T$111,2)-IF(COUNTIF(Puanlar!$S$4:$T$111,O16)=0,0,0)," ")</f>
        <v>#N/A</v>
      </c>
      <c r="Q16" s="220"/>
      <c r="R16" s="162"/>
      <c r="AJ16" s="189"/>
    </row>
    <row r="17" spans="1:36" ht="35.1" customHeight="1">
      <c r="A17" s="154"/>
      <c r="B17" s="53">
        <v>12</v>
      </c>
      <c r="C17" s="54">
        <f>'yarışmaya katılan okullar'!B23</f>
        <v>48</v>
      </c>
      <c r="D17" s="134">
        <v>37595</v>
      </c>
      <c r="E17" s="135" t="s">
        <v>371</v>
      </c>
      <c r="F17" s="136" t="str">
        <f>'yarışmaya katılan okullar'!C23</f>
        <v>LEFKOŞA TÜRK LİSESİ</v>
      </c>
      <c r="G17" s="135"/>
      <c r="H17" s="56"/>
      <c r="I17" s="56"/>
      <c r="J17" s="56"/>
      <c r="K17" s="187">
        <f t="shared" si="2"/>
        <v>0</v>
      </c>
      <c r="L17" s="56"/>
      <c r="M17" s="169"/>
      <c r="N17" s="169"/>
      <c r="O17" s="187">
        <f t="shared" si="1"/>
        <v>0</v>
      </c>
      <c r="P17" s="218" t="e">
        <f>IF(LEN(O17)&gt;0,VLOOKUP(O17,Puanlar!$S$4:$T$111,2)-IF(COUNTIF(Puanlar!$S$4:$T$111,O17)=0,0,0)," ")</f>
        <v>#N/A</v>
      </c>
      <c r="Q17" s="220"/>
      <c r="R17" s="162"/>
      <c r="AJ17" s="189"/>
    </row>
    <row r="18" spans="1:36" ht="35.1" customHeight="1">
      <c r="A18" s="154"/>
      <c r="B18" s="53">
        <v>13</v>
      </c>
      <c r="C18" s="54">
        <f>'yarışmaya katılan okullar'!B24</f>
        <v>39</v>
      </c>
      <c r="D18" s="134" t="s">
        <v>192</v>
      </c>
      <c r="E18" s="135" t="s">
        <v>192</v>
      </c>
      <c r="F18" s="136" t="str">
        <f>'yarışmaya katılan okullar'!C24</f>
        <v>CENGİZ TOPEL E. M .LİSESİ</v>
      </c>
      <c r="G18" s="135"/>
      <c r="H18" s="56"/>
      <c r="I18" s="56"/>
      <c r="J18" s="56"/>
      <c r="K18" s="187">
        <f t="shared" si="2"/>
        <v>0</v>
      </c>
      <c r="L18" s="56"/>
      <c r="M18" s="169"/>
      <c r="N18" s="169"/>
      <c r="O18" s="187">
        <f t="shared" si="1"/>
        <v>0</v>
      </c>
      <c r="P18" s="218" t="e">
        <f>IF(LEN(O18)&gt;0,VLOOKUP(O18,Puanlar!$S$4:$T$111,2)-IF(COUNTIF(Puanlar!$S$4:$T$111,O18)=0,0,0)," ")</f>
        <v>#N/A</v>
      </c>
      <c r="Q18" s="220"/>
      <c r="R18" s="162"/>
      <c r="AJ18" s="189"/>
    </row>
    <row r="19" spans="1:36" ht="35.1" customHeight="1">
      <c r="A19" s="154"/>
      <c r="B19" s="53">
        <v>14</v>
      </c>
      <c r="C19" s="54">
        <f>'yarışmaya katılan okullar'!B25</f>
        <v>64</v>
      </c>
      <c r="D19" s="134">
        <v>37682</v>
      </c>
      <c r="E19" s="135" t="s">
        <v>306</v>
      </c>
      <c r="F19" s="136" t="str">
        <f>'yarışmaya katılan okullar'!C25</f>
        <v>GÜZELYURT TMK</v>
      </c>
      <c r="G19" s="135"/>
      <c r="H19" s="56"/>
      <c r="I19" s="56"/>
      <c r="J19" s="56"/>
      <c r="K19" s="187">
        <f t="shared" si="2"/>
        <v>0</v>
      </c>
      <c r="L19" s="56"/>
      <c r="M19" s="169"/>
      <c r="N19" s="169"/>
      <c r="O19" s="187">
        <f t="shared" si="1"/>
        <v>0</v>
      </c>
      <c r="P19" s="218" t="e">
        <f>IF(LEN(O19)&gt;0,VLOOKUP(O19,Puanlar!$S$4:$T$111,2)-IF(COUNTIF(Puanlar!$S$4:$T$111,O19)=0,0,0)," ")</f>
        <v>#N/A</v>
      </c>
      <c r="Q19" s="220"/>
      <c r="R19" s="162"/>
      <c r="AJ19" s="189"/>
    </row>
    <row r="20" spans="1:36" ht="35.1" customHeight="1">
      <c r="A20" s="154"/>
      <c r="B20" s="53">
        <v>15</v>
      </c>
      <c r="C20" s="54">
        <f>'yarışmaya katılan okullar'!B26</f>
        <v>60</v>
      </c>
      <c r="D20" s="134">
        <v>37566</v>
      </c>
      <c r="E20" s="135" t="s">
        <v>396</v>
      </c>
      <c r="F20" s="136" t="str">
        <f>'yarışmaya katılan okullar'!C26</f>
        <v>KARPAZ MESLEK LİSESİ</v>
      </c>
      <c r="G20" s="135"/>
      <c r="H20" s="56"/>
      <c r="I20" s="56"/>
      <c r="J20" s="56"/>
      <c r="K20" s="187">
        <f t="shared" si="2"/>
        <v>0</v>
      </c>
      <c r="L20" s="56"/>
      <c r="M20" s="169"/>
      <c r="N20" s="169"/>
      <c r="O20" s="187">
        <f t="shared" si="1"/>
        <v>0</v>
      </c>
      <c r="P20" s="218" t="e">
        <f>IF(LEN(O20)&gt;0,VLOOKUP(O20,Puanlar!$S$4:$T$111,2)-IF(COUNTIF(Puanlar!$S$4:$T$111,O20)=0,0,0)," ")</f>
        <v>#N/A</v>
      </c>
      <c r="Q20" s="220"/>
      <c r="R20" s="162"/>
      <c r="AJ20" s="189"/>
    </row>
    <row r="21" spans="1:36" ht="35.1" customHeight="1">
      <c r="A21" s="154"/>
      <c r="B21" s="53">
        <v>16</v>
      </c>
      <c r="C21" s="54">
        <f>'yarışmaya katılan okullar'!B27</f>
        <v>59</v>
      </c>
      <c r="D21" s="134" t="s">
        <v>192</v>
      </c>
      <c r="E21" s="135" t="s">
        <v>192</v>
      </c>
      <c r="F21" s="136" t="str">
        <f>'yarışmaya katılan okullar'!C27</f>
        <v>POLATPAŞA LİSESİ</v>
      </c>
      <c r="G21" s="135"/>
      <c r="H21" s="56"/>
      <c r="I21" s="56"/>
      <c r="J21" s="169"/>
      <c r="K21" s="187">
        <f t="shared" si="2"/>
        <v>0</v>
      </c>
      <c r="L21" s="169"/>
      <c r="M21" s="169"/>
      <c r="N21" s="169"/>
      <c r="O21" s="187">
        <f t="shared" si="1"/>
        <v>0</v>
      </c>
      <c r="P21" s="218" t="e">
        <f>IF(LEN(O21)&gt;0,VLOOKUP(O21,Puanlar!$S$4:$T$111,2)-IF(COUNTIF(Puanlar!$S$4:$T$111,O21)=0,0,0)," ")</f>
        <v>#N/A</v>
      </c>
      <c r="Q21" s="220"/>
      <c r="R21" s="162"/>
      <c r="AJ21" s="189"/>
    </row>
    <row r="22" spans="1:36" ht="35.1" customHeight="1">
      <c r="A22" s="154"/>
      <c r="B22" s="53">
        <v>17</v>
      </c>
      <c r="C22" s="54">
        <f>'yarışmaya katılan okullar'!B28</f>
        <v>36</v>
      </c>
      <c r="D22" s="134">
        <v>37012</v>
      </c>
      <c r="E22" s="135" t="s">
        <v>397</v>
      </c>
      <c r="F22" s="136" t="str">
        <f>'yarışmaya katılan okullar'!C28</f>
        <v>ATATÜRK MESLEK LİSESİ</v>
      </c>
      <c r="G22" s="135"/>
      <c r="H22" s="56"/>
      <c r="I22" s="56"/>
      <c r="J22" s="169"/>
      <c r="K22" s="187">
        <f t="shared" si="2"/>
        <v>0</v>
      </c>
      <c r="L22" s="169"/>
      <c r="M22" s="169"/>
      <c r="N22" s="169"/>
      <c r="O22" s="187">
        <f t="shared" si="1"/>
        <v>0</v>
      </c>
      <c r="P22" s="218" t="e">
        <f>IF(LEN(O22)&gt;0,VLOOKUP(O22,Puanlar!$S$4:$T$111,2)-IF(COUNTIF(Puanlar!$S$4:$T$111,O22)=0,0,0)," ")</f>
        <v>#N/A</v>
      </c>
      <c r="Q22" s="220"/>
      <c r="R22" s="162"/>
      <c r="AJ22" s="189"/>
    </row>
    <row r="23" spans="1:36" ht="35.1" customHeight="1">
      <c r="A23" s="154"/>
      <c r="B23" s="53">
        <v>18</v>
      </c>
      <c r="C23" s="54">
        <f>'yarışmaya katılan okullar'!B29</f>
        <v>27</v>
      </c>
      <c r="D23" s="134">
        <v>37879</v>
      </c>
      <c r="E23" s="135" t="s">
        <v>292</v>
      </c>
      <c r="F23" s="136" t="str">
        <f>'yarışmaya katılan okullar'!C29</f>
        <v>YAKIN DOĞU KOLEJİ</v>
      </c>
      <c r="G23" s="135"/>
      <c r="H23" s="56"/>
      <c r="I23" s="56"/>
      <c r="J23" s="56"/>
      <c r="K23" s="187">
        <f t="shared" si="2"/>
        <v>0</v>
      </c>
      <c r="L23" s="56"/>
      <c r="M23" s="169"/>
      <c r="N23" s="169"/>
      <c r="O23" s="187">
        <f t="shared" si="1"/>
        <v>0</v>
      </c>
      <c r="P23" s="218" t="e">
        <f>IF(LEN(O23)&gt;0,VLOOKUP(O23,Puanlar!$S$4:$T$111,2)-IF(COUNTIF(Puanlar!$S$4:$T$111,O23)=0,0,0)," ")</f>
        <v>#N/A</v>
      </c>
      <c r="Q23" s="220"/>
      <c r="R23" s="162"/>
      <c r="AJ23" s="189"/>
    </row>
    <row r="24" spans="1:36" ht="35.1" customHeight="1">
      <c r="A24" s="154"/>
      <c r="B24" s="53">
        <v>19</v>
      </c>
      <c r="C24" s="54">
        <f>'yarışmaya katılan okullar'!B30</f>
        <v>46</v>
      </c>
      <c r="D24" s="134">
        <v>37562</v>
      </c>
      <c r="E24" s="135" t="s">
        <v>347</v>
      </c>
      <c r="F24" s="136" t="str">
        <f>'yarışmaya katılan okullar'!C30</f>
        <v>HAYDARPAŞA TİCARET LİSESİ</v>
      </c>
      <c r="G24" s="135"/>
      <c r="H24" s="56"/>
      <c r="I24" s="56"/>
      <c r="J24" s="169"/>
      <c r="K24" s="187">
        <f t="shared" si="2"/>
        <v>0</v>
      </c>
      <c r="L24" s="56"/>
      <c r="M24" s="169"/>
      <c r="N24" s="169"/>
      <c r="O24" s="187">
        <f t="shared" si="1"/>
        <v>0</v>
      </c>
      <c r="P24" s="218" t="e">
        <f>IF(LEN(O24)&gt;0,VLOOKUP(O24,Puanlar!$S$4:$T$111,2)-IF(COUNTIF(Puanlar!$S$4:$T$111,O24)=0,0,0)," ")</f>
        <v>#N/A</v>
      </c>
      <c r="Q24" s="220"/>
      <c r="R24" s="162"/>
      <c r="AJ24" s="189"/>
    </row>
    <row r="25" spans="1:36" ht="35.1" customHeight="1">
      <c r="A25" s="154"/>
      <c r="B25" s="53">
        <v>20</v>
      </c>
      <c r="C25" s="54">
        <f>'yarışmaya katılan okullar'!B31</f>
        <v>51</v>
      </c>
      <c r="D25" s="134">
        <v>38004</v>
      </c>
      <c r="E25" s="135" t="s">
        <v>387</v>
      </c>
      <c r="F25" s="136" t="str">
        <f>'yarışmaya katılan okullar'!C31</f>
        <v>TÜRK MAARİF KOLEJİ</v>
      </c>
      <c r="G25" s="135"/>
      <c r="H25" s="56"/>
      <c r="I25" s="56"/>
      <c r="J25" s="56"/>
      <c r="K25" s="187">
        <f t="shared" si="2"/>
        <v>0</v>
      </c>
      <c r="L25" s="56"/>
      <c r="M25" s="169"/>
      <c r="N25" s="169"/>
      <c r="O25" s="187">
        <f t="shared" si="1"/>
        <v>0</v>
      </c>
      <c r="P25" s="218" t="e">
        <f>IF(LEN(O25)&gt;0,VLOOKUP(O25,Puanlar!$S$4:$T$111,2)-IF(COUNTIF(Puanlar!$S$4:$T$111,O25)=0,0,0)," ")</f>
        <v>#N/A</v>
      </c>
      <c r="Q25" s="220"/>
      <c r="R25" s="162"/>
      <c r="AJ25" s="189"/>
    </row>
    <row r="26" spans="1:36" ht="35.1" customHeight="1">
      <c r="A26" s="154"/>
      <c r="B26" s="53">
        <v>21</v>
      </c>
      <c r="C26" s="54">
        <f>'yarışmaya katılan okullar'!B32</f>
        <v>53</v>
      </c>
      <c r="D26" s="134">
        <v>37302</v>
      </c>
      <c r="E26" s="135" t="s">
        <v>398</v>
      </c>
      <c r="F26" s="136" t="str">
        <f>'yarışmaya katılan okullar'!C32</f>
        <v>20 TEMMUZ FEN LİSESİ</v>
      </c>
      <c r="G26" s="135"/>
      <c r="H26" s="56"/>
      <c r="I26" s="56"/>
      <c r="J26" s="169"/>
      <c r="K26" s="187">
        <f t="shared" si="2"/>
        <v>0</v>
      </c>
      <c r="L26" s="56"/>
      <c r="M26" s="169"/>
      <c r="N26" s="169"/>
      <c r="O26" s="187">
        <f t="shared" si="1"/>
        <v>0</v>
      </c>
      <c r="P26" s="218" t="e">
        <f>IF(LEN(O26)&gt;0,VLOOKUP(O26,Puanlar!$S$4:$T$111,2)-IF(COUNTIF(Puanlar!$S$4:$T$111,O26)=0,0,0)," ")</f>
        <v>#N/A</v>
      </c>
      <c r="Q26" s="220"/>
      <c r="R26" s="162"/>
      <c r="AJ26" s="189"/>
    </row>
    <row r="27" spans="1:36" ht="35.1" customHeight="1">
      <c r="A27" s="154"/>
      <c r="B27" s="53">
        <v>22</v>
      </c>
      <c r="C27" s="54">
        <f>'yarışmaya katılan okullar'!B33</f>
        <v>57</v>
      </c>
      <c r="D27" s="134" t="s">
        <v>399</v>
      </c>
      <c r="E27" s="135" t="s">
        <v>400</v>
      </c>
      <c r="F27" s="136" t="str">
        <f>'yarışmaya katılan okullar'!C33</f>
        <v>19 MAYIS TMK</v>
      </c>
      <c r="G27" s="135"/>
      <c r="H27" s="56"/>
      <c r="I27" s="56"/>
      <c r="J27" s="56"/>
      <c r="K27" s="187">
        <f t="shared" si="2"/>
        <v>0</v>
      </c>
      <c r="L27" s="56"/>
      <c r="M27" s="169"/>
      <c r="N27" s="169"/>
      <c r="O27" s="187">
        <f t="shared" si="1"/>
        <v>0</v>
      </c>
      <c r="P27" s="218" t="e">
        <f>IF(LEN(O27)&gt;0,VLOOKUP(O27,Puanlar!$S$4:$T$111,2)-IF(COUNTIF(Puanlar!$S$4:$T$111,O27)=0,0,0)," ")</f>
        <v>#N/A</v>
      </c>
      <c r="Q27" s="220"/>
      <c r="R27" s="162"/>
      <c r="AJ27" s="189"/>
    </row>
    <row r="28" spans="1:36" ht="35.1" customHeight="1">
      <c r="A28" s="154"/>
      <c r="B28" s="53">
        <v>23</v>
      </c>
      <c r="C28" s="54">
        <f>'yarışmaya katılan okullar'!B34</f>
        <v>30</v>
      </c>
      <c r="D28" s="134">
        <v>37476</v>
      </c>
      <c r="E28" s="135" t="s">
        <v>401</v>
      </c>
      <c r="F28" s="136" t="str">
        <f>'yarışmaya katılan okullar'!C34</f>
        <v>HALA SULTAN İLAHİYAT KOLEJİ</v>
      </c>
      <c r="G28" s="135"/>
      <c r="H28" s="56"/>
      <c r="I28" s="56"/>
      <c r="J28" s="169"/>
      <c r="K28" s="187">
        <f t="shared" si="2"/>
        <v>0</v>
      </c>
      <c r="L28" s="56"/>
      <c r="M28" s="169"/>
      <c r="N28" s="169"/>
      <c r="O28" s="187">
        <f t="shared" si="1"/>
        <v>0</v>
      </c>
      <c r="P28" s="218" t="e">
        <f>IF(LEN(O28)&gt;0,VLOOKUP(O28,Puanlar!$S$4:$T$111,2)-IF(COUNTIF(Puanlar!$S$4:$T$111,O28)=0,0,0)," ")</f>
        <v>#N/A</v>
      </c>
      <c r="Q28" s="220"/>
      <c r="R28" s="162"/>
      <c r="AJ28" s="189"/>
    </row>
    <row r="29" spans="1:36" ht="35.1" customHeight="1">
      <c r="A29" s="154"/>
      <c r="B29" s="53">
        <v>24</v>
      </c>
      <c r="C29" s="54">
        <f>'yarışmaya katılan okullar'!B35</f>
        <v>0</v>
      </c>
      <c r="D29" s="134"/>
      <c r="E29" s="135"/>
      <c r="F29" s="136" t="str">
        <f>'yarışmaya katılan okullar'!C35</f>
        <v/>
      </c>
      <c r="G29" s="135"/>
      <c r="H29" s="56"/>
      <c r="I29" s="56"/>
      <c r="J29" s="56"/>
      <c r="K29" s="187">
        <f t="shared" si="2"/>
        <v>0</v>
      </c>
      <c r="L29" s="56"/>
      <c r="M29" s="169"/>
      <c r="N29" s="169"/>
      <c r="O29" s="187">
        <f t="shared" si="1"/>
        <v>0</v>
      </c>
      <c r="P29" s="218" t="e">
        <f>IF(LEN(O29)&gt;0,VLOOKUP(O29,Puanlar!$S$4:$T$111,2)-IF(COUNTIF(Puanlar!$S$4:$T$111,O29)=0,0,0)," ")</f>
        <v>#N/A</v>
      </c>
      <c r="Q29" s="220"/>
      <c r="R29" s="162"/>
      <c r="AJ29" s="189"/>
    </row>
    <row r="30" spans="1:36" ht="35.1" customHeight="1">
      <c r="A30" s="154"/>
      <c r="B30" s="53">
        <v>25</v>
      </c>
      <c r="C30" s="54">
        <f>'yarışmaya katılan okullar'!B36</f>
        <v>0</v>
      </c>
      <c r="D30" s="141"/>
      <c r="E30" s="135"/>
      <c r="F30" s="136" t="str">
        <f>'yarışmaya katılan okullar'!C36</f>
        <v/>
      </c>
      <c r="G30" s="135"/>
      <c r="H30" s="56"/>
      <c r="I30" s="56"/>
      <c r="J30" s="169"/>
      <c r="K30" s="187">
        <f t="shared" si="2"/>
        <v>0</v>
      </c>
      <c r="L30" s="56"/>
      <c r="M30" s="169"/>
      <c r="N30" s="169"/>
      <c r="O30" s="187">
        <f t="shared" si="1"/>
        <v>0</v>
      </c>
      <c r="P30" s="218" t="e">
        <f>IF(LEN(O30)&gt;0,VLOOKUP(O30,Puanlar!$S$4:$T$111,2)-IF(COUNTIF(Puanlar!$S$4:$T$111,O30)=0,0,0)," ")</f>
        <v>#N/A</v>
      </c>
      <c r="Q30" s="220"/>
      <c r="R30" s="162"/>
      <c r="AJ30" s="189"/>
    </row>
    <row r="31" spans="1:36" ht="35.1" customHeight="1">
      <c r="A31" s="154"/>
      <c r="B31" s="53">
        <v>26</v>
      </c>
      <c r="C31" s="54">
        <f>'yarışmaya katılan okullar'!B37</f>
        <v>0</v>
      </c>
      <c r="D31" s="141"/>
      <c r="E31" s="135"/>
      <c r="F31" s="136" t="str">
        <f>'yarışmaya katılan okullar'!C37</f>
        <v/>
      </c>
      <c r="G31" s="135"/>
      <c r="H31" s="56"/>
      <c r="I31" s="56"/>
      <c r="J31" s="56"/>
      <c r="K31" s="187">
        <f t="shared" si="2"/>
        <v>0</v>
      </c>
      <c r="L31" s="56"/>
      <c r="M31" s="169"/>
      <c r="N31" s="169"/>
      <c r="O31" s="187">
        <f t="shared" si="1"/>
        <v>0</v>
      </c>
      <c r="P31" s="218" t="e">
        <f>IF(LEN(O31)&gt;0,VLOOKUP(O31,Puanlar!$S$4:$T$111,2)-IF(COUNTIF(Puanlar!$S$4:$T$111,O31)=0,0,0)," ")</f>
        <v>#N/A</v>
      </c>
      <c r="Q31" s="220"/>
      <c r="R31" s="162"/>
      <c r="AJ31" s="189"/>
    </row>
    <row r="32" spans="1:36" ht="35.1" customHeight="1">
      <c r="A32" s="154"/>
      <c r="B32" s="53">
        <v>27</v>
      </c>
      <c r="C32" s="54">
        <f>'yarışmaya katılan okullar'!B38</f>
        <v>0</v>
      </c>
      <c r="D32" s="141"/>
      <c r="E32" s="135"/>
      <c r="F32" s="136" t="str">
        <f>'yarışmaya katılan okullar'!C38</f>
        <v/>
      </c>
      <c r="G32" s="135"/>
      <c r="H32" s="56"/>
      <c r="I32" s="56"/>
      <c r="J32" s="169"/>
      <c r="K32" s="187">
        <f t="shared" si="2"/>
        <v>0</v>
      </c>
      <c r="L32" s="169"/>
      <c r="M32" s="169"/>
      <c r="N32" s="169"/>
      <c r="O32" s="187">
        <f t="shared" si="1"/>
        <v>0</v>
      </c>
      <c r="P32" s="218" t="e">
        <f>IF(LEN(O32)&gt;0,VLOOKUP(O32,Puanlar!$S$4:$T$111,2)-IF(COUNTIF(Puanlar!$S$4:$T$111,O32)=0,0,0)," ")</f>
        <v>#N/A</v>
      </c>
      <c r="Q32" s="220"/>
      <c r="R32" s="162"/>
      <c r="AJ32" s="189"/>
    </row>
    <row r="33" spans="1:37" ht="35.1" customHeight="1">
      <c r="A33" s="154"/>
      <c r="B33" s="53">
        <v>28</v>
      </c>
      <c r="C33" s="54">
        <f>'yarışmaya katılan okullar'!B39</f>
        <v>0</v>
      </c>
      <c r="D33" s="141"/>
      <c r="E33" s="135"/>
      <c r="F33" s="136" t="str">
        <f>'yarışmaya katılan okullar'!C39</f>
        <v/>
      </c>
      <c r="G33" s="135"/>
      <c r="H33" s="56"/>
      <c r="I33" s="56"/>
      <c r="J33" s="56"/>
      <c r="K33" s="187">
        <f t="shared" si="2"/>
        <v>0</v>
      </c>
      <c r="L33" s="56"/>
      <c r="M33" s="169"/>
      <c r="N33" s="169"/>
      <c r="O33" s="187">
        <f t="shared" si="1"/>
        <v>0</v>
      </c>
      <c r="P33" s="218" t="e">
        <f>IF(LEN(O33)&gt;0,VLOOKUP(O33,Puanlar!$S$4:$T$111,2)-IF(COUNTIF(Puanlar!$S$4:$T$111,O33)=0,0,0)," ")</f>
        <v>#N/A</v>
      </c>
      <c r="Q33" s="220"/>
      <c r="R33" s="162"/>
      <c r="AJ33" s="189"/>
    </row>
    <row r="34" spans="1:37" ht="35.1" customHeight="1">
      <c r="A34" s="154"/>
      <c r="B34" s="53">
        <v>29</v>
      </c>
      <c r="C34" s="54">
        <f>'yarışmaya katılan okullar'!B40</f>
        <v>0</v>
      </c>
      <c r="D34" s="141"/>
      <c r="E34" s="135"/>
      <c r="F34" s="136" t="str">
        <f>'yarışmaya katılan okullar'!C40</f>
        <v/>
      </c>
      <c r="G34" s="135"/>
      <c r="H34" s="56"/>
      <c r="I34" s="56"/>
      <c r="J34" s="169"/>
      <c r="K34" s="187">
        <f t="shared" si="2"/>
        <v>0</v>
      </c>
      <c r="L34" s="56"/>
      <c r="M34" s="169"/>
      <c r="N34" s="169"/>
      <c r="O34" s="187">
        <f t="shared" si="1"/>
        <v>0</v>
      </c>
      <c r="P34" s="218" t="e">
        <f>IF(LEN(O34)&gt;0,VLOOKUP(O34,Puanlar!$S$4:$T$111,2)-IF(COUNTIF(Puanlar!$S$4:$T$111,O34)=0,0,0)," ")</f>
        <v>#N/A</v>
      </c>
      <c r="Q34" s="220"/>
      <c r="R34" s="162"/>
      <c r="AJ34" s="189"/>
    </row>
    <row r="35" spans="1:37" ht="35.1" customHeight="1">
      <c r="A35" s="154"/>
      <c r="B35" s="53">
        <v>30</v>
      </c>
      <c r="C35" s="54">
        <f>'yarışmaya katılan okullar'!B41</f>
        <v>0</v>
      </c>
      <c r="D35" s="141"/>
      <c r="E35" s="135"/>
      <c r="F35" s="136" t="str">
        <f>'yarışmaya katılan okullar'!C41</f>
        <v/>
      </c>
      <c r="G35" s="135"/>
      <c r="H35" s="56"/>
      <c r="I35" s="56"/>
      <c r="J35" s="56"/>
      <c r="K35" s="187">
        <f t="shared" si="2"/>
        <v>0</v>
      </c>
      <c r="L35" s="56"/>
      <c r="M35" s="169"/>
      <c r="N35" s="169"/>
      <c r="O35" s="187">
        <f t="shared" si="1"/>
        <v>0</v>
      </c>
      <c r="P35" s="218" t="e">
        <f>IF(LEN(O35)&gt;0,VLOOKUP(O35,Puanlar!$S$4:$T$111,2)-IF(COUNTIF(Puanlar!$S$4:$T$111,O35)=0,0,0)," ")</f>
        <v>#N/A</v>
      </c>
      <c r="Q35" s="220"/>
      <c r="R35" s="162"/>
      <c r="AJ35" s="189"/>
    </row>
    <row r="36" spans="1:37" ht="35.1" customHeight="1">
      <c r="A36" s="154"/>
      <c r="B36" s="53">
        <v>31</v>
      </c>
      <c r="C36" s="54">
        <f>'yarışmaya katılan okullar'!B42</f>
        <v>0</v>
      </c>
      <c r="D36" s="141"/>
      <c r="E36" s="135"/>
      <c r="F36" s="136" t="str">
        <f>'yarışmaya katılan okullar'!C42</f>
        <v/>
      </c>
      <c r="G36" s="135"/>
      <c r="H36" s="56"/>
      <c r="I36" s="56"/>
      <c r="J36" s="169"/>
      <c r="K36" s="187">
        <f t="shared" si="2"/>
        <v>0</v>
      </c>
      <c r="L36" s="56"/>
      <c r="M36" s="169"/>
      <c r="N36" s="169"/>
      <c r="O36" s="187">
        <f t="shared" si="1"/>
        <v>0</v>
      </c>
      <c r="P36" s="218" t="e">
        <f>IF(LEN(O36)&gt;0,VLOOKUP(O36,Puanlar!$S$4:$T$111,2)-IF(COUNTIF(Puanlar!$S$4:$T$111,O36)=0,0,0)," ")</f>
        <v>#N/A</v>
      </c>
      <c r="Q36" s="220"/>
      <c r="R36" s="162"/>
      <c r="AJ36" s="189"/>
    </row>
    <row r="37" spans="1:37" ht="35.1" customHeight="1">
      <c r="A37" s="154"/>
      <c r="B37" s="53">
        <v>32</v>
      </c>
      <c r="C37" s="54">
        <f>'yarışmaya katılan okullar'!B43</f>
        <v>0</v>
      </c>
      <c r="D37" s="141"/>
      <c r="E37" s="135"/>
      <c r="F37" s="136" t="str">
        <f>'yarışmaya katılan okullar'!C43</f>
        <v/>
      </c>
      <c r="G37" s="135"/>
      <c r="H37" s="56"/>
      <c r="I37" s="56"/>
      <c r="J37" s="56"/>
      <c r="K37" s="187">
        <f t="shared" si="2"/>
        <v>0</v>
      </c>
      <c r="L37" s="56"/>
      <c r="M37" s="169"/>
      <c r="N37" s="169"/>
      <c r="O37" s="187">
        <f t="shared" si="1"/>
        <v>0</v>
      </c>
      <c r="P37" s="218" t="e">
        <f>IF(LEN(O37)&gt;0,VLOOKUP(O37,Puanlar!$S$4:$T$111,2)-IF(COUNTIF(Puanlar!$S$4:$T$111,O37)=0,0,0)," ")</f>
        <v>#N/A</v>
      </c>
      <c r="Q37" s="220"/>
      <c r="R37" s="162"/>
      <c r="AJ37" s="189"/>
    </row>
    <row r="38" spans="1:37" ht="39.950000000000003" customHeight="1">
      <c r="B38" s="50"/>
      <c r="C38" s="150">
        <v>0</v>
      </c>
      <c r="D38" s="170"/>
      <c r="E38" s="171" t="s">
        <v>52</v>
      </c>
      <c r="F38" s="151" t="s">
        <v>53</v>
      </c>
      <c r="G38" s="151"/>
      <c r="H38" s="344" t="s">
        <v>54</v>
      </c>
      <c r="I38" s="344"/>
      <c r="J38" s="344"/>
      <c r="K38" s="344"/>
      <c r="L38" s="344" t="s">
        <v>55</v>
      </c>
      <c r="M38" s="344"/>
      <c r="N38" s="344"/>
      <c r="O38" s="344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72"/>
      <c r="AB38" s="173"/>
      <c r="AC38" s="50"/>
      <c r="AD38" s="50"/>
      <c r="AE38" s="50"/>
      <c r="AF38" s="150"/>
      <c r="AG38" s="150"/>
      <c r="AH38" s="151"/>
      <c r="AI38" s="151"/>
      <c r="AJ38" s="127"/>
      <c r="AK38" s="174" t="str">
        <f>IF(AJ38="","",VLOOKUP(AJ38,#REF!,2,FALSE))</f>
        <v/>
      </c>
    </row>
    <row r="39" spans="1:37" s="50" customFormat="1" ht="35.1" customHeight="1">
      <c r="B39" s="321" t="s">
        <v>11</v>
      </c>
      <c r="C39" s="321"/>
      <c r="E39" s="50" t="s">
        <v>46</v>
      </c>
      <c r="H39" s="321" t="s">
        <v>47</v>
      </c>
      <c r="I39" s="321"/>
      <c r="K39" s="150"/>
      <c r="L39" s="321" t="s">
        <v>12</v>
      </c>
      <c r="M39" s="321"/>
      <c r="N39" s="151"/>
      <c r="O39" s="152"/>
      <c r="P39" s="321" t="s">
        <v>56</v>
      </c>
      <c r="Q39" s="321"/>
      <c r="R39" s="321"/>
    </row>
  </sheetData>
  <mergeCells count="14">
    <mergeCell ref="B39:C39"/>
    <mergeCell ref="H39:I39"/>
    <mergeCell ref="L39:M39"/>
    <mergeCell ref="P39:R39"/>
    <mergeCell ref="H38:K38"/>
    <mergeCell ref="L38:O38"/>
    <mergeCell ref="H4:N4"/>
    <mergeCell ref="O1:R1"/>
    <mergeCell ref="O2:R2"/>
    <mergeCell ref="O3:R3"/>
    <mergeCell ref="B1:D1"/>
    <mergeCell ref="B2:D2"/>
    <mergeCell ref="B3:D3"/>
    <mergeCell ref="B4:F4"/>
  </mergeCells>
  <phoneticPr fontId="1" type="noConversion"/>
  <conditionalFormatting sqref="K3:M3 N39 K39 C38:AB38 AG38:AI38 AK38 C6:G28 C30:G37 C29 F29:G29">
    <cfRule type="cellIs" dxfId="94" priority="14" stopIfTrue="1" operator="equal">
      <formula>0</formula>
    </cfRule>
  </conditionalFormatting>
  <conditionalFormatting sqref="P6:Q37">
    <cfRule type="containsErrors" dxfId="93" priority="13">
      <formula>ISERROR(P6)</formula>
    </cfRule>
  </conditionalFormatting>
  <conditionalFormatting sqref="D29:E29">
    <cfRule type="cellIs" dxfId="92" priority="10" stopIfTrue="1" operator="equal">
      <formula>0</formula>
    </cfRule>
  </conditionalFormatting>
  <conditionalFormatting sqref="K5:N5">
    <cfRule type="cellIs" dxfId="91" priority="5" stopIfTrue="1" operator="equal">
      <formula>0</formula>
    </cfRule>
  </conditionalFormatting>
  <conditionalFormatting sqref="O6:O37">
    <cfRule type="cellIs" dxfId="90" priority="4" operator="equal">
      <formula>0</formula>
    </cfRule>
  </conditionalFormatting>
  <conditionalFormatting sqref="O6:O37">
    <cfRule type="cellIs" dxfId="89" priority="3" operator="between">
      <formula>558</formula>
      <formula>1500</formula>
    </cfRule>
  </conditionalFormatting>
  <conditionalFormatting sqref="K6:K37">
    <cfRule type="cellIs" dxfId="88" priority="2" operator="equal">
      <formula>0</formula>
    </cfRule>
  </conditionalFormatting>
  <conditionalFormatting sqref="K6:K37">
    <cfRule type="cellIs" dxfId="87" priority="1" operator="between">
      <formula>558</formula>
      <formula>1500</formula>
    </cfRule>
  </conditionalFormatting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indexed="10"/>
  </sheetPr>
  <dimension ref="A1:AF39"/>
  <sheetViews>
    <sheetView view="pageBreakPreview" zoomScale="60" zoomScaleNormal="75" workbookViewId="0">
      <pane xSplit="6" ySplit="5" topLeftCell="G6" activePane="bottomRight" state="frozen"/>
      <selection activeCell="T2" sqref="T2:U104"/>
      <selection pane="topRight" activeCell="T2" sqref="T2:U104"/>
      <selection pane="bottomLeft" activeCell="T2" sqref="T2:U104"/>
      <selection pane="bottomRight" activeCell="T2" sqref="T2:U104"/>
    </sheetView>
  </sheetViews>
  <sheetFormatPr defaultColWidth="9.140625" defaultRowHeight="35.1" customHeight="1"/>
  <cols>
    <col min="1" max="1" width="8.140625" style="50" bestFit="1" customWidth="1"/>
    <col min="2" max="2" width="4.42578125" style="22" bestFit="1" customWidth="1"/>
    <col min="3" max="3" width="6.7109375" style="22" customWidth="1"/>
    <col min="4" max="4" width="13.28515625" style="22" customWidth="1"/>
    <col min="5" max="5" width="25.7109375" style="50" customWidth="1"/>
    <col min="6" max="6" width="23.7109375" style="50" customWidth="1"/>
    <col min="7" max="8" width="8.7109375" style="22" customWidth="1"/>
    <col min="9" max="13" width="8.7109375" style="50" customWidth="1"/>
    <col min="14" max="16384" width="9.140625" style="22"/>
  </cols>
  <sheetData>
    <row r="1" spans="1:31" ht="35.1" customHeight="1">
      <c r="B1" s="319" t="s">
        <v>3</v>
      </c>
      <c r="C1" s="319"/>
      <c r="D1" s="319"/>
      <c r="E1" s="126" t="str">
        <f>'genel bilgi girişi'!$B$4</f>
        <v>GENÇ KIZ</v>
      </c>
      <c r="I1" s="22"/>
      <c r="J1" s="125" t="s">
        <v>4</v>
      </c>
      <c r="K1" s="326" t="str">
        <f>'genel bilgi girişi'!B5</f>
        <v>ATATÜRK STADYUMU</v>
      </c>
      <c r="L1" s="326"/>
      <c r="M1" s="326"/>
    </row>
    <row r="2" spans="1:31" ht="35.1" customHeight="1">
      <c r="B2" s="319" t="s">
        <v>6</v>
      </c>
      <c r="C2" s="319"/>
      <c r="D2" s="319"/>
      <c r="E2" s="128" t="s">
        <v>27</v>
      </c>
      <c r="I2" s="52"/>
      <c r="J2" s="125" t="s">
        <v>5</v>
      </c>
      <c r="K2" s="327" t="str">
        <f>'genel bilgi girişi'!B6</f>
        <v>11-12 MART 2019</v>
      </c>
      <c r="L2" s="327"/>
      <c r="M2" s="327"/>
    </row>
    <row r="3" spans="1:31" ht="35.1" customHeight="1">
      <c r="B3" s="319" t="s">
        <v>40</v>
      </c>
      <c r="C3" s="319"/>
      <c r="D3" s="319"/>
      <c r="E3" s="128" t="s">
        <v>171</v>
      </c>
      <c r="J3" s="125" t="s">
        <v>41</v>
      </c>
      <c r="K3" s="328" t="str">
        <f>'yarışma programı'!$E$18</f>
        <v>2. Gün-10:40</v>
      </c>
      <c r="L3" s="328"/>
      <c r="M3" s="328"/>
    </row>
    <row r="4" spans="1:31" ht="35.1" customHeight="1">
      <c r="B4" s="318" t="str">
        <f>'genel bilgi girişi'!$B$8</f>
        <v>MİLLİ EĞİTİM ve KÜLTÜR BAKANLIĞI 2018-2019 ÖĞRETİM YILI GENÇLER ATLETİZM  ELEME YARIŞMALARI</v>
      </c>
      <c r="C4" s="318"/>
      <c r="D4" s="318"/>
      <c r="E4" s="318"/>
      <c r="F4" s="345"/>
      <c r="G4" s="343" t="s">
        <v>197</v>
      </c>
      <c r="H4" s="343"/>
      <c r="I4" s="343"/>
      <c r="J4" s="343"/>
      <c r="K4" s="343"/>
      <c r="L4" s="343"/>
      <c r="M4" s="343"/>
    </row>
    <row r="5" spans="1:31" s="52" customFormat="1" ht="35.1" customHeight="1">
      <c r="A5" s="39" t="s">
        <v>191</v>
      </c>
      <c r="B5" s="39" t="s">
        <v>45</v>
      </c>
      <c r="C5" s="39" t="s">
        <v>7</v>
      </c>
      <c r="D5" s="129" t="s">
        <v>34</v>
      </c>
      <c r="E5" s="129" t="s">
        <v>35</v>
      </c>
      <c r="F5" s="129" t="s">
        <v>8</v>
      </c>
      <c r="G5" s="45">
        <v>1</v>
      </c>
      <c r="H5" s="45">
        <v>2</v>
      </c>
      <c r="I5" s="45">
        <v>3</v>
      </c>
      <c r="J5" s="154" t="s">
        <v>192</v>
      </c>
      <c r="K5" s="154">
        <v>4</v>
      </c>
      <c r="L5" s="45">
        <v>5</v>
      </c>
      <c r="M5" s="45">
        <v>6</v>
      </c>
    </row>
    <row r="6" spans="1:31" ht="35.1" customHeight="1">
      <c r="A6" s="154">
        <v>2</v>
      </c>
      <c r="B6" s="53">
        <v>1</v>
      </c>
      <c r="C6" s="54">
        <f>'yarışmaya katılan okullar'!B12</f>
        <v>33</v>
      </c>
      <c r="D6" s="134">
        <f>'uzun V'!D6</f>
        <v>37407</v>
      </c>
      <c r="E6" s="190" t="str">
        <f>'uzun V'!E6</f>
        <v>HAYAT ATAY</v>
      </c>
      <c r="F6" s="136" t="str">
        <f>'uzun V'!F6</f>
        <v>DEĞİRMENLİK LİSESİ</v>
      </c>
      <c r="G6" s="191"/>
      <c r="H6" s="191"/>
      <c r="I6" s="191"/>
      <c r="J6" s="191"/>
      <c r="K6" s="191"/>
      <c r="L6" s="192"/>
      <c r="M6" s="192"/>
      <c r="AE6" s="189"/>
    </row>
    <row r="7" spans="1:31" ht="35.1" customHeight="1">
      <c r="A7" s="154">
        <v>4</v>
      </c>
      <c r="B7" s="53">
        <v>2</v>
      </c>
      <c r="C7" s="54">
        <f>'yarışmaya katılan okullar'!B13</f>
        <v>35</v>
      </c>
      <c r="D7" s="134">
        <f>'uzun V'!D7</f>
        <v>38315</v>
      </c>
      <c r="E7" s="190" t="str">
        <f>'uzun V'!E7</f>
        <v xml:space="preserve"> SUAYA BAYRAKÇI</v>
      </c>
      <c r="F7" s="136" t="str">
        <f>'uzun V'!F7</f>
        <v>ANAFARTALAR LİSESİ</v>
      </c>
      <c r="G7" s="191"/>
      <c r="H7" s="191"/>
      <c r="I7" s="191"/>
      <c r="J7" s="191"/>
      <c r="K7" s="191"/>
      <c r="L7" s="192"/>
      <c r="M7" s="192"/>
      <c r="AE7" s="189"/>
    </row>
    <row r="8" spans="1:31" ht="35.1" customHeight="1">
      <c r="A8" s="154">
        <v>6</v>
      </c>
      <c r="B8" s="53">
        <v>3</v>
      </c>
      <c r="C8" s="54">
        <f>'yarışmaya katılan okullar'!B14</f>
        <v>49</v>
      </c>
      <c r="D8" s="134">
        <f>'uzun V'!D8</f>
        <v>37372</v>
      </c>
      <c r="E8" s="190" t="str">
        <f>'uzun V'!E8</f>
        <v>SEFA NUR  ŞAHİN</v>
      </c>
      <c r="F8" s="136" t="str">
        <f>'uzun V'!F8</f>
        <v>NAMIK KEMAL LİSESİ</v>
      </c>
      <c r="G8" s="191"/>
      <c r="H8" s="191"/>
      <c r="I8" s="191"/>
      <c r="J8" s="191"/>
      <c r="K8" s="191"/>
      <c r="L8" s="192"/>
      <c r="M8" s="192"/>
      <c r="AE8" s="189"/>
    </row>
    <row r="9" spans="1:31" ht="35.1" customHeight="1">
      <c r="A9" s="154">
        <v>8</v>
      </c>
      <c r="B9" s="53">
        <v>4</v>
      </c>
      <c r="C9" s="54">
        <f>'yarışmaya katılan okullar'!B15</f>
        <v>71</v>
      </c>
      <c r="D9" s="134" t="str">
        <f>'uzun V'!D9</f>
        <v>11.04.2001</v>
      </c>
      <c r="E9" s="190" t="str">
        <f>'uzun V'!E9</f>
        <v>ZEYNEP SÜNGÜ</v>
      </c>
      <c r="F9" s="136" t="str">
        <f>'uzun V'!F9</f>
        <v>THE AMERİCAN COLLEGE</v>
      </c>
      <c r="G9" s="191"/>
      <c r="H9" s="191"/>
      <c r="I9" s="191"/>
      <c r="J9" s="191"/>
      <c r="K9" s="191"/>
      <c r="L9" s="192"/>
      <c r="M9" s="192"/>
      <c r="AE9" s="189"/>
    </row>
    <row r="10" spans="1:31" ht="35.1" customHeight="1">
      <c r="A10" s="154">
        <v>7</v>
      </c>
      <c r="B10" s="53">
        <v>5</v>
      </c>
      <c r="C10" s="54">
        <f>'yarışmaya katılan okullar'!B16</f>
        <v>77</v>
      </c>
      <c r="D10" s="134">
        <f>'uzun V'!D10</f>
        <v>38278</v>
      </c>
      <c r="E10" s="190" t="str">
        <f>'uzun V'!E10</f>
        <v>TASMİN ANGELİNA HÜSEYİN</v>
      </c>
      <c r="F10" s="136" t="str">
        <f>'uzun V'!F10</f>
        <v>BÜLENT ECEVİT ANADOLU LİSESİ</v>
      </c>
      <c r="G10" s="191"/>
      <c r="H10" s="191"/>
      <c r="I10" s="191"/>
      <c r="J10" s="191"/>
      <c r="K10" s="191"/>
      <c r="L10" s="192"/>
      <c r="M10" s="192"/>
      <c r="AE10" s="189"/>
    </row>
    <row r="11" spans="1:31" ht="35.1" customHeight="1">
      <c r="A11" s="154">
        <v>5</v>
      </c>
      <c r="B11" s="53">
        <v>6</v>
      </c>
      <c r="C11" s="54">
        <f>'yarışmaya katılan okullar'!B17</f>
        <v>45</v>
      </c>
      <c r="D11" s="134">
        <f>'uzun V'!D11</f>
        <v>37914</v>
      </c>
      <c r="E11" s="190" t="str">
        <f>'uzun V'!E11</f>
        <v>İSABELL KLEMENTYEVA</v>
      </c>
      <c r="F11" s="136" t="str">
        <f>'uzun V'!F11</f>
        <v>GÜZELYURT MESLEK LİSESİ</v>
      </c>
      <c r="G11" s="191"/>
      <c r="H11" s="191"/>
      <c r="I11" s="191"/>
      <c r="J11" s="191"/>
      <c r="K11" s="191"/>
      <c r="L11" s="192"/>
      <c r="M11" s="192"/>
      <c r="AE11" s="189"/>
    </row>
    <row r="12" spans="1:31" ht="35.1" customHeight="1">
      <c r="A12" s="154">
        <v>3</v>
      </c>
      <c r="B12" s="53">
        <v>7</v>
      </c>
      <c r="C12" s="54">
        <f>'yarışmaya katılan okullar'!B18</f>
        <v>40</v>
      </c>
      <c r="D12" s="134">
        <f>'uzun V'!D12</f>
        <v>38180</v>
      </c>
      <c r="E12" s="190" t="str">
        <f>'uzun V'!E12</f>
        <v>MELİHA MİMAR</v>
      </c>
      <c r="F12" s="136" t="str">
        <f>'uzun V'!F12</f>
        <v>ERENKÖY LİSESİ</v>
      </c>
      <c r="G12" s="191"/>
      <c r="H12" s="191"/>
      <c r="I12" s="191"/>
      <c r="J12" s="191"/>
      <c r="K12" s="191"/>
      <c r="L12" s="192"/>
      <c r="M12" s="192"/>
      <c r="AE12" s="189"/>
    </row>
    <row r="13" spans="1:31" ht="35.1" customHeight="1">
      <c r="A13" s="154">
        <v>1</v>
      </c>
      <c r="B13" s="53">
        <v>8</v>
      </c>
      <c r="C13" s="54">
        <f>'yarışmaya katılan okullar'!B19</f>
        <v>44</v>
      </c>
      <c r="D13" s="134">
        <f>'uzun V'!D13</f>
        <v>37913</v>
      </c>
      <c r="E13" s="190" t="str">
        <f>'uzun V'!E13</f>
        <v>BETÜL KILINÇ</v>
      </c>
      <c r="F13" s="136" t="str">
        <f>'uzun V'!F13</f>
        <v>LEFKE GAZİ LİSESİ</v>
      </c>
      <c r="G13" s="191"/>
      <c r="H13" s="191"/>
      <c r="I13" s="191"/>
      <c r="J13" s="191"/>
      <c r="K13" s="191"/>
      <c r="L13" s="192"/>
      <c r="M13" s="192"/>
      <c r="AE13" s="189"/>
    </row>
    <row r="14" spans="1:31" ht="35.1" customHeight="1">
      <c r="A14" s="154" t="s">
        <v>194</v>
      </c>
      <c r="B14" s="53">
        <v>9</v>
      </c>
      <c r="C14" s="54">
        <f>'yarışmaya katılan okullar'!B20</f>
        <v>81</v>
      </c>
      <c r="D14" s="134" t="str">
        <f>'uzun V'!D14</f>
        <v>-</v>
      </c>
      <c r="E14" s="190" t="str">
        <f>'uzun V'!E14</f>
        <v>-</v>
      </c>
      <c r="F14" s="136" t="str">
        <f>'uzun V'!F14</f>
        <v>THE ENGLISH SCHOOL OF KYRENIA</v>
      </c>
      <c r="G14" s="191"/>
      <c r="H14" s="191"/>
      <c r="I14" s="191"/>
      <c r="J14" s="191"/>
      <c r="K14" s="191"/>
      <c r="L14" s="192"/>
      <c r="M14" s="192"/>
      <c r="AE14" s="189"/>
    </row>
    <row r="15" spans="1:31" ht="35.1" customHeight="1">
      <c r="A15" s="154"/>
      <c r="B15" s="53">
        <v>10</v>
      </c>
      <c r="C15" s="54">
        <f>'yarışmaya katılan okullar'!B21</f>
        <v>47</v>
      </c>
      <c r="D15" s="134">
        <f>'uzun V'!D15</f>
        <v>37345</v>
      </c>
      <c r="E15" s="190" t="str">
        <f>'uzun V'!E15</f>
        <v>BİLİN AKGÜRGEN</v>
      </c>
      <c r="F15" s="136" t="str">
        <f>'uzun V'!F15</f>
        <v>KURTULUŞ LİSESİ</v>
      </c>
      <c r="G15" s="191"/>
      <c r="H15" s="191"/>
      <c r="I15" s="191"/>
      <c r="J15" s="191"/>
      <c r="K15" s="191"/>
      <c r="L15" s="192"/>
      <c r="M15" s="192"/>
      <c r="AE15" s="189"/>
    </row>
    <row r="16" spans="1:31" ht="35.1" customHeight="1">
      <c r="A16" s="154"/>
      <c r="B16" s="53">
        <v>11</v>
      </c>
      <c r="C16" s="54">
        <f>'yarışmaya katılan okullar'!B22</f>
        <v>37</v>
      </c>
      <c r="D16" s="134">
        <f>'uzun V'!D16</f>
        <v>38345</v>
      </c>
      <c r="E16" s="190" t="str">
        <f>'uzun V'!E16</f>
        <v>SILA OKUR</v>
      </c>
      <c r="F16" s="136" t="str">
        <f>'uzun V'!F16</f>
        <v>BEKİRPAŞA LİSESİ</v>
      </c>
      <c r="G16" s="191"/>
      <c r="H16" s="191"/>
      <c r="I16" s="191"/>
      <c r="J16" s="191"/>
      <c r="K16" s="191"/>
      <c r="L16" s="192"/>
      <c r="M16" s="192"/>
      <c r="AE16" s="189"/>
    </row>
    <row r="17" spans="1:31" ht="35.1" customHeight="1">
      <c r="A17" s="154"/>
      <c r="B17" s="53">
        <v>12</v>
      </c>
      <c r="C17" s="54">
        <f>'yarışmaya katılan okullar'!B23</f>
        <v>48</v>
      </c>
      <c r="D17" s="134">
        <f>'uzun V'!D17</f>
        <v>37595</v>
      </c>
      <c r="E17" s="190" t="str">
        <f>'uzun V'!E17</f>
        <v>PETEK KOÇ</v>
      </c>
      <c r="F17" s="136" t="str">
        <f>'uzun V'!F17</f>
        <v>LEFKOŞA TÜRK LİSESİ</v>
      </c>
      <c r="G17" s="191"/>
      <c r="H17" s="191"/>
      <c r="I17" s="191"/>
      <c r="J17" s="191"/>
      <c r="K17" s="191"/>
      <c r="L17" s="192"/>
      <c r="M17" s="192"/>
      <c r="AE17" s="189"/>
    </row>
    <row r="18" spans="1:31" ht="35.1" customHeight="1">
      <c r="A18" s="154"/>
      <c r="B18" s="53">
        <v>13</v>
      </c>
      <c r="C18" s="54">
        <f>'yarışmaya katılan okullar'!B24</f>
        <v>39</v>
      </c>
      <c r="D18" s="134" t="str">
        <f>'uzun V'!D18</f>
        <v>-</v>
      </c>
      <c r="E18" s="190" t="str">
        <f>'uzun V'!E18</f>
        <v>-</v>
      </c>
      <c r="F18" s="136" t="str">
        <f>'uzun V'!F18</f>
        <v>CENGİZ TOPEL E. M .LİSESİ</v>
      </c>
      <c r="G18" s="191"/>
      <c r="H18" s="191"/>
      <c r="I18" s="191"/>
      <c r="J18" s="191"/>
      <c r="K18" s="191"/>
      <c r="L18" s="192"/>
      <c r="M18" s="192"/>
      <c r="AE18" s="189"/>
    </row>
    <row r="19" spans="1:31" ht="35.1" customHeight="1">
      <c r="A19" s="154"/>
      <c r="B19" s="53">
        <v>14</v>
      </c>
      <c r="C19" s="54">
        <f>'yarışmaya katılan okullar'!B25</f>
        <v>64</v>
      </c>
      <c r="D19" s="134">
        <f>'uzun V'!D19</f>
        <v>37682</v>
      </c>
      <c r="E19" s="190" t="str">
        <f>'uzun V'!E19</f>
        <v>NURBANU SAYGIER</v>
      </c>
      <c r="F19" s="136" t="str">
        <f>'uzun V'!F19</f>
        <v>GÜZELYURT TMK</v>
      </c>
      <c r="G19" s="191"/>
      <c r="H19" s="191"/>
      <c r="I19" s="191"/>
      <c r="J19" s="191"/>
      <c r="K19" s="191"/>
      <c r="L19" s="192"/>
      <c r="M19" s="192"/>
      <c r="AE19" s="189"/>
    </row>
    <row r="20" spans="1:31" ht="35.1" customHeight="1">
      <c r="A20" s="154"/>
      <c r="B20" s="53">
        <v>15</v>
      </c>
      <c r="C20" s="54">
        <f>'yarışmaya katılan okullar'!B26</f>
        <v>60</v>
      </c>
      <c r="D20" s="134">
        <f>'uzun V'!D20</f>
        <v>37566</v>
      </c>
      <c r="E20" s="190" t="str">
        <f>'uzun V'!E20</f>
        <v>ŞEFİKA GÜLAY</v>
      </c>
      <c r="F20" s="136" t="str">
        <f>'uzun V'!F20</f>
        <v>KARPAZ MESLEK LİSESİ</v>
      </c>
      <c r="G20" s="191"/>
      <c r="H20" s="191"/>
      <c r="I20" s="193"/>
      <c r="J20" s="193"/>
      <c r="K20" s="191"/>
      <c r="L20" s="192"/>
      <c r="M20" s="192"/>
      <c r="AE20" s="189"/>
    </row>
    <row r="21" spans="1:31" ht="35.1" customHeight="1">
      <c r="A21" s="154"/>
      <c r="B21" s="53">
        <v>16</v>
      </c>
      <c r="C21" s="54">
        <f>'yarışmaya katılan okullar'!B27</f>
        <v>59</v>
      </c>
      <c r="D21" s="134" t="str">
        <f>'uzun V'!D21</f>
        <v>-</v>
      </c>
      <c r="E21" s="190" t="str">
        <f>'uzun V'!E21</f>
        <v>-</v>
      </c>
      <c r="F21" s="136" t="str">
        <f>'uzun V'!F21</f>
        <v>POLATPAŞA LİSESİ</v>
      </c>
      <c r="G21" s="191"/>
      <c r="H21" s="191"/>
      <c r="I21" s="192"/>
      <c r="J21" s="192"/>
      <c r="K21" s="192"/>
      <c r="L21" s="192"/>
      <c r="M21" s="192"/>
      <c r="AE21" s="189"/>
    </row>
    <row r="22" spans="1:31" ht="35.1" customHeight="1">
      <c r="A22" s="154"/>
      <c r="B22" s="53">
        <v>17</v>
      </c>
      <c r="C22" s="54">
        <f>'yarışmaya katılan okullar'!B28</f>
        <v>36</v>
      </c>
      <c r="D22" s="134">
        <f>'uzun V'!D22</f>
        <v>37012</v>
      </c>
      <c r="E22" s="190" t="str">
        <f>'uzun V'!E22</f>
        <v>AYŞE GÖKNİL</v>
      </c>
      <c r="F22" s="136" t="str">
        <f>'uzun V'!F22</f>
        <v>ATATÜRK MESLEK LİSESİ</v>
      </c>
      <c r="G22" s="191"/>
      <c r="H22" s="191"/>
      <c r="I22" s="192"/>
      <c r="J22" s="192"/>
      <c r="K22" s="192"/>
      <c r="L22" s="192"/>
      <c r="M22" s="192"/>
      <c r="AE22" s="189"/>
    </row>
    <row r="23" spans="1:31" ht="35.1" customHeight="1">
      <c r="A23" s="154"/>
      <c r="B23" s="53">
        <v>18</v>
      </c>
      <c r="C23" s="54">
        <f>'yarışmaya katılan okullar'!B29</f>
        <v>27</v>
      </c>
      <c r="D23" s="134">
        <f>'uzun V'!D23</f>
        <v>37879</v>
      </c>
      <c r="E23" s="190" t="str">
        <f>'uzun V'!E23</f>
        <v>PETEK ÖZTÜRK</v>
      </c>
      <c r="F23" s="136" t="str">
        <f>'uzun V'!F23</f>
        <v>YAKIN DOĞU KOLEJİ</v>
      </c>
      <c r="G23" s="191"/>
      <c r="H23" s="191"/>
      <c r="I23" s="191"/>
      <c r="J23" s="191"/>
      <c r="K23" s="191"/>
      <c r="L23" s="192"/>
      <c r="M23" s="192"/>
      <c r="AE23" s="189"/>
    </row>
    <row r="24" spans="1:31" ht="35.1" customHeight="1">
      <c r="A24" s="154"/>
      <c r="B24" s="53">
        <v>19</v>
      </c>
      <c r="C24" s="54">
        <f>'yarışmaya katılan okullar'!B30</f>
        <v>46</v>
      </c>
      <c r="D24" s="134">
        <f>'uzun V'!D24</f>
        <v>37562</v>
      </c>
      <c r="E24" s="190" t="str">
        <f>'uzun V'!E24</f>
        <v>LATİFE AKINCI</v>
      </c>
      <c r="F24" s="136" t="str">
        <f>'uzun V'!F24</f>
        <v>HAYDARPAŞA TİCARET LİSESİ</v>
      </c>
      <c r="G24" s="191"/>
      <c r="H24" s="191"/>
      <c r="I24" s="192"/>
      <c r="J24" s="191"/>
      <c r="K24" s="191"/>
      <c r="L24" s="192"/>
      <c r="M24" s="192"/>
      <c r="AE24" s="189"/>
    </row>
    <row r="25" spans="1:31" ht="35.1" customHeight="1">
      <c r="A25" s="154"/>
      <c r="B25" s="53">
        <v>20</v>
      </c>
      <c r="C25" s="54">
        <f>'yarışmaya katılan okullar'!B31</f>
        <v>51</v>
      </c>
      <c r="D25" s="134">
        <f>'uzun V'!D25</f>
        <v>38004</v>
      </c>
      <c r="E25" s="190" t="str">
        <f>'uzun V'!E25</f>
        <v>ÖZDE PİLLİ</v>
      </c>
      <c r="F25" s="136" t="str">
        <f>'uzun V'!F25</f>
        <v>TÜRK MAARİF KOLEJİ</v>
      </c>
      <c r="G25" s="191"/>
      <c r="H25" s="191"/>
      <c r="I25" s="191"/>
      <c r="J25" s="191"/>
      <c r="K25" s="191"/>
      <c r="L25" s="192"/>
      <c r="M25" s="192"/>
      <c r="AE25" s="189"/>
    </row>
    <row r="26" spans="1:31" ht="35.1" customHeight="1">
      <c r="A26" s="154"/>
      <c r="B26" s="53">
        <v>21</v>
      </c>
      <c r="C26" s="54">
        <f>'yarışmaya katılan okullar'!B32</f>
        <v>53</v>
      </c>
      <c r="D26" s="134">
        <f>'uzun V'!D26</f>
        <v>37302</v>
      </c>
      <c r="E26" s="190" t="str">
        <f>'uzun V'!E26</f>
        <v>DOĞA ÖZDOĞAN</v>
      </c>
      <c r="F26" s="136" t="str">
        <f>'uzun V'!F26</f>
        <v>20 TEMMUZ FEN LİSESİ</v>
      </c>
      <c r="G26" s="191"/>
      <c r="H26" s="191"/>
      <c r="I26" s="192"/>
      <c r="J26" s="191"/>
      <c r="K26" s="191"/>
      <c r="L26" s="192"/>
      <c r="M26" s="192"/>
      <c r="AE26" s="189"/>
    </row>
    <row r="27" spans="1:31" ht="35.1" customHeight="1">
      <c r="A27" s="154"/>
      <c r="B27" s="53">
        <v>22</v>
      </c>
      <c r="C27" s="54">
        <f>'yarışmaya katılan okullar'!B33</f>
        <v>57</v>
      </c>
      <c r="D27" s="134" t="str">
        <f>'uzun V'!D27</f>
        <v>12.01.2002</v>
      </c>
      <c r="E27" s="190" t="str">
        <f>'uzun V'!E27</f>
        <v>DENİZ SÜNGÜ</v>
      </c>
      <c r="F27" s="136" t="str">
        <f>'uzun V'!F27</f>
        <v>19 MAYIS TMK</v>
      </c>
      <c r="G27" s="191"/>
      <c r="H27" s="191"/>
      <c r="I27" s="191"/>
      <c r="J27" s="191"/>
      <c r="K27" s="191"/>
      <c r="L27" s="192"/>
      <c r="M27" s="192"/>
      <c r="AE27" s="189"/>
    </row>
    <row r="28" spans="1:31" ht="35.1" customHeight="1">
      <c r="A28" s="154"/>
      <c r="B28" s="53">
        <v>23</v>
      </c>
      <c r="C28" s="54">
        <f>'yarışmaya katılan okullar'!B34</f>
        <v>30</v>
      </c>
      <c r="D28" s="134">
        <f>'uzun V'!D28</f>
        <v>37476</v>
      </c>
      <c r="E28" s="190" t="str">
        <f>'uzun V'!E28</f>
        <v>ZEYNEP ÖZBEK</v>
      </c>
      <c r="F28" s="136" t="str">
        <f>'uzun V'!F28</f>
        <v>HALA SULTAN İLAHİYAT KOLEJİ</v>
      </c>
      <c r="G28" s="191"/>
      <c r="H28" s="191"/>
      <c r="I28" s="192"/>
      <c r="J28" s="191"/>
      <c r="K28" s="191"/>
      <c r="L28" s="192"/>
      <c r="M28" s="192"/>
      <c r="AE28" s="189"/>
    </row>
    <row r="29" spans="1:31" ht="35.1" customHeight="1">
      <c r="A29" s="154"/>
      <c r="B29" s="53">
        <v>24</v>
      </c>
      <c r="C29" s="54">
        <f>'yarışmaya katılan okullar'!B35</f>
        <v>0</v>
      </c>
      <c r="D29" s="134">
        <f>'uzun V'!D29</f>
        <v>0</v>
      </c>
      <c r="E29" s="190">
        <f>'uzun V'!E29</f>
        <v>0</v>
      </c>
      <c r="F29" s="136" t="str">
        <f>'uzun V'!F29</f>
        <v/>
      </c>
      <c r="G29" s="191"/>
      <c r="H29" s="191"/>
      <c r="I29" s="191"/>
      <c r="J29" s="191"/>
      <c r="K29" s="191"/>
      <c r="L29" s="192"/>
      <c r="M29" s="192"/>
      <c r="AE29" s="189"/>
    </row>
    <row r="30" spans="1:31" ht="35.1" customHeight="1">
      <c r="A30" s="154"/>
      <c r="B30" s="53">
        <v>25</v>
      </c>
      <c r="C30" s="54">
        <f>'yarışmaya katılan okullar'!B36</f>
        <v>0</v>
      </c>
      <c r="D30" s="134">
        <f>'uzun V'!D30</f>
        <v>0</v>
      </c>
      <c r="E30" s="190">
        <f>'uzun V'!E30</f>
        <v>0</v>
      </c>
      <c r="F30" s="136" t="str">
        <f>'uzun V'!F30</f>
        <v/>
      </c>
      <c r="G30" s="191"/>
      <c r="H30" s="191"/>
      <c r="I30" s="192"/>
      <c r="J30" s="191"/>
      <c r="K30" s="191"/>
      <c r="L30" s="192"/>
      <c r="M30" s="192"/>
      <c r="AE30" s="189"/>
    </row>
    <row r="31" spans="1:31" ht="35.1" customHeight="1">
      <c r="A31" s="154"/>
      <c r="B31" s="53">
        <v>26</v>
      </c>
      <c r="C31" s="54">
        <f>'yarışmaya katılan okullar'!B37</f>
        <v>0</v>
      </c>
      <c r="D31" s="134">
        <f>'uzun V'!D31</f>
        <v>0</v>
      </c>
      <c r="E31" s="190">
        <f>'uzun V'!E31</f>
        <v>0</v>
      </c>
      <c r="F31" s="136" t="str">
        <f>'uzun V'!F31</f>
        <v/>
      </c>
      <c r="G31" s="191"/>
      <c r="H31" s="191"/>
      <c r="I31" s="191"/>
      <c r="J31" s="191"/>
      <c r="K31" s="191"/>
      <c r="L31" s="192"/>
      <c r="M31" s="192"/>
      <c r="AE31" s="189"/>
    </row>
    <row r="32" spans="1:31" ht="35.1" customHeight="1">
      <c r="A32" s="154"/>
      <c r="B32" s="53">
        <v>27</v>
      </c>
      <c r="C32" s="54">
        <f>'yarışmaya katılan okullar'!B38</f>
        <v>0</v>
      </c>
      <c r="D32" s="134">
        <f>'uzun V'!D32</f>
        <v>0</v>
      </c>
      <c r="E32" s="190">
        <f>'uzun V'!E32</f>
        <v>0</v>
      </c>
      <c r="F32" s="136" t="str">
        <f>'uzun V'!F32</f>
        <v/>
      </c>
      <c r="G32" s="191"/>
      <c r="H32" s="191"/>
      <c r="I32" s="192"/>
      <c r="J32" s="192"/>
      <c r="K32" s="192"/>
      <c r="L32" s="192"/>
      <c r="M32" s="192"/>
      <c r="AE32" s="189"/>
    </row>
    <row r="33" spans="1:32" ht="35.1" customHeight="1">
      <c r="A33" s="154"/>
      <c r="B33" s="53">
        <v>28</v>
      </c>
      <c r="C33" s="54">
        <f>'yarışmaya katılan okullar'!B39</f>
        <v>0</v>
      </c>
      <c r="D33" s="134">
        <f>'uzun V'!D33</f>
        <v>0</v>
      </c>
      <c r="E33" s="190">
        <f>'uzun V'!E33</f>
        <v>0</v>
      </c>
      <c r="F33" s="136" t="str">
        <f>'uzun V'!F33</f>
        <v/>
      </c>
      <c r="G33" s="191"/>
      <c r="H33" s="191"/>
      <c r="I33" s="191"/>
      <c r="J33" s="191"/>
      <c r="K33" s="191"/>
      <c r="L33" s="192"/>
      <c r="M33" s="192"/>
      <c r="AE33" s="189"/>
    </row>
    <row r="34" spans="1:32" ht="35.1" customHeight="1">
      <c r="A34" s="154"/>
      <c r="B34" s="53">
        <v>29</v>
      </c>
      <c r="C34" s="54">
        <f>'yarışmaya katılan okullar'!B40</f>
        <v>0</v>
      </c>
      <c r="D34" s="134">
        <f>'uzun V'!D34</f>
        <v>0</v>
      </c>
      <c r="E34" s="190">
        <f>'uzun V'!E34</f>
        <v>0</v>
      </c>
      <c r="F34" s="136" t="str">
        <f>'uzun V'!F34</f>
        <v/>
      </c>
      <c r="G34" s="191"/>
      <c r="H34" s="191"/>
      <c r="I34" s="192"/>
      <c r="J34" s="191"/>
      <c r="K34" s="191"/>
      <c r="L34" s="192"/>
      <c r="M34" s="192"/>
      <c r="AE34" s="189"/>
    </row>
    <row r="35" spans="1:32" ht="35.1" customHeight="1">
      <c r="A35" s="154"/>
      <c r="B35" s="53">
        <v>30</v>
      </c>
      <c r="C35" s="54">
        <f>'yarışmaya katılan okullar'!B41</f>
        <v>0</v>
      </c>
      <c r="D35" s="134">
        <f>'uzun V'!D35</f>
        <v>0</v>
      </c>
      <c r="E35" s="190">
        <f>'uzun V'!E35</f>
        <v>0</v>
      </c>
      <c r="F35" s="136" t="str">
        <f>'uzun V'!F35</f>
        <v/>
      </c>
      <c r="G35" s="191"/>
      <c r="H35" s="191"/>
      <c r="I35" s="191"/>
      <c r="J35" s="191"/>
      <c r="K35" s="191"/>
      <c r="L35" s="192"/>
      <c r="M35" s="192"/>
      <c r="AE35" s="189"/>
    </row>
    <row r="36" spans="1:32" ht="35.1" customHeight="1">
      <c r="A36" s="154"/>
      <c r="B36" s="53">
        <v>31</v>
      </c>
      <c r="C36" s="54">
        <f>'yarışmaya katılan okullar'!B42</f>
        <v>0</v>
      </c>
      <c r="D36" s="134">
        <f>'uzun V'!D36</f>
        <v>0</v>
      </c>
      <c r="E36" s="190">
        <f>'uzun V'!E36</f>
        <v>0</v>
      </c>
      <c r="F36" s="136" t="str">
        <f>'uzun V'!F36</f>
        <v/>
      </c>
      <c r="G36" s="191"/>
      <c r="H36" s="191"/>
      <c r="I36" s="192"/>
      <c r="J36" s="191"/>
      <c r="K36" s="191"/>
      <c r="L36" s="192"/>
      <c r="M36" s="192"/>
      <c r="AE36" s="189"/>
    </row>
    <row r="37" spans="1:32" ht="35.1" customHeight="1">
      <c r="A37" s="154"/>
      <c r="B37" s="53">
        <v>32</v>
      </c>
      <c r="C37" s="54">
        <f>'yarışmaya katılan okullar'!B43</f>
        <v>0</v>
      </c>
      <c r="D37" s="134">
        <f>'uzun V'!D37</f>
        <v>0</v>
      </c>
      <c r="E37" s="190">
        <f>'uzun V'!E37</f>
        <v>0</v>
      </c>
      <c r="F37" s="136" t="str">
        <f>'uzun V'!F37</f>
        <v/>
      </c>
      <c r="G37" s="191"/>
      <c r="H37" s="191"/>
      <c r="I37" s="191"/>
      <c r="J37" s="191"/>
      <c r="K37" s="191"/>
      <c r="L37" s="192"/>
      <c r="M37" s="192"/>
      <c r="AE37" s="189"/>
    </row>
    <row r="38" spans="1:32" ht="39.950000000000003" customHeight="1">
      <c r="B38" s="50"/>
      <c r="C38" s="150">
        <v>0</v>
      </c>
      <c r="D38" s="170"/>
      <c r="E38" s="171" t="s">
        <v>52</v>
      </c>
      <c r="F38" s="151" t="s">
        <v>53</v>
      </c>
      <c r="G38" s="344" t="s">
        <v>54</v>
      </c>
      <c r="H38" s="344"/>
      <c r="I38" s="344"/>
      <c r="J38" s="344"/>
      <c r="K38" s="344" t="s">
        <v>55</v>
      </c>
      <c r="L38" s="344"/>
      <c r="M38" s="344"/>
      <c r="N38" s="151"/>
      <c r="O38" s="151"/>
      <c r="P38" s="151"/>
      <c r="Q38" s="151"/>
      <c r="R38" s="151"/>
      <c r="S38" s="151"/>
      <c r="T38" s="151"/>
      <c r="U38" s="151"/>
      <c r="V38" s="172"/>
      <c r="W38" s="173"/>
      <c r="X38" s="50"/>
      <c r="Y38" s="50"/>
      <c r="Z38" s="50"/>
      <c r="AA38" s="150"/>
      <c r="AB38" s="150"/>
      <c r="AC38" s="151"/>
      <c r="AD38" s="151"/>
      <c r="AE38" s="127"/>
      <c r="AF38" s="174" t="str">
        <f>IF(AE38="","",VLOOKUP(AE38,#REF!,2,FALSE))</f>
        <v/>
      </c>
    </row>
    <row r="39" spans="1:32" s="50" customFormat="1" ht="35.1" customHeight="1">
      <c r="B39" s="321" t="s">
        <v>11</v>
      </c>
      <c r="C39" s="321"/>
      <c r="E39" s="50" t="s">
        <v>46</v>
      </c>
      <c r="F39" s="50" t="s">
        <v>47</v>
      </c>
      <c r="H39" s="321" t="s">
        <v>12</v>
      </c>
      <c r="I39" s="321"/>
      <c r="J39" s="150"/>
      <c r="L39" s="321" t="s">
        <v>56</v>
      </c>
      <c r="M39" s="321"/>
    </row>
  </sheetData>
  <mergeCells count="13">
    <mergeCell ref="B1:D1"/>
    <mergeCell ref="K1:M1"/>
    <mergeCell ref="B2:D2"/>
    <mergeCell ref="K2:M2"/>
    <mergeCell ref="B3:D3"/>
    <mergeCell ref="K3:M3"/>
    <mergeCell ref="B39:C39"/>
    <mergeCell ref="B4:F4"/>
    <mergeCell ref="L39:M39"/>
    <mergeCell ref="H39:I39"/>
    <mergeCell ref="G4:M4"/>
    <mergeCell ref="G38:J38"/>
    <mergeCell ref="K38:M38"/>
  </mergeCells>
  <conditionalFormatting sqref="J39 AB38:AD38 AF38 C6:F28 C30:F37 C29 F29 C38:W38">
    <cfRule type="cellIs" dxfId="86" priority="8" stopIfTrue="1" operator="equal">
      <formula>0</formula>
    </cfRule>
  </conditionalFormatting>
  <conditionalFormatting sqref="D29:E29">
    <cfRule type="cellIs" dxfId="85" priority="5" stopIfTrue="1" operator="equal">
      <formula>0</formula>
    </cfRule>
  </conditionalFormatting>
  <conditionalFormatting sqref="J22:M22 J15:J19 J33:J37 J23:J30 K23:M37 G6:H37 K15:M20 J6:M14">
    <cfRule type="cellIs" dxfId="84" priority="2" stopIfTrue="1" operator="equal">
      <formula>0</formula>
    </cfRule>
  </conditionalFormatting>
  <conditionalFormatting sqref="J5:M5">
    <cfRule type="cellIs" dxfId="83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'uzun V'!$E$2</f>
        <v>UZUN ATLAMA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str">
        <f>IF(G9="","",RANK(G9,$G$9:$G$40)+COUNTIF(G$9:G9,G9)-1)</f>
        <v/>
      </c>
      <c r="C9" s="206">
        <f>'uzun V'!D6</f>
        <v>37407</v>
      </c>
      <c r="D9" s="32" t="str">
        <f>'uzun V'!E6</f>
        <v>HAYAT ATAY</v>
      </c>
      <c r="E9" s="32" t="str">
        <f>'uzun V'!F6</f>
        <v>DEĞİRMENLİK LİSESİ</v>
      </c>
      <c r="F9" s="48">
        <f>'uzun V'!O6</f>
        <v>0</v>
      </c>
      <c r="G9" s="34" t="str">
        <f>IFERROR('uzun V'!P6,"")</f>
        <v/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str">
        <f>IF(G10="","",RANK(G10,$G$9:$G$40)+COUNTIF(G$9:G10,G10)-1)</f>
        <v/>
      </c>
      <c r="C10" s="206">
        <f>'uzun V'!D7</f>
        <v>38315</v>
      </c>
      <c r="D10" s="32" t="str">
        <f>'uzun V'!E7</f>
        <v xml:space="preserve"> SUAYA BAYRAKÇI</v>
      </c>
      <c r="E10" s="32" t="str">
        <f>'uzun V'!F7</f>
        <v>ANAFARTALAR LİSESİ</v>
      </c>
      <c r="F10" s="48">
        <f>'uzun V'!O7</f>
        <v>0</v>
      </c>
      <c r="G10" s="34" t="str">
        <f>IFERROR('uzun V'!P7,"")</f>
        <v/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str">
        <f>IF(G11="","",RANK(G11,$G$9:$G$40)+COUNTIF(G$9:G11,G11)-1)</f>
        <v/>
      </c>
      <c r="C11" s="206">
        <f>'uzun V'!D8</f>
        <v>37372</v>
      </c>
      <c r="D11" s="32" t="str">
        <f>'uzun V'!E8</f>
        <v>SEFA NUR  ŞAHİN</v>
      </c>
      <c r="E11" s="32" t="str">
        <f>'uzun V'!F8</f>
        <v>NAMIK KEMAL LİSESİ</v>
      </c>
      <c r="F11" s="48">
        <f>'uzun V'!O8</f>
        <v>0</v>
      </c>
      <c r="G11" s="34" t="str">
        <f>IFERROR('uzun V'!P8,"")</f>
        <v/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str">
        <f>IF(G12="","",RANK(G12,$G$9:$G$40)+COUNTIF(G$9:G12,G12)-1)</f>
        <v/>
      </c>
      <c r="C12" s="206" t="str">
        <f>'uzun V'!D9</f>
        <v>11.04.2001</v>
      </c>
      <c r="D12" s="32" t="str">
        <f>'uzun V'!E9</f>
        <v>ZEYNEP SÜNGÜ</v>
      </c>
      <c r="E12" s="32" t="str">
        <f>'uzun V'!F9</f>
        <v>THE AMERİCAN COLLEGE</v>
      </c>
      <c r="F12" s="48">
        <f>'uzun V'!O9</f>
        <v>0</v>
      </c>
      <c r="G12" s="34" t="str">
        <f>IFERROR('uzun V'!P9,"")</f>
        <v/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str">
        <f>IF(G13="","",RANK(G13,$G$9:$G$40)+COUNTIF(G$9:G13,G13)-1)</f>
        <v/>
      </c>
      <c r="C13" s="206">
        <f>'uzun V'!D10</f>
        <v>38278</v>
      </c>
      <c r="D13" s="32" t="str">
        <f>'uzun V'!E10</f>
        <v>TASMİN ANGELİNA HÜSEYİN</v>
      </c>
      <c r="E13" s="32" t="str">
        <f>'uzun V'!F10</f>
        <v>BÜLENT ECEVİT ANADOLU LİSESİ</v>
      </c>
      <c r="F13" s="48">
        <f>'uzun V'!O10</f>
        <v>0</v>
      </c>
      <c r="G13" s="34" t="str">
        <f>IFERROR('uzun V'!P10,"")</f>
        <v/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str">
        <f>IF(G14="","",RANK(G14,$G$9:$G$40)+COUNTIF(G$9:G14,G14)-1)</f>
        <v/>
      </c>
      <c r="C14" s="206">
        <f>'uzun V'!D11</f>
        <v>37914</v>
      </c>
      <c r="D14" s="32" t="str">
        <f>'uzun V'!E11</f>
        <v>İSABELL KLEMENTYEVA</v>
      </c>
      <c r="E14" s="32" t="str">
        <f>'uzun V'!F11</f>
        <v>GÜZELYURT MESLEK LİSESİ</v>
      </c>
      <c r="F14" s="48">
        <f>'uzun V'!O11</f>
        <v>0</v>
      </c>
      <c r="G14" s="34" t="str">
        <f>IFERROR('uzun V'!P11,"")</f>
        <v/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str">
        <f>IF(G15="","",RANK(G15,$G$9:$G$40)+COUNTIF(G$9:G15,G15)-1)</f>
        <v/>
      </c>
      <c r="C15" s="206">
        <f>'uzun V'!D12</f>
        <v>38180</v>
      </c>
      <c r="D15" s="32" t="str">
        <f>'uzun V'!E12</f>
        <v>MELİHA MİMAR</v>
      </c>
      <c r="E15" s="32" t="str">
        <f>'uzun V'!F12</f>
        <v>ERENKÖY LİSESİ</v>
      </c>
      <c r="F15" s="48">
        <f>'uzun V'!O12</f>
        <v>0</v>
      </c>
      <c r="G15" s="34" t="str">
        <f>IFERROR('uzun V'!P12,"")</f>
        <v/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str">
        <f>IF(G16="","",RANK(G16,$G$9:$G$40)+COUNTIF(G$9:G16,G16)-1)</f>
        <v/>
      </c>
      <c r="C16" s="206">
        <f>'uzun V'!D13</f>
        <v>37913</v>
      </c>
      <c r="D16" s="32" t="str">
        <f>'uzun V'!E13</f>
        <v>BETÜL KILINÇ</v>
      </c>
      <c r="E16" s="32" t="str">
        <f>'uzun V'!F13</f>
        <v>LEFKE GAZİ LİSESİ</v>
      </c>
      <c r="F16" s="48">
        <f>'uzun V'!O13</f>
        <v>0</v>
      </c>
      <c r="G16" s="34" t="str">
        <f>IFERROR('uzun V'!P13,"")</f>
        <v/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str">
        <f>IF(G17="","",RANK(G17,$G$9:$G$40)+COUNTIF(G$9:G17,G17)-1)</f>
        <v/>
      </c>
      <c r="C17" s="206" t="str">
        <f>'uzun V'!D14</f>
        <v>-</v>
      </c>
      <c r="D17" s="32" t="str">
        <f>'uzun V'!E14</f>
        <v>-</v>
      </c>
      <c r="E17" s="32" t="str">
        <f>'uzun V'!F14</f>
        <v>THE ENGLISH SCHOOL OF KYRENIA</v>
      </c>
      <c r="F17" s="48">
        <f>'uzun V'!O14</f>
        <v>0</v>
      </c>
      <c r="G17" s="34" t="str">
        <f>IFERROR('uzun V'!P14,"")</f>
        <v/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str">
        <f>IF(G18="","",RANK(G18,$G$9:$G$40)+COUNTIF(G$9:G18,G18)-1)</f>
        <v/>
      </c>
      <c r="C18" s="206">
        <f>'uzun V'!D15</f>
        <v>37345</v>
      </c>
      <c r="D18" s="32" t="str">
        <f>'uzun V'!E15</f>
        <v>BİLİN AKGÜRGEN</v>
      </c>
      <c r="E18" s="32" t="str">
        <f>'uzun V'!F15</f>
        <v>KURTULUŞ LİSESİ</v>
      </c>
      <c r="F18" s="48">
        <f>'uzun V'!O15</f>
        <v>0</v>
      </c>
      <c r="G18" s="34" t="str">
        <f>IFERROR('uzun V'!P15,"")</f>
        <v/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str">
        <f>IF(G19="","",RANK(G19,$G$9:$G$40)+COUNTIF(G$9:G19,G19)-1)</f>
        <v/>
      </c>
      <c r="C19" s="206">
        <f>'uzun V'!D16</f>
        <v>38345</v>
      </c>
      <c r="D19" s="32" t="str">
        <f>'uzun V'!E16</f>
        <v>SILA OKUR</v>
      </c>
      <c r="E19" s="32" t="str">
        <f>'uzun V'!F16</f>
        <v>BEKİRPAŞA LİSESİ</v>
      </c>
      <c r="F19" s="48">
        <f>'uzun V'!O16</f>
        <v>0</v>
      </c>
      <c r="G19" s="34" t="str">
        <f>IFERROR('uzun V'!P16,"")</f>
        <v/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str">
        <f>IF(G20="","",RANK(G20,$G$9:$G$40)+COUNTIF(G$9:G20,G20)-1)</f>
        <v/>
      </c>
      <c r="C20" s="206">
        <f>'uzun V'!D17</f>
        <v>37595</v>
      </c>
      <c r="D20" s="32" t="str">
        <f>'uzun V'!E17</f>
        <v>PETEK KOÇ</v>
      </c>
      <c r="E20" s="32" t="str">
        <f>'uzun V'!F17</f>
        <v>LEFKOŞA TÜRK LİSESİ</v>
      </c>
      <c r="F20" s="48">
        <f>'uzun V'!O17</f>
        <v>0</v>
      </c>
      <c r="G20" s="34" t="str">
        <f>IFERROR('uzun V'!P17,"")</f>
        <v/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str">
        <f>IF(G21="","",RANK(G21,$G$9:$G$40)+COUNTIF(G$9:G21,G21)-1)</f>
        <v/>
      </c>
      <c r="C21" s="206" t="str">
        <f>'uzun V'!D18</f>
        <v>-</v>
      </c>
      <c r="D21" s="32" t="str">
        <f>'uzun V'!E18</f>
        <v>-</v>
      </c>
      <c r="E21" s="32" t="str">
        <f>'uzun V'!F18</f>
        <v>CENGİZ TOPEL E. M .LİSESİ</v>
      </c>
      <c r="F21" s="48">
        <f>'uzun V'!O18</f>
        <v>0</v>
      </c>
      <c r="G21" s="34" t="str">
        <f>IFERROR('uzun V'!P18,"")</f>
        <v/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str">
        <f>IF(G22="","",RANK(G22,$G$9:$G$40)+COUNTIF(G$9:G22,G22)-1)</f>
        <v/>
      </c>
      <c r="C22" s="206">
        <f>'uzun V'!D19</f>
        <v>37682</v>
      </c>
      <c r="D22" s="32" t="str">
        <f>'uzun V'!E19</f>
        <v>NURBANU SAYGIER</v>
      </c>
      <c r="E22" s="32" t="str">
        <f>'uzun V'!F19</f>
        <v>GÜZELYURT TMK</v>
      </c>
      <c r="F22" s="48">
        <f>'uzun V'!O19</f>
        <v>0</v>
      </c>
      <c r="G22" s="34" t="str">
        <f>IFERROR('uzun V'!P19,"")</f>
        <v/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str">
        <f>IF(G23="","",RANK(G23,$G$9:$G$40)+COUNTIF(G$9:G23,G23)-1)</f>
        <v/>
      </c>
      <c r="C23" s="206">
        <f>'uzun V'!D20</f>
        <v>37566</v>
      </c>
      <c r="D23" s="32" t="str">
        <f>'uzun V'!E20</f>
        <v>ŞEFİKA GÜLAY</v>
      </c>
      <c r="E23" s="32" t="str">
        <f>'uzun V'!F20</f>
        <v>KARPAZ MESLEK LİSESİ</v>
      </c>
      <c r="F23" s="48">
        <f>'uzun V'!O20</f>
        <v>0</v>
      </c>
      <c r="G23" s="34" t="str">
        <f>IFERROR('uzun V'!P20,"")</f>
        <v/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str">
        <f>IF(G24="","",RANK(G24,$G$9:$G$40)+COUNTIF(G$9:G24,G24)-1)</f>
        <v/>
      </c>
      <c r="C24" s="206" t="str">
        <f>'uzun V'!D21</f>
        <v>-</v>
      </c>
      <c r="D24" s="32" t="str">
        <f>'uzun V'!E21</f>
        <v>-</v>
      </c>
      <c r="E24" s="32" t="str">
        <f>'uzun V'!F21</f>
        <v>POLATPAŞA LİSESİ</v>
      </c>
      <c r="F24" s="48">
        <f>'uzun V'!O21</f>
        <v>0</v>
      </c>
      <c r="G24" s="34" t="str">
        <f>IFERROR('uzun V'!P21,"")</f>
        <v/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str">
        <f>IF(G25="","",RANK(G25,$G$9:$G$40)+COUNTIF(G$9:G25,G25)-1)</f>
        <v/>
      </c>
      <c r="C25" s="206">
        <f>'uzun V'!D22</f>
        <v>37012</v>
      </c>
      <c r="D25" s="32" t="str">
        <f>'uzun V'!E22</f>
        <v>AYŞE GÖKNİL</v>
      </c>
      <c r="E25" s="32" t="str">
        <f>'uzun V'!F22</f>
        <v>ATATÜRK MESLEK LİSESİ</v>
      </c>
      <c r="F25" s="48">
        <f>'uzun V'!O22</f>
        <v>0</v>
      </c>
      <c r="G25" s="34" t="str">
        <f>IFERROR('uzun V'!P22,"")</f>
        <v/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str">
        <f>IF(G26="","",RANK(G26,$G$9:$G$40)+COUNTIF(G$9:G26,G26)-1)</f>
        <v/>
      </c>
      <c r="C26" s="206">
        <f>'uzun V'!D23</f>
        <v>37879</v>
      </c>
      <c r="D26" s="32" t="str">
        <f>'uzun V'!E23</f>
        <v>PETEK ÖZTÜRK</v>
      </c>
      <c r="E26" s="32" t="str">
        <f>'uzun V'!F23</f>
        <v>YAKIN DOĞU KOLEJİ</v>
      </c>
      <c r="F26" s="48">
        <f>'uzun V'!O23</f>
        <v>0</v>
      </c>
      <c r="G26" s="34" t="str">
        <f>IFERROR('uzun V'!P23,"")</f>
        <v/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str">
        <f>IF(G27="","",RANK(G27,$G$9:$G$40)+COUNTIF(G$9:G27,G27)-1)</f>
        <v/>
      </c>
      <c r="C27" s="206">
        <f>'uzun V'!D24</f>
        <v>37562</v>
      </c>
      <c r="D27" s="32" t="str">
        <f>'uzun V'!E24</f>
        <v>LATİFE AKINCI</v>
      </c>
      <c r="E27" s="32" t="str">
        <f>'uzun V'!F24</f>
        <v>HAYDARPAŞA TİCARET LİSESİ</v>
      </c>
      <c r="F27" s="48">
        <f>'uzun V'!O24</f>
        <v>0</v>
      </c>
      <c r="G27" s="34" t="str">
        <f>IFERROR('uzun V'!P24,"")</f>
        <v/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str">
        <f>IF(G28="","",RANK(G28,$G$9:$G$40)+COUNTIF(G$9:G28,G28)-1)</f>
        <v/>
      </c>
      <c r="C28" s="206">
        <f>'uzun V'!D25</f>
        <v>38004</v>
      </c>
      <c r="D28" s="32" t="str">
        <f>'uzun V'!E25</f>
        <v>ÖZDE PİLLİ</v>
      </c>
      <c r="E28" s="32" t="str">
        <f>'uzun V'!F25</f>
        <v>TÜRK MAARİF KOLEJİ</v>
      </c>
      <c r="F28" s="48">
        <f>'uzun V'!O25</f>
        <v>0</v>
      </c>
      <c r="G28" s="34" t="str">
        <f>IFERROR('uzun V'!P25,"")</f>
        <v/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str">
        <f>IF(G29="","",RANK(G29,$G$9:$G$40)+COUNTIF(G$9:G29,G29)-1)</f>
        <v/>
      </c>
      <c r="C29" s="206">
        <f>'uzun V'!D26</f>
        <v>37302</v>
      </c>
      <c r="D29" s="32" t="str">
        <f>'uzun V'!E26</f>
        <v>DOĞA ÖZDOĞAN</v>
      </c>
      <c r="E29" s="32" t="str">
        <f>'uzun V'!F26</f>
        <v>20 TEMMUZ FEN LİSESİ</v>
      </c>
      <c r="F29" s="48">
        <f>'uzun V'!O26</f>
        <v>0</v>
      </c>
      <c r="G29" s="34" t="str">
        <f>IFERROR('uzun V'!P26,"")</f>
        <v/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str">
        <f>IF(G30="","",RANK(G30,$G$9:$G$40)+COUNTIF(G$9:G30,G30)-1)</f>
        <v/>
      </c>
      <c r="C30" s="206" t="str">
        <f>'uzun V'!D27</f>
        <v>12.01.2002</v>
      </c>
      <c r="D30" s="32" t="str">
        <f>'uzun V'!E27</f>
        <v>DENİZ SÜNGÜ</v>
      </c>
      <c r="E30" s="32" t="str">
        <f>'uzun V'!F27</f>
        <v>19 MAYIS TMK</v>
      </c>
      <c r="F30" s="48">
        <f>'uzun V'!O27</f>
        <v>0</v>
      </c>
      <c r="G30" s="34" t="str">
        <f>IFERROR('uzun V'!P27,"")</f>
        <v/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str">
        <f>IF(G31="","",RANK(G31,$G$9:$G$40)+COUNTIF(G$9:G31,G31)-1)</f>
        <v/>
      </c>
      <c r="C31" s="206">
        <f>'uzun V'!D28</f>
        <v>37476</v>
      </c>
      <c r="D31" s="32" t="str">
        <f>'uzun V'!E28</f>
        <v>ZEYNEP ÖZBEK</v>
      </c>
      <c r="E31" s="32" t="str">
        <f>'uzun V'!F28</f>
        <v>HALA SULTAN İLAHİYAT KOLEJİ</v>
      </c>
      <c r="F31" s="48">
        <f>'uzun V'!O28</f>
        <v>0</v>
      </c>
      <c r="G31" s="34" t="str">
        <f>IFERROR('uzun V'!P28,"")</f>
        <v/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str">
        <f>IF(G32="","",RANK(G32,$G$9:$G$40)+COUNTIF(G$9:G32,G32)-1)</f>
        <v/>
      </c>
      <c r="C32" s="206">
        <f>'uzun V'!D29</f>
        <v>0</v>
      </c>
      <c r="D32" s="32">
        <f>'uzun V'!E29</f>
        <v>0</v>
      </c>
      <c r="E32" s="32" t="str">
        <f>'uzun V'!F29</f>
        <v/>
      </c>
      <c r="F32" s="48">
        <f>'uzun V'!O29</f>
        <v>0</v>
      </c>
      <c r="G32" s="34" t="str">
        <f>IFERROR('uzun V'!P29,"")</f>
        <v/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str">
        <f>IF(G33="","",RANK(G33,$G$9:$G$40)+COUNTIF(G$9:G33,G33)-1)</f>
        <v/>
      </c>
      <c r="C33" s="206">
        <f>'uzun V'!D30</f>
        <v>0</v>
      </c>
      <c r="D33" s="32">
        <f>'uzun V'!E30</f>
        <v>0</v>
      </c>
      <c r="E33" s="32" t="str">
        <f>'uzun V'!F30</f>
        <v/>
      </c>
      <c r="F33" s="48">
        <f>'uzun V'!O30</f>
        <v>0</v>
      </c>
      <c r="G33" s="34" t="str">
        <f>IFERROR('uzun V'!P30,"")</f>
        <v/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str">
        <f>IF(G34="","",RANK(G34,$G$9:$G$40)+COUNTIF(G$9:G34,G34)-1)</f>
        <v/>
      </c>
      <c r="C34" s="206">
        <f>'uzun V'!D31</f>
        <v>0</v>
      </c>
      <c r="D34" s="32">
        <f>'uzun V'!E31</f>
        <v>0</v>
      </c>
      <c r="E34" s="32" t="str">
        <f>'uzun V'!F31</f>
        <v/>
      </c>
      <c r="F34" s="48">
        <f>'uzun V'!O31</f>
        <v>0</v>
      </c>
      <c r="G34" s="34" t="str">
        <f>IFERROR('uzun V'!P31,"")</f>
        <v/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str">
        <f>IF(G35="","",RANK(G35,$G$9:$G$40)+COUNTIF(G$9:G35,G35)-1)</f>
        <v/>
      </c>
      <c r="C35" s="206">
        <f>'uzun V'!D32</f>
        <v>0</v>
      </c>
      <c r="D35" s="32">
        <f>'uzun V'!E32</f>
        <v>0</v>
      </c>
      <c r="E35" s="32" t="str">
        <f>'uzun V'!F32</f>
        <v/>
      </c>
      <c r="F35" s="48">
        <f>'uzun V'!O32</f>
        <v>0</v>
      </c>
      <c r="G35" s="34" t="str">
        <f>IFERROR('uzun V'!P32,"")</f>
        <v/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str">
        <f>IF(G36="","",RANK(G36,$G$9:$G$40)+COUNTIF(G$9:G36,G36)-1)</f>
        <v/>
      </c>
      <c r="C36" s="206">
        <f>'uzun V'!D33</f>
        <v>0</v>
      </c>
      <c r="D36" s="32">
        <f>'uzun V'!E33</f>
        <v>0</v>
      </c>
      <c r="E36" s="32" t="str">
        <f>'uzun V'!F33</f>
        <v/>
      </c>
      <c r="F36" s="48">
        <f>'uzun V'!O33</f>
        <v>0</v>
      </c>
      <c r="G36" s="34" t="str">
        <f>IFERROR('uzun V'!P33,"")</f>
        <v/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str">
        <f>IF(G37="","",RANK(G37,$G$9:$G$40)+COUNTIF(G$9:G37,G37)-1)</f>
        <v/>
      </c>
      <c r="C37" s="206">
        <f>'uzun V'!D34</f>
        <v>0</v>
      </c>
      <c r="D37" s="32">
        <f>'uzun V'!E34</f>
        <v>0</v>
      </c>
      <c r="E37" s="32" t="str">
        <f>'uzun V'!F34</f>
        <v/>
      </c>
      <c r="F37" s="48">
        <f>'uzun V'!O34</f>
        <v>0</v>
      </c>
      <c r="G37" s="34" t="str">
        <f>IFERROR('uzun V'!P34,"")</f>
        <v/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str">
        <f>IF(G38="","",RANK(G38,$G$9:$G$40)+COUNTIF(G$9:G38,G38)-1)</f>
        <v/>
      </c>
      <c r="C38" s="206">
        <f>'uzun V'!D35</f>
        <v>0</v>
      </c>
      <c r="D38" s="32">
        <f>'uzun V'!E35</f>
        <v>0</v>
      </c>
      <c r="E38" s="32" t="str">
        <f>'uzun V'!F35</f>
        <v/>
      </c>
      <c r="F38" s="48">
        <f>'uzun V'!O35</f>
        <v>0</v>
      </c>
      <c r="G38" s="34" t="str">
        <f>IFERROR('uzun V'!P35,"")</f>
        <v/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str">
        <f>IF(G39="","",RANK(G39,$G$9:$G$40)+COUNTIF(G$9:G39,G39)-1)</f>
        <v/>
      </c>
      <c r="C39" s="206">
        <f>'uzun V'!D36</f>
        <v>0</v>
      </c>
      <c r="D39" s="32">
        <f>'uzun V'!E36</f>
        <v>0</v>
      </c>
      <c r="E39" s="32" t="str">
        <f>'uzun V'!F36</f>
        <v/>
      </c>
      <c r="F39" s="48">
        <f>'uzun V'!O36</f>
        <v>0</v>
      </c>
      <c r="G39" s="34" t="str">
        <f>IFERROR('uzun V'!P36,"")</f>
        <v/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str">
        <f>IF(G40="","",RANK(G40,$G$9:$G$40)+COUNTIF(G$9:G40,G40)-1)</f>
        <v/>
      </c>
      <c r="C40" s="206">
        <f>'uzun V'!D37</f>
        <v>0</v>
      </c>
      <c r="D40" s="32">
        <f>'uzun V'!E37</f>
        <v>0</v>
      </c>
      <c r="E40" s="32" t="str">
        <f>'uzun V'!F37</f>
        <v/>
      </c>
      <c r="F40" s="48">
        <f>'uzun V'!O37</f>
        <v>0</v>
      </c>
      <c r="G40" s="34" t="str">
        <f>IFERROR('uzun V'!P37,"")</f>
        <v/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H9:H40 D9:F40">
    <cfRule type="cellIs" dxfId="82" priority="2" stopIfTrue="1" operator="equal">
      <formula>0</formula>
    </cfRule>
  </conditionalFormatting>
  <conditionalFormatting sqref="C9:C40">
    <cfRule type="cellIs" dxfId="81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00B050"/>
  </sheetPr>
  <dimension ref="A1:J70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uzun!$D$6</f>
        <v>UZUN ATLAMA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IF(ISERROR(VLOOKUP(I9,uzun!$B$9:$H$40,7,FALSE)),0,(VLOOKUP(I9,uzun!$B$9:$H$40,7,FALSE)))</f>
        <v>0</v>
      </c>
      <c r="C9" s="206">
        <f>IF(ISERROR(VLOOKUP(I9,uzun!$B$9:$H$40,2,FALSE)),0,(VLOOKUP(I9,uzun!$B$9:$H$40,2,FALSE)))</f>
        <v>0</v>
      </c>
      <c r="D9" s="212">
        <f>IF(ISERROR(VLOOKUP(I9,uzun!$B$9:$H$40,3,FALSE)),0,(VLOOKUP(I9,uzun!$B$9:$H$40,3,FALSE)))</f>
        <v>0</v>
      </c>
      <c r="E9" s="212">
        <f>IF(ISERROR(VLOOKUP(I9,uzun!$B$9:$H$40,4,FALSE)),0,(VLOOKUP(I9,uzun!$B$9:$H$40,4,FALSE)))</f>
        <v>0</v>
      </c>
      <c r="F9" s="48">
        <f>IF(ISERROR(VLOOKUP(I9,uzun!$B$9:$H$40,5,FALSE)),0,(VLOOKUP(I9,uzun!$B$9:$H$40,5,FALSE)))</f>
        <v>0</v>
      </c>
      <c r="G9" s="40">
        <f>IF(ISERROR(VLOOKUP(I9,uzun!$B$9:$H$40,6,FALSE)),0,(VLOOKUP(I9,uzun!$B$9:$H$40,6,FALSE)))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IF(ISERROR(VLOOKUP(I10,uzun!$B$9:$H$40,7,FALSE)),0,(VLOOKUP(I10,uzun!$B$9:$H$40,7,FALSE)))</f>
        <v>0</v>
      </c>
      <c r="C10" s="206">
        <f>IF(ISERROR(VLOOKUP(I10,uzun!$B$9:$H$40,2,FALSE)),0,(VLOOKUP(I10,uzun!$B$9:$H$40,2,FALSE)))</f>
        <v>0</v>
      </c>
      <c r="D10" s="212">
        <f>IF(ISERROR(VLOOKUP(I10,uzun!$B$9:$H$40,3,FALSE)),0,(VLOOKUP(I10,uzun!$B$9:$H$40,3,FALSE)))</f>
        <v>0</v>
      </c>
      <c r="E10" s="212">
        <f>IF(ISERROR(VLOOKUP(I10,uzun!$B$9:$H$40,4,FALSE)),0,(VLOOKUP(I10,uzun!$B$9:$H$40,4,FALSE)))</f>
        <v>0</v>
      </c>
      <c r="F10" s="48">
        <f>IF(ISERROR(VLOOKUP(I10,uzun!$B$9:$H$40,5,FALSE)),0,(VLOOKUP(I10,uzun!$B$9:$H$40,5,FALSE)))</f>
        <v>0</v>
      </c>
      <c r="G10" s="40">
        <f>IF(ISERROR(VLOOKUP(I10,uzun!$B$9:$H$40,6,FALSE)),0,(VLOOKUP(I10,uzun!$B$9:$H$40,6,FALSE)))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IF(ISERROR(VLOOKUP(I11,uzun!$B$9:$H$40,7,FALSE)),0,(VLOOKUP(I11,uzun!$B$9:$H$40,7,FALSE)))</f>
        <v>0</v>
      </c>
      <c r="C11" s="206">
        <f>IF(ISERROR(VLOOKUP(I11,uzun!$B$9:$H$40,2,FALSE)),0,(VLOOKUP(I11,uzun!$B$9:$H$40,2,FALSE)))</f>
        <v>0</v>
      </c>
      <c r="D11" s="212">
        <f>IF(ISERROR(VLOOKUP(I11,uzun!$B$9:$H$40,3,FALSE)),0,(VLOOKUP(I11,uzun!$B$9:$H$40,3,FALSE)))</f>
        <v>0</v>
      </c>
      <c r="E11" s="212">
        <f>IF(ISERROR(VLOOKUP(I11,uzun!$B$9:$H$40,4,FALSE)),0,(VLOOKUP(I11,uzun!$B$9:$H$40,4,FALSE)))</f>
        <v>0</v>
      </c>
      <c r="F11" s="48">
        <f>IF(ISERROR(VLOOKUP(I11,uzun!$B$9:$H$40,5,FALSE)),0,(VLOOKUP(I11,uzun!$B$9:$H$40,5,FALSE)))</f>
        <v>0</v>
      </c>
      <c r="G11" s="40">
        <f>IF(ISERROR(VLOOKUP(I11,uzun!$B$9:$H$40,6,FALSE)),0,(VLOOKUP(I11,uzun!$B$9:$H$40,6,FALSE)))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IF(ISERROR(VLOOKUP(I12,uzun!$B$9:$H$40,7,FALSE)),0,(VLOOKUP(I12,uzun!$B$9:$H$40,7,FALSE)))</f>
        <v>0</v>
      </c>
      <c r="C12" s="206">
        <f>IF(ISERROR(VLOOKUP(I12,uzun!$B$9:$H$40,2,FALSE)),0,(VLOOKUP(I12,uzun!$B$9:$H$40,2,FALSE)))</f>
        <v>0</v>
      </c>
      <c r="D12" s="212">
        <f>IF(ISERROR(VLOOKUP(I12,uzun!$B$9:$H$40,3,FALSE)),0,(VLOOKUP(I12,uzun!$B$9:$H$40,3,FALSE)))</f>
        <v>0</v>
      </c>
      <c r="E12" s="212">
        <f>IF(ISERROR(VLOOKUP(I12,uzun!$B$9:$H$40,4,FALSE)),0,(VLOOKUP(I12,uzun!$B$9:$H$40,4,FALSE)))</f>
        <v>0</v>
      </c>
      <c r="F12" s="48">
        <f>IF(ISERROR(VLOOKUP(I12,uzun!$B$9:$H$40,5,FALSE)),0,(VLOOKUP(I12,uzun!$B$9:$H$40,5,FALSE)))</f>
        <v>0</v>
      </c>
      <c r="G12" s="40">
        <f>IF(ISERROR(VLOOKUP(I12,uzun!$B$9:$H$40,6,FALSE)),0,(VLOOKUP(I12,uzun!$B$9:$H$40,6,FALSE)))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IF(ISERROR(VLOOKUP(I13,uzun!$B$9:$H$40,7,FALSE)),0,(VLOOKUP(I13,uzun!$B$9:$H$40,7,FALSE)))</f>
        <v>0</v>
      </c>
      <c r="C13" s="206">
        <f>IF(ISERROR(VLOOKUP(I13,uzun!$B$9:$H$40,2,FALSE)),0,(VLOOKUP(I13,uzun!$B$9:$H$40,2,FALSE)))</f>
        <v>0</v>
      </c>
      <c r="D13" s="212">
        <f>IF(ISERROR(VLOOKUP(I13,uzun!$B$9:$H$40,3,FALSE)),0,(VLOOKUP(I13,uzun!$B$9:$H$40,3,FALSE)))</f>
        <v>0</v>
      </c>
      <c r="E13" s="212">
        <f>IF(ISERROR(VLOOKUP(I13,uzun!$B$9:$H$40,4,FALSE)),0,(VLOOKUP(I13,uzun!$B$9:$H$40,4,FALSE)))</f>
        <v>0</v>
      </c>
      <c r="F13" s="48">
        <f>IF(ISERROR(VLOOKUP(I13,uzun!$B$9:$H$40,5,FALSE)),0,(VLOOKUP(I13,uzun!$B$9:$H$40,5,FALSE)))</f>
        <v>0</v>
      </c>
      <c r="G13" s="40">
        <f>IF(ISERROR(VLOOKUP(I13,uzun!$B$9:$H$40,6,FALSE)),0,(VLOOKUP(I13,uzun!$B$9:$H$40,6,FALSE)))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IF(ISERROR(VLOOKUP(I14,uzun!$B$9:$H$40,7,FALSE)),0,(VLOOKUP(I14,uzun!$B$9:$H$40,7,FALSE)))</f>
        <v>0</v>
      </c>
      <c r="C14" s="206">
        <f>IF(ISERROR(VLOOKUP(I14,uzun!$B$9:$H$40,2,FALSE)),0,(VLOOKUP(I14,uzun!$B$9:$H$40,2,FALSE)))</f>
        <v>0</v>
      </c>
      <c r="D14" s="212">
        <f>IF(ISERROR(VLOOKUP(I14,uzun!$B$9:$H$40,3,FALSE)),0,(VLOOKUP(I14,uzun!$B$9:$H$40,3,FALSE)))</f>
        <v>0</v>
      </c>
      <c r="E14" s="212">
        <f>IF(ISERROR(VLOOKUP(I14,uzun!$B$9:$H$40,4,FALSE)),0,(VLOOKUP(I14,uzun!$B$9:$H$40,4,FALSE)))</f>
        <v>0</v>
      </c>
      <c r="F14" s="48">
        <f>IF(ISERROR(VLOOKUP(I14,uzun!$B$9:$H$40,5,FALSE)),0,(VLOOKUP(I14,uzun!$B$9:$H$40,5,FALSE)))</f>
        <v>0</v>
      </c>
      <c r="G14" s="40">
        <f>IF(ISERROR(VLOOKUP(I14,uzun!$B$9:$H$40,6,FALSE)),0,(VLOOKUP(I14,uzun!$B$9:$H$40,6,FALSE)))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IF(ISERROR(VLOOKUP(I15,uzun!$B$9:$H$40,7,FALSE)),0,(VLOOKUP(I15,uzun!$B$9:$H$40,7,FALSE)))</f>
        <v>0</v>
      </c>
      <c r="C15" s="206">
        <f>IF(ISERROR(VLOOKUP(I15,uzun!$B$9:$H$40,2,FALSE)),0,(VLOOKUP(I15,uzun!$B$9:$H$40,2,FALSE)))</f>
        <v>0</v>
      </c>
      <c r="D15" s="212">
        <f>IF(ISERROR(VLOOKUP(I15,uzun!$B$9:$H$40,3,FALSE)),0,(VLOOKUP(I15,uzun!$B$9:$H$40,3,FALSE)))</f>
        <v>0</v>
      </c>
      <c r="E15" s="212">
        <f>IF(ISERROR(VLOOKUP(I15,uzun!$B$9:$H$40,4,FALSE)),0,(VLOOKUP(I15,uzun!$B$9:$H$40,4,FALSE)))</f>
        <v>0</v>
      </c>
      <c r="F15" s="48">
        <f>IF(ISERROR(VLOOKUP(I15,uzun!$B$9:$H$40,5,FALSE)),0,(VLOOKUP(I15,uzun!$B$9:$H$40,5,FALSE)))</f>
        <v>0</v>
      </c>
      <c r="G15" s="40">
        <f>IF(ISERROR(VLOOKUP(I15,uzun!$B$9:$H$40,6,FALSE)),0,(VLOOKUP(I15,uzun!$B$9:$H$40,6,FALSE)))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IF(ISERROR(VLOOKUP(I16,uzun!$B$9:$H$40,7,FALSE)),0,(VLOOKUP(I16,uzun!$B$9:$H$40,7,FALSE)))</f>
        <v>0</v>
      </c>
      <c r="C16" s="206">
        <f>IF(ISERROR(VLOOKUP(I16,uzun!$B$9:$H$40,2,FALSE)),0,(VLOOKUP(I16,uzun!$B$9:$H$40,2,FALSE)))</f>
        <v>0</v>
      </c>
      <c r="D16" s="212">
        <f>IF(ISERROR(VLOOKUP(I16,uzun!$B$9:$H$40,3,FALSE)),0,(VLOOKUP(I16,uzun!$B$9:$H$40,3,FALSE)))</f>
        <v>0</v>
      </c>
      <c r="E16" s="212">
        <f>IF(ISERROR(VLOOKUP(I16,uzun!$B$9:$H$40,4,FALSE)),0,(VLOOKUP(I16,uzun!$B$9:$H$40,4,FALSE)))</f>
        <v>0</v>
      </c>
      <c r="F16" s="48">
        <f>IF(ISERROR(VLOOKUP(I16,uzun!$B$9:$H$40,5,FALSE)),0,(VLOOKUP(I16,uzun!$B$9:$H$40,5,FALSE)))</f>
        <v>0</v>
      </c>
      <c r="G16" s="40">
        <f>IF(ISERROR(VLOOKUP(I16,uzun!$B$9:$H$40,6,FALSE)),0,(VLOOKUP(I16,uzun!$B$9:$H$40,6,FALSE)))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IF(ISERROR(VLOOKUP(I17,uzun!$B$9:$H$40,7,FALSE)),0,(VLOOKUP(I17,uzun!$B$9:$H$40,7,FALSE)))</f>
        <v>0</v>
      </c>
      <c r="C17" s="206">
        <f>IF(ISERROR(VLOOKUP(I17,uzun!$B$9:$H$40,2,FALSE)),0,(VLOOKUP(I17,uzun!$B$9:$H$40,2,FALSE)))</f>
        <v>0</v>
      </c>
      <c r="D17" s="212">
        <f>IF(ISERROR(VLOOKUP(I17,uzun!$B$9:$H$40,3,FALSE)),0,(VLOOKUP(I17,uzun!$B$9:$H$40,3,FALSE)))</f>
        <v>0</v>
      </c>
      <c r="E17" s="212">
        <f>IF(ISERROR(VLOOKUP(I17,uzun!$B$9:$H$40,4,FALSE)),0,(VLOOKUP(I17,uzun!$B$9:$H$40,4,FALSE)))</f>
        <v>0</v>
      </c>
      <c r="F17" s="48">
        <f>IF(ISERROR(VLOOKUP(I17,uzun!$B$9:$H$40,5,FALSE)),0,(VLOOKUP(I17,uzun!$B$9:$H$40,5,FALSE)))</f>
        <v>0</v>
      </c>
      <c r="G17" s="40">
        <f>IF(ISERROR(VLOOKUP(I17,uzun!$B$9:$H$40,6,FALSE)),0,(VLOOKUP(I17,uzun!$B$9:$H$40,6,FALSE)))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IF(ISERROR(VLOOKUP(I18,uzun!$B$9:$H$40,7,FALSE)),0,(VLOOKUP(I18,uzun!$B$9:$H$40,7,FALSE)))</f>
        <v>0</v>
      </c>
      <c r="C18" s="206">
        <f>IF(ISERROR(VLOOKUP(I18,uzun!$B$9:$H$40,2,FALSE)),0,(VLOOKUP(I18,uzun!$B$9:$H$40,2,FALSE)))</f>
        <v>0</v>
      </c>
      <c r="D18" s="212">
        <f>IF(ISERROR(VLOOKUP(I18,uzun!$B$9:$H$40,3,FALSE)),0,(VLOOKUP(I18,uzun!$B$9:$H$40,3,FALSE)))</f>
        <v>0</v>
      </c>
      <c r="E18" s="212">
        <f>IF(ISERROR(VLOOKUP(I18,uzun!$B$9:$H$40,4,FALSE)),0,(VLOOKUP(I18,uzun!$B$9:$H$40,4,FALSE)))</f>
        <v>0</v>
      </c>
      <c r="F18" s="48">
        <f>IF(ISERROR(VLOOKUP(I18,uzun!$B$9:$H$40,5,FALSE)),0,(VLOOKUP(I18,uzun!$B$9:$H$40,5,FALSE)))</f>
        <v>0</v>
      </c>
      <c r="G18" s="40">
        <f>IF(ISERROR(VLOOKUP(I18,uzun!$B$9:$H$40,6,FALSE)),0,(VLOOKUP(I18,uzun!$B$9:$H$40,6,FALSE)))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IF(ISERROR(VLOOKUP(I19,uzun!$B$9:$H$40,7,FALSE)),0,(VLOOKUP(I19,uzun!$B$9:$H$40,7,FALSE)))</f>
        <v>0</v>
      </c>
      <c r="C19" s="206">
        <f>IF(ISERROR(VLOOKUP(I19,uzun!$B$9:$H$40,2,FALSE)),0,(VLOOKUP(I19,uzun!$B$9:$H$40,2,FALSE)))</f>
        <v>0</v>
      </c>
      <c r="D19" s="212">
        <f>IF(ISERROR(VLOOKUP(I19,uzun!$B$9:$H$40,3,FALSE)),0,(VLOOKUP(I19,uzun!$B$9:$H$40,3,FALSE)))</f>
        <v>0</v>
      </c>
      <c r="E19" s="212">
        <f>IF(ISERROR(VLOOKUP(I19,uzun!$B$9:$H$40,4,FALSE)),0,(VLOOKUP(I19,uzun!$B$9:$H$40,4,FALSE)))</f>
        <v>0</v>
      </c>
      <c r="F19" s="48">
        <f>IF(ISERROR(VLOOKUP(I19,uzun!$B$9:$H$40,5,FALSE)),0,(VLOOKUP(I19,uzun!$B$9:$H$40,5,FALSE)))</f>
        <v>0</v>
      </c>
      <c r="G19" s="40">
        <f>IF(ISERROR(VLOOKUP(I19,uzun!$B$9:$H$40,6,FALSE)),0,(VLOOKUP(I19,uzun!$B$9:$H$40,6,FALSE)))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IF(ISERROR(VLOOKUP(I20,uzun!$B$9:$H$40,7,FALSE)),0,(VLOOKUP(I20,uzun!$B$9:$H$40,7,FALSE)))</f>
        <v>0</v>
      </c>
      <c r="C20" s="206">
        <f>IF(ISERROR(VLOOKUP(I20,uzun!$B$9:$H$40,2,FALSE)),0,(VLOOKUP(I20,uzun!$B$9:$H$40,2,FALSE)))</f>
        <v>0</v>
      </c>
      <c r="D20" s="212">
        <f>IF(ISERROR(VLOOKUP(I20,uzun!$B$9:$H$40,3,FALSE)),0,(VLOOKUP(I20,uzun!$B$9:$H$40,3,FALSE)))</f>
        <v>0</v>
      </c>
      <c r="E20" s="212">
        <f>IF(ISERROR(VLOOKUP(I20,uzun!$B$9:$H$40,4,FALSE)),0,(VLOOKUP(I20,uzun!$B$9:$H$40,4,FALSE)))</f>
        <v>0</v>
      </c>
      <c r="F20" s="48">
        <f>IF(ISERROR(VLOOKUP(I20,uzun!$B$9:$H$40,5,FALSE)),0,(VLOOKUP(I20,uzun!$B$9:$H$40,5,FALSE)))</f>
        <v>0</v>
      </c>
      <c r="G20" s="40">
        <f>IF(ISERROR(VLOOKUP(I20,uzun!$B$9:$H$40,6,FALSE)),0,(VLOOKUP(I20,uzun!$B$9:$H$40,6,FALSE)))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IF(ISERROR(VLOOKUP(I21,uzun!$B$9:$H$40,7,FALSE)),0,(VLOOKUP(I21,uzun!$B$9:$H$40,7,FALSE)))</f>
        <v>0</v>
      </c>
      <c r="C21" s="206">
        <f>IF(ISERROR(VLOOKUP(I21,uzun!$B$9:$H$40,2,FALSE)),0,(VLOOKUP(I21,uzun!$B$9:$H$40,2,FALSE)))</f>
        <v>0</v>
      </c>
      <c r="D21" s="212">
        <f>IF(ISERROR(VLOOKUP(I21,uzun!$B$9:$H$40,3,FALSE)),0,(VLOOKUP(I21,uzun!$B$9:$H$40,3,FALSE)))</f>
        <v>0</v>
      </c>
      <c r="E21" s="212">
        <f>IF(ISERROR(VLOOKUP(I21,uzun!$B$9:$H$40,4,FALSE)),0,(VLOOKUP(I21,uzun!$B$9:$H$40,4,FALSE)))</f>
        <v>0</v>
      </c>
      <c r="F21" s="48">
        <f>IF(ISERROR(VLOOKUP(I21,uzun!$B$9:$H$40,5,FALSE)),0,(VLOOKUP(I21,uzun!$B$9:$H$40,5,FALSE)))</f>
        <v>0</v>
      </c>
      <c r="G21" s="40">
        <f>IF(ISERROR(VLOOKUP(I21,uzun!$B$9:$H$40,6,FALSE)),0,(VLOOKUP(I21,uzun!$B$9:$H$40,6,FALSE)))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IF(ISERROR(VLOOKUP(I22,uzun!$B$9:$H$40,7,FALSE)),0,(VLOOKUP(I22,uzun!$B$9:$H$40,7,FALSE)))</f>
        <v>0</v>
      </c>
      <c r="C22" s="206">
        <f>IF(ISERROR(VLOOKUP(I22,uzun!$B$9:$H$40,2,FALSE)),0,(VLOOKUP(I22,uzun!$B$9:$H$40,2,FALSE)))</f>
        <v>0</v>
      </c>
      <c r="D22" s="212">
        <f>IF(ISERROR(VLOOKUP(I22,uzun!$B$9:$H$40,3,FALSE)),0,(VLOOKUP(I22,uzun!$B$9:$H$40,3,FALSE)))</f>
        <v>0</v>
      </c>
      <c r="E22" s="212">
        <f>IF(ISERROR(VLOOKUP(I22,uzun!$B$9:$H$40,4,FALSE)),0,(VLOOKUP(I22,uzun!$B$9:$H$40,4,FALSE)))</f>
        <v>0</v>
      </c>
      <c r="F22" s="48">
        <f>IF(ISERROR(VLOOKUP(I22,uzun!$B$9:$H$40,5,FALSE)),0,(VLOOKUP(I22,uzun!$B$9:$H$40,5,FALSE)))</f>
        <v>0</v>
      </c>
      <c r="G22" s="40">
        <f>IF(ISERROR(VLOOKUP(I22,uzun!$B$9:$H$40,6,FALSE)),0,(VLOOKUP(I22,uzun!$B$9:$H$40,6,FALSE)))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IF(ISERROR(VLOOKUP(I23,uzun!$B$9:$H$40,7,FALSE)),0,(VLOOKUP(I23,uzun!$B$9:$H$40,7,FALSE)))</f>
        <v>0</v>
      </c>
      <c r="C23" s="206">
        <f>IF(ISERROR(VLOOKUP(I23,uzun!$B$9:$H$40,2,FALSE)),0,(VLOOKUP(I23,uzun!$B$9:$H$40,2,FALSE)))</f>
        <v>0</v>
      </c>
      <c r="D23" s="212">
        <f>IF(ISERROR(VLOOKUP(I23,uzun!$B$9:$H$40,3,FALSE)),0,(VLOOKUP(I23,uzun!$B$9:$H$40,3,FALSE)))</f>
        <v>0</v>
      </c>
      <c r="E23" s="212">
        <f>IF(ISERROR(VLOOKUP(I23,uzun!$B$9:$H$40,4,FALSE)),0,(VLOOKUP(I23,uzun!$B$9:$H$40,4,FALSE)))</f>
        <v>0</v>
      </c>
      <c r="F23" s="48">
        <f>IF(ISERROR(VLOOKUP(I23,uzun!$B$9:$H$40,5,FALSE)),0,(VLOOKUP(I23,uzun!$B$9:$H$40,5,FALSE)))</f>
        <v>0</v>
      </c>
      <c r="G23" s="40">
        <f>IF(ISERROR(VLOOKUP(I23,uzun!$B$9:$H$40,6,FALSE)),0,(VLOOKUP(I23,uzun!$B$9:$H$40,6,FALSE)))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IF(ISERROR(VLOOKUP(I24,uzun!$B$9:$H$40,7,FALSE)),0,(VLOOKUP(I24,uzun!$B$9:$H$40,7,FALSE)))</f>
        <v>0</v>
      </c>
      <c r="C24" s="206">
        <f>IF(ISERROR(VLOOKUP(I24,uzun!$B$9:$H$40,2,FALSE)),0,(VLOOKUP(I24,uzun!$B$9:$H$40,2,FALSE)))</f>
        <v>0</v>
      </c>
      <c r="D24" s="212">
        <f>IF(ISERROR(VLOOKUP(I24,uzun!$B$9:$H$40,3,FALSE)),0,(VLOOKUP(I24,uzun!$B$9:$H$40,3,FALSE)))</f>
        <v>0</v>
      </c>
      <c r="E24" s="212">
        <f>IF(ISERROR(VLOOKUP(I24,uzun!$B$9:$H$40,4,FALSE)),0,(VLOOKUP(I24,uzun!$B$9:$H$40,4,FALSE)))</f>
        <v>0</v>
      </c>
      <c r="F24" s="48">
        <f>IF(ISERROR(VLOOKUP(I24,uzun!$B$9:$H$40,5,FALSE)),0,(VLOOKUP(I24,uzun!$B$9:$H$40,5,FALSE)))</f>
        <v>0</v>
      </c>
      <c r="G24" s="40">
        <f>IF(ISERROR(VLOOKUP(I24,uzun!$B$9:$H$40,6,FALSE)),0,(VLOOKUP(I24,uzun!$B$9:$H$40,6,FALSE)))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IF(ISERROR(VLOOKUP(I25,uzun!$B$9:$H$40,7,FALSE)),0,(VLOOKUP(I25,uzun!$B$9:$H$40,7,FALSE)))</f>
        <v>0</v>
      </c>
      <c r="C25" s="206">
        <f>IF(ISERROR(VLOOKUP(I25,uzun!$B$9:$H$40,2,FALSE)),0,(VLOOKUP(I25,uzun!$B$9:$H$40,2,FALSE)))</f>
        <v>0</v>
      </c>
      <c r="D25" s="212">
        <f>IF(ISERROR(VLOOKUP(I25,uzun!$B$9:$H$40,3,FALSE)),0,(VLOOKUP(I25,uzun!$B$9:$H$40,3,FALSE)))</f>
        <v>0</v>
      </c>
      <c r="E25" s="212">
        <f>IF(ISERROR(VLOOKUP(I25,uzun!$B$9:$H$40,4,FALSE)),0,(VLOOKUP(I25,uzun!$B$9:$H$40,4,FALSE)))</f>
        <v>0</v>
      </c>
      <c r="F25" s="48">
        <f>IF(ISERROR(VLOOKUP(I25,uzun!$B$9:$H$40,5,FALSE)),0,(VLOOKUP(I25,uzun!$B$9:$H$40,5,FALSE)))</f>
        <v>0</v>
      </c>
      <c r="G25" s="40">
        <f>IF(ISERROR(VLOOKUP(I25,uzun!$B$9:$H$40,6,FALSE)),0,(VLOOKUP(I25,uzun!$B$9:$H$40,6,FALSE)))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IF(ISERROR(VLOOKUP(I26,uzun!$B$9:$H$40,7,FALSE)),0,(VLOOKUP(I26,uzun!$B$9:$H$40,7,FALSE)))</f>
        <v>0</v>
      </c>
      <c r="C26" s="206">
        <f>IF(ISERROR(VLOOKUP(I26,uzun!$B$9:$H$40,2,FALSE)),0,(VLOOKUP(I26,uzun!$B$9:$H$40,2,FALSE)))</f>
        <v>0</v>
      </c>
      <c r="D26" s="212">
        <f>IF(ISERROR(VLOOKUP(I26,uzun!$B$9:$H$40,3,FALSE)),0,(VLOOKUP(I26,uzun!$B$9:$H$40,3,FALSE)))</f>
        <v>0</v>
      </c>
      <c r="E26" s="212">
        <f>IF(ISERROR(VLOOKUP(I26,uzun!$B$9:$H$40,4,FALSE)),0,(VLOOKUP(I26,uzun!$B$9:$H$40,4,FALSE)))</f>
        <v>0</v>
      </c>
      <c r="F26" s="48">
        <f>IF(ISERROR(VLOOKUP(I26,uzun!$B$9:$H$40,5,FALSE)),0,(VLOOKUP(I26,uzun!$B$9:$H$40,5,FALSE)))</f>
        <v>0</v>
      </c>
      <c r="G26" s="40">
        <f>IF(ISERROR(VLOOKUP(I26,uzun!$B$9:$H$40,6,FALSE)),0,(VLOOKUP(I26,uzun!$B$9:$H$40,6,FALSE)))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IF(ISERROR(VLOOKUP(I27,uzun!$B$9:$H$40,7,FALSE)),0,(VLOOKUP(I27,uzun!$B$9:$H$40,7,FALSE)))</f>
        <v>0</v>
      </c>
      <c r="C27" s="206">
        <f>IF(ISERROR(VLOOKUP(I27,uzun!$B$9:$H$40,2,FALSE)),0,(VLOOKUP(I27,uzun!$B$9:$H$40,2,FALSE)))</f>
        <v>0</v>
      </c>
      <c r="D27" s="212">
        <f>IF(ISERROR(VLOOKUP(I27,uzun!$B$9:$H$40,3,FALSE)),0,(VLOOKUP(I27,uzun!$B$9:$H$40,3,FALSE)))</f>
        <v>0</v>
      </c>
      <c r="E27" s="212">
        <f>IF(ISERROR(VLOOKUP(I27,uzun!$B$9:$H$40,4,FALSE)),0,(VLOOKUP(I27,uzun!$B$9:$H$40,4,FALSE)))</f>
        <v>0</v>
      </c>
      <c r="F27" s="48">
        <f>IF(ISERROR(VLOOKUP(I27,uzun!$B$9:$H$40,5,FALSE)),0,(VLOOKUP(I27,uzun!$B$9:$H$40,5,FALSE)))</f>
        <v>0</v>
      </c>
      <c r="G27" s="40">
        <f>IF(ISERROR(VLOOKUP(I27,uzun!$B$9:$H$40,6,FALSE)),0,(VLOOKUP(I27,uzun!$B$9:$H$40,6,FALSE)))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IF(ISERROR(VLOOKUP(I28,uzun!$B$9:$H$40,7,FALSE)),0,(VLOOKUP(I28,uzun!$B$9:$H$40,7,FALSE)))</f>
        <v>0</v>
      </c>
      <c r="C28" s="206">
        <f>IF(ISERROR(VLOOKUP(I28,uzun!$B$9:$H$40,2,FALSE)),0,(VLOOKUP(I28,uzun!$B$9:$H$40,2,FALSE)))</f>
        <v>0</v>
      </c>
      <c r="D28" s="212">
        <f>IF(ISERROR(VLOOKUP(I28,uzun!$B$9:$H$40,3,FALSE)),0,(VLOOKUP(I28,uzun!$B$9:$H$40,3,FALSE)))</f>
        <v>0</v>
      </c>
      <c r="E28" s="212">
        <f>IF(ISERROR(VLOOKUP(I28,uzun!$B$9:$H$40,4,FALSE)),0,(VLOOKUP(I28,uzun!$B$9:$H$40,4,FALSE)))</f>
        <v>0</v>
      </c>
      <c r="F28" s="48">
        <f>IF(ISERROR(VLOOKUP(I28,uzun!$B$9:$H$40,5,FALSE)),0,(VLOOKUP(I28,uzun!$B$9:$H$40,5,FALSE)))</f>
        <v>0</v>
      </c>
      <c r="G28" s="40">
        <f>IF(ISERROR(VLOOKUP(I28,uzun!$B$9:$H$40,6,FALSE)),0,(VLOOKUP(I28,uzun!$B$9:$H$40,6,FALSE)))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IF(ISERROR(VLOOKUP(I29,uzun!$B$9:$H$40,7,FALSE)),0,(VLOOKUP(I29,uzun!$B$9:$H$40,7,FALSE)))</f>
        <v>0</v>
      </c>
      <c r="C29" s="206">
        <f>IF(ISERROR(VLOOKUP(I29,uzun!$B$9:$H$40,2,FALSE)),0,(VLOOKUP(I29,uzun!$B$9:$H$40,2,FALSE)))</f>
        <v>0</v>
      </c>
      <c r="D29" s="212">
        <f>IF(ISERROR(VLOOKUP(I29,uzun!$B$9:$H$40,3,FALSE)),0,(VLOOKUP(I29,uzun!$B$9:$H$40,3,FALSE)))</f>
        <v>0</v>
      </c>
      <c r="E29" s="212">
        <f>IF(ISERROR(VLOOKUP(I29,uzun!$B$9:$H$40,4,FALSE)),0,(VLOOKUP(I29,uzun!$B$9:$H$40,4,FALSE)))</f>
        <v>0</v>
      </c>
      <c r="F29" s="48">
        <f>IF(ISERROR(VLOOKUP(I29,uzun!$B$9:$H$40,5,FALSE)),0,(VLOOKUP(I29,uzun!$B$9:$H$40,5,FALSE)))</f>
        <v>0</v>
      </c>
      <c r="G29" s="40">
        <f>IF(ISERROR(VLOOKUP(I29,uzun!$B$9:$H$40,6,FALSE)),0,(VLOOKUP(I29,uzun!$B$9:$H$40,6,FALSE)))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IF(ISERROR(VLOOKUP(I30,uzun!$B$9:$H$40,7,FALSE)),0,(VLOOKUP(I30,uzun!$B$9:$H$40,7,FALSE)))</f>
        <v>0</v>
      </c>
      <c r="C30" s="206">
        <f>IF(ISERROR(VLOOKUP(I30,uzun!$B$9:$H$40,2,FALSE)),0,(VLOOKUP(I30,uzun!$B$9:$H$40,2,FALSE)))</f>
        <v>0</v>
      </c>
      <c r="D30" s="212">
        <f>IF(ISERROR(VLOOKUP(I30,uzun!$B$9:$H$40,3,FALSE)),0,(VLOOKUP(I30,uzun!$B$9:$H$40,3,FALSE)))</f>
        <v>0</v>
      </c>
      <c r="E30" s="212">
        <f>IF(ISERROR(VLOOKUP(I30,uzun!$B$9:$H$40,4,FALSE)),0,(VLOOKUP(I30,uzun!$B$9:$H$40,4,FALSE)))</f>
        <v>0</v>
      </c>
      <c r="F30" s="48">
        <f>IF(ISERROR(VLOOKUP(I30,uzun!$B$9:$H$40,5,FALSE)),0,(VLOOKUP(I30,uzun!$B$9:$H$40,5,FALSE)))</f>
        <v>0</v>
      </c>
      <c r="G30" s="40">
        <f>IF(ISERROR(VLOOKUP(I30,uzun!$B$9:$H$40,6,FALSE)),0,(VLOOKUP(I30,uzun!$B$9:$H$40,6,FALSE)))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IF(ISERROR(VLOOKUP(I31,uzun!$B$9:$H$40,7,FALSE)),0,(VLOOKUP(I31,uzun!$B$9:$H$40,7,FALSE)))</f>
        <v>0</v>
      </c>
      <c r="C31" s="206">
        <f>IF(ISERROR(VLOOKUP(I31,uzun!$B$9:$H$40,2,FALSE)),0,(VLOOKUP(I31,uzun!$B$9:$H$40,2,FALSE)))</f>
        <v>0</v>
      </c>
      <c r="D31" s="212">
        <f>IF(ISERROR(VLOOKUP(I31,uzun!$B$9:$H$40,3,FALSE)),0,(VLOOKUP(I31,uzun!$B$9:$H$40,3,FALSE)))</f>
        <v>0</v>
      </c>
      <c r="E31" s="212">
        <f>IF(ISERROR(VLOOKUP(I31,uzun!$B$9:$H$40,4,FALSE)),0,(VLOOKUP(I31,uzun!$B$9:$H$40,4,FALSE)))</f>
        <v>0</v>
      </c>
      <c r="F31" s="48">
        <f>IF(ISERROR(VLOOKUP(I31,uzun!$B$9:$H$40,5,FALSE)),0,(VLOOKUP(I31,uzun!$B$9:$H$40,5,FALSE)))</f>
        <v>0</v>
      </c>
      <c r="G31" s="40">
        <f>IF(ISERROR(VLOOKUP(I31,uzun!$B$9:$H$40,6,FALSE)),0,(VLOOKUP(I31,uzun!$B$9:$H$40,6,FALSE)))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IF(ISERROR(VLOOKUP(I32,uzun!$B$9:$H$40,7,FALSE)),0,(VLOOKUP(I32,uzun!$B$9:$H$40,7,FALSE)))</f>
        <v>0</v>
      </c>
      <c r="C32" s="206">
        <f>IF(ISERROR(VLOOKUP(I32,uzun!$B$9:$H$40,2,FALSE)),0,(VLOOKUP(I32,uzun!$B$9:$H$40,2,FALSE)))</f>
        <v>0</v>
      </c>
      <c r="D32" s="212">
        <f>IF(ISERROR(VLOOKUP(I32,uzun!$B$9:$H$40,3,FALSE)),0,(VLOOKUP(I32,uzun!$B$9:$H$40,3,FALSE)))</f>
        <v>0</v>
      </c>
      <c r="E32" s="212">
        <f>IF(ISERROR(VLOOKUP(I32,uzun!$B$9:$H$40,4,FALSE)),0,(VLOOKUP(I32,uzun!$B$9:$H$40,4,FALSE)))</f>
        <v>0</v>
      </c>
      <c r="F32" s="48">
        <f>IF(ISERROR(VLOOKUP(I32,uzun!$B$9:$H$40,5,FALSE)),0,(VLOOKUP(I32,uzun!$B$9:$H$40,5,FALSE)))</f>
        <v>0</v>
      </c>
      <c r="G32" s="40">
        <f>IF(ISERROR(VLOOKUP(I32,uzun!$B$9:$H$40,6,FALSE)),0,(VLOOKUP(I32,uzun!$B$9:$H$40,6,FALSE)))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IF(ISERROR(VLOOKUP(I33,uzun!$B$9:$H$40,7,FALSE)),0,(VLOOKUP(I33,uzun!$B$9:$H$40,7,FALSE)))</f>
        <v>0</v>
      </c>
      <c r="C33" s="206">
        <f>IF(ISERROR(VLOOKUP(I33,uzun!$B$9:$H$40,2,FALSE)),0,(VLOOKUP(I33,uzun!$B$9:$H$40,2,FALSE)))</f>
        <v>0</v>
      </c>
      <c r="D33" s="212">
        <f>IF(ISERROR(VLOOKUP(I33,uzun!$B$9:$H$40,3,FALSE)),0,(VLOOKUP(I33,uzun!$B$9:$H$40,3,FALSE)))</f>
        <v>0</v>
      </c>
      <c r="E33" s="212">
        <f>IF(ISERROR(VLOOKUP(I33,uzun!$B$9:$H$40,4,FALSE)),0,(VLOOKUP(I33,uzun!$B$9:$H$40,4,FALSE)))</f>
        <v>0</v>
      </c>
      <c r="F33" s="48">
        <f>IF(ISERROR(VLOOKUP(I33,uzun!$B$9:$H$40,5,FALSE)),0,(VLOOKUP(I33,uzun!$B$9:$H$40,5,FALSE)))</f>
        <v>0</v>
      </c>
      <c r="G33" s="40">
        <f>IF(ISERROR(VLOOKUP(I33,uzun!$B$9:$H$40,6,FALSE)),0,(VLOOKUP(I33,uzun!$B$9:$H$40,6,FALSE)))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IF(ISERROR(VLOOKUP(I34,uzun!$B$9:$H$40,7,FALSE)),0,(VLOOKUP(I34,uzun!$B$9:$H$40,7,FALSE)))</f>
        <v>0</v>
      </c>
      <c r="C34" s="206">
        <f>IF(ISERROR(VLOOKUP(I34,uzun!$B$9:$H$40,2,FALSE)),0,(VLOOKUP(I34,uzun!$B$9:$H$40,2,FALSE)))</f>
        <v>0</v>
      </c>
      <c r="D34" s="212">
        <f>IF(ISERROR(VLOOKUP(I34,uzun!$B$9:$H$40,3,FALSE)),0,(VLOOKUP(I34,uzun!$B$9:$H$40,3,FALSE)))</f>
        <v>0</v>
      </c>
      <c r="E34" s="212">
        <f>IF(ISERROR(VLOOKUP(I34,uzun!$B$9:$H$40,4,FALSE)),0,(VLOOKUP(I34,uzun!$B$9:$H$40,4,FALSE)))</f>
        <v>0</v>
      </c>
      <c r="F34" s="48">
        <f>IF(ISERROR(VLOOKUP(I34,uzun!$B$9:$H$40,5,FALSE)),0,(VLOOKUP(I34,uzun!$B$9:$H$40,5,FALSE)))</f>
        <v>0</v>
      </c>
      <c r="G34" s="40">
        <f>IF(ISERROR(VLOOKUP(I34,uzun!$B$9:$H$40,6,FALSE)),0,(VLOOKUP(I34,uzun!$B$9:$H$40,6,FALSE)))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IF(ISERROR(VLOOKUP(I35,uzun!$B$9:$H$40,7,FALSE)),0,(VLOOKUP(I35,uzun!$B$9:$H$40,7,FALSE)))</f>
        <v>0</v>
      </c>
      <c r="C35" s="206">
        <f>IF(ISERROR(VLOOKUP(I35,uzun!$B$9:$H$40,2,FALSE)),0,(VLOOKUP(I35,uzun!$B$9:$H$40,2,FALSE)))</f>
        <v>0</v>
      </c>
      <c r="D35" s="212">
        <f>IF(ISERROR(VLOOKUP(I35,uzun!$B$9:$H$40,3,FALSE)),0,(VLOOKUP(I35,uzun!$B$9:$H$40,3,FALSE)))</f>
        <v>0</v>
      </c>
      <c r="E35" s="212">
        <f>IF(ISERROR(VLOOKUP(I35,uzun!$B$9:$H$40,4,FALSE)),0,(VLOOKUP(I35,uzun!$B$9:$H$40,4,FALSE)))</f>
        <v>0</v>
      </c>
      <c r="F35" s="48">
        <f>IF(ISERROR(VLOOKUP(I35,uzun!$B$9:$H$40,5,FALSE)),0,(VLOOKUP(I35,uzun!$B$9:$H$40,5,FALSE)))</f>
        <v>0</v>
      </c>
      <c r="G35" s="40">
        <f>IF(ISERROR(VLOOKUP(I35,uzun!$B$9:$H$40,6,FALSE)),0,(VLOOKUP(I35,uzun!$B$9:$H$40,6,FALSE)))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IF(ISERROR(VLOOKUP(I36,uzun!$B$9:$H$40,7,FALSE)),0,(VLOOKUP(I36,uzun!$B$9:$H$40,7,FALSE)))</f>
        <v>0</v>
      </c>
      <c r="C36" s="206">
        <f>IF(ISERROR(VLOOKUP(I36,uzun!$B$9:$H$40,2,FALSE)),0,(VLOOKUP(I36,uzun!$B$9:$H$40,2,FALSE)))</f>
        <v>0</v>
      </c>
      <c r="D36" s="212">
        <f>IF(ISERROR(VLOOKUP(I36,uzun!$B$9:$H$40,3,FALSE)),0,(VLOOKUP(I36,uzun!$B$9:$H$40,3,FALSE)))</f>
        <v>0</v>
      </c>
      <c r="E36" s="212">
        <f>IF(ISERROR(VLOOKUP(I36,uzun!$B$9:$H$40,4,FALSE)),0,(VLOOKUP(I36,uzun!$B$9:$H$40,4,FALSE)))</f>
        <v>0</v>
      </c>
      <c r="F36" s="48">
        <f>IF(ISERROR(VLOOKUP(I36,uzun!$B$9:$H$40,5,FALSE)),0,(VLOOKUP(I36,uzun!$B$9:$H$40,5,FALSE)))</f>
        <v>0</v>
      </c>
      <c r="G36" s="40">
        <f>IF(ISERROR(VLOOKUP(I36,uzun!$B$9:$H$40,6,FALSE)),0,(VLOOKUP(I36,uzun!$B$9:$H$40,6,FALSE)))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IF(ISERROR(VLOOKUP(I37,uzun!$B$9:$H$40,7,FALSE)),0,(VLOOKUP(I37,uzun!$B$9:$H$40,7,FALSE)))</f>
        <v>0</v>
      </c>
      <c r="C37" s="206">
        <f>IF(ISERROR(VLOOKUP(I37,uzun!$B$9:$H$40,2,FALSE)),0,(VLOOKUP(I37,uzun!$B$9:$H$40,2,FALSE)))</f>
        <v>0</v>
      </c>
      <c r="D37" s="212">
        <f>IF(ISERROR(VLOOKUP(I37,uzun!$B$9:$H$40,3,FALSE)),0,(VLOOKUP(I37,uzun!$B$9:$H$40,3,FALSE)))</f>
        <v>0</v>
      </c>
      <c r="E37" s="212">
        <f>IF(ISERROR(VLOOKUP(I37,uzun!$B$9:$H$40,4,FALSE)),0,(VLOOKUP(I37,uzun!$B$9:$H$40,4,FALSE)))</f>
        <v>0</v>
      </c>
      <c r="F37" s="48">
        <f>IF(ISERROR(VLOOKUP(I37,uzun!$B$9:$H$40,5,FALSE)),0,(VLOOKUP(I37,uzun!$B$9:$H$40,5,FALSE)))</f>
        <v>0</v>
      </c>
      <c r="G37" s="40">
        <f>IF(ISERROR(VLOOKUP(I37,uzun!$B$9:$H$40,6,FALSE)),0,(VLOOKUP(I37,uzun!$B$9:$H$40,6,FALSE)))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IF(ISERROR(VLOOKUP(I38,uzun!$B$9:$H$40,7,FALSE)),0,(VLOOKUP(I38,uzun!$B$9:$H$40,7,FALSE)))</f>
        <v>0</v>
      </c>
      <c r="C38" s="206">
        <f>IF(ISERROR(VLOOKUP(I38,uzun!$B$9:$H$40,2,FALSE)),0,(VLOOKUP(I38,uzun!$B$9:$H$40,2,FALSE)))</f>
        <v>0</v>
      </c>
      <c r="D38" s="212">
        <f>IF(ISERROR(VLOOKUP(I38,uzun!$B$9:$H$40,3,FALSE)),0,(VLOOKUP(I38,uzun!$B$9:$H$40,3,FALSE)))</f>
        <v>0</v>
      </c>
      <c r="E38" s="212">
        <f>IF(ISERROR(VLOOKUP(I38,uzun!$B$9:$H$40,4,FALSE)),0,(VLOOKUP(I38,uzun!$B$9:$H$40,4,FALSE)))</f>
        <v>0</v>
      </c>
      <c r="F38" s="48">
        <f>IF(ISERROR(VLOOKUP(I38,uzun!$B$9:$H$40,5,FALSE)),0,(VLOOKUP(I38,uzun!$B$9:$H$40,5,FALSE)))</f>
        <v>0</v>
      </c>
      <c r="G38" s="40">
        <f>IF(ISERROR(VLOOKUP(I38,uzun!$B$9:$H$40,6,FALSE)),0,(VLOOKUP(I38,uzun!$B$9:$H$40,6,FALSE)))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IF(ISERROR(VLOOKUP(I39,uzun!$B$9:$H$40,7,FALSE)),0,(VLOOKUP(I39,uzun!$B$9:$H$40,7,FALSE)))</f>
        <v>0</v>
      </c>
      <c r="C39" s="206">
        <f>IF(ISERROR(VLOOKUP(I39,uzun!$B$9:$H$40,2,FALSE)),0,(VLOOKUP(I39,uzun!$B$9:$H$40,2,FALSE)))</f>
        <v>0</v>
      </c>
      <c r="D39" s="212">
        <f>IF(ISERROR(VLOOKUP(I39,uzun!$B$9:$H$40,3,FALSE)),0,(VLOOKUP(I39,uzun!$B$9:$H$40,3,FALSE)))</f>
        <v>0</v>
      </c>
      <c r="E39" s="212">
        <f>IF(ISERROR(VLOOKUP(I39,uzun!$B$9:$H$40,4,FALSE)),0,(VLOOKUP(I39,uzun!$B$9:$H$40,4,FALSE)))</f>
        <v>0</v>
      </c>
      <c r="F39" s="48">
        <f>IF(ISERROR(VLOOKUP(I39,uzun!$B$9:$H$40,5,FALSE)),0,(VLOOKUP(I39,uzun!$B$9:$H$40,5,FALSE)))</f>
        <v>0</v>
      </c>
      <c r="G39" s="40">
        <f>IF(ISERROR(VLOOKUP(I39,uzun!$B$9:$H$40,6,FALSE)),0,(VLOOKUP(I39,uzun!$B$9:$H$40,6,FALSE)))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IF(ISERROR(VLOOKUP(I40,uzun!$B$9:$H$40,7,FALSE)),0,(VLOOKUP(I40,uzun!$B$9:$H$40,7,FALSE)))</f>
        <v>0</v>
      </c>
      <c r="C40" s="206">
        <f>IF(ISERROR(VLOOKUP(I40,uzun!$B$9:$H$40,2,FALSE)),0,(VLOOKUP(I40,uzun!$B$9:$H$40,2,FALSE)))</f>
        <v>0</v>
      </c>
      <c r="D40" s="212">
        <f>IF(ISERROR(VLOOKUP(I40,uzun!$B$9:$H$40,3,FALSE)),0,(VLOOKUP(I40,uzun!$B$9:$H$40,3,FALSE)))</f>
        <v>0</v>
      </c>
      <c r="E40" s="212">
        <f>IF(ISERROR(VLOOKUP(I40,uzun!$B$9:$H$40,4,FALSE)),0,(VLOOKUP(I40,uzun!$B$9:$H$40,4,FALSE)))</f>
        <v>0</v>
      </c>
      <c r="F40" s="48">
        <f>IF(ISERROR(VLOOKUP(I40,uzun!$B$9:$H$40,5,FALSE)),0,(VLOOKUP(I40,uzun!$B$9:$H$40,5,FALSE)))</f>
        <v>0</v>
      </c>
      <c r="G40" s="40">
        <f>IF(ISERROR(VLOOKUP(I40,uzun!$B$9:$H$40,6,FALSE)),0,(VLOOKUP(I40,uzun!$B$9:$H$40,6,FALSE)))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>
      <c r="I70" s="22"/>
    </row>
  </sheetData>
  <mergeCells count="7">
    <mergeCell ref="A41:B41"/>
    <mergeCell ref="I1:I7"/>
    <mergeCell ref="F5:G5"/>
    <mergeCell ref="F6:G6"/>
    <mergeCell ref="A1:H1"/>
    <mergeCell ref="A2:H2"/>
    <mergeCell ref="A3:H3"/>
  </mergeCells>
  <conditionalFormatting sqref="B9:H40">
    <cfRule type="cellIs" dxfId="80" priority="1" stopIfTrue="1" operator="equal">
      <formula>0</formula>
    </cfRule>
  </conditionalFormatting>
  <conditionalFormatting sqref="A7">
    <cfRule type="cellIs" dxfId="79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indexed="10"/>
  </sheetPr>
  <dimension ref="A1:AK39"/>
  <sheetViews>
    <sheetView view="pageBreakPreview" zoomScale="60" zoomScaleNormal="75" workbookViewId="0">
      <pane xSplit="6" ySplit="5" topLeftCell="G6" activePane="bottomRight" state="frozen"/>
      <selection activeCell="T2" sqref="T2:U104"/>
      <selection pane="topRight" activeCell="T2" sqref="T2:U104"/>
      <selection pane="bottomLeft" activeCell="T2" sqref="T2:U104"/>
      <selection pane="bottomRight" activeCell="E3" sqref="E3"/>
    </sheetView>
  </sheetViews>
  <sheetFormatPr defaultColWidth="9.140625" defaultRowHeight="35.1" customHeight="1"/>
  <cols>
    <col min="1" max="1" width="8.140625" style="50" bestFit="1" customWidth="1"/>
    <col min="2" max="2" width="4.42578125" style="22" bestFit="1" customWidth="1"/>
    <col min="3" max="3" width="6.7109375" style="22" customWidth="1"/>
    <col min="4" max="4" width="12.85546875" style="22" customWidth="1"/>
    <col min="5" max="5" width="25.7109375" style="50" customWidth="1"/>
    <col min="6" max="6" width="23.7109375" style="50" customWidth="1"/>
    <col min="7" max="7" width="10.7109375" style="50" customWidth="1"/>
    <col min="8" max="9" width="8.7109375" style="22" customWidth="1"/>
    <col min="10" max="15" width="8.7109375" style="50" customWidth="1"/>
    <col min="16" max="17" width="8.7109375" style="22" customWidth="1"/>
    <col min="18" max="18" width="9.7109375" style="22" customWidth="1"/>
    <col min="19" max="16384" width="9.140625" style="22"/>
  </cols>
  <sheetData>
    <row r="1" spans="1:36" ht="35.1" customHeight="1">
      <c r="B1" s="319" t="s">
        <v>3</v>
      </c>
      <c r="C1" s="319"/>
      <c r="D1" s="319"/>
      <c r="E1" s="126" t="str">
        <f>'genel bilgi girişi'!$B$4</f>
        <v>GENÇ KIZ</v>
      </c>
      <c r="J1" s="22"/>
      <c r="K1" s="22"/>
      <c r="N1" s="125" t="s">
        <v>4</v>
      </c>
      <c r="O1" s="326" t="str">
        <f>'genel bilgi girişi'!B5</f>
        <v>ATATÜRK STADYUMU</v>
      </c>
      <c r="P1" s="326"/>
      <c r="Q1" s="326"/>
      <c r="R1" s="326"/>
    </row>
    <row r="2" spans="1:36" ht="35.1" customHeight="1">
      <c r="B2" s="319" t="s">
        <v>6</v>
      </c>
      <c r="C2" s="319"/>
      <c r="D2" s="319"/>
      <c r="E2" s="128" t="s">
        <v>196</v>
      </c>
      <c r="J2" s="52"/>
      <c r="K2" s="52"/>
      <c r="L2" s="52"/>
      <c r="M2" s="52"/>
      <c r="N2" s="125" t="s">
        <v>5</v>
      </c>
      <c r="O2" s="327" t="str">
        <f>'genel bilgi girişi'!B6</f>
        <v>11-12 MART 2019</v>
      </c>
      <c r="P2" s="327"/>
      <c r="Q2" s="327"/>
      <c r="R2" s="327"/>
    </row>
    <row r="3" spans="1:36" ht="35.1" customHeight="1">
      <c r="B3" s="319" t="s">
        <v>40</v>
      </c>
      <c r="C3" s="319"/>
      <c r="D3" s="319"/>
      <c r="E3" s="369" t="str">
        <f>rekorlar!$H$19</f>
        <v>TUĞBA AYDIN 12.45 m</v>
      </c>
      <c r="K3" s="150"/>
      <c r="L3" s="150"/>
      <c r="M3" s="151"/>
      <c r="N3" s="125" t="s">
        <v>41</v>
      </c>
      <c r="O3" s="328" t="str">
        <f>'yarışma programı'!$E$19</f>
        <v>1. Gün-10:40</v>
      </c>
      <c r="P3" s="328"/>
      <c r="Q3" s="328"/>
      <c r="R3" s="328"/>
    </row>
    <row r="4" spans="1:36" ht="35.1" customHeight="1">
      <c r="B4" s="318" t="str">
        <f>'genel bilgi girişi'!$B$8</f>
        <v>MİLLİ EĞİTİM ve KÜLTÜR BAKANLIĞI 2018-2019 ÖĞRETİM YILI GENÇLER ATLETİZM  ELEME YARIŞMALARI</v>
      </c>
      <c r="C4" s="318"/>
      <c r="D4" s="318"/>
      <c r="E4" s="318"/>
      <c r="F4" s="318"/>
      <c r="G4" s="186"/>
      <c r="H4" s="343" t="s">
        <v>26</v>
      </c>
      <c r="I4" s="343"/>
      <c r="J4" s="343"/>
      <c r="K4" s="343"/>
      <c r="L4" s="343"/>
      <c r="M4" s="343"/>
      <c r="N4" s="343"/>
      <c r="O4" s="152"/>
    </row>
    <row r="5" spans="1:36" s="52" customFormat="1" ht="35.1" customHeight="1">
      <c r="A5" s="39" t="s">
        <v>191</v>
      </c>
      <c r="B5" s="39" t="s">
        <v>45</v>
      </c>
      <c r="C5" s="39" t="s">
        <v>7</v>
      </c>
      <c r="D5" s="129" t="s">
        <v>34</v>
      </c>
      <c r="E5" s="129" t="s">
        <v>35</v>
      </c>
      <c r="F5" s="129" t="s">
        <v>8</v>
      </c>
      <c r="G5" s="129" t="s">
        <v>254</v>
      </c>
      <c r="H5" s="45">
        <v>1</v>
      </c>
      <c r="I5" s="45">
        <v>2</v>
      </c>
      <c r="J5" s="45">
        <v>3</v>
      </c>
      <c r="K5" s="154" t="s">
        <v>192</v>
      </c>
      <c r="L5" s="154">
        <v>4</v>
      </c>
      <c r="M5" s="45">
        <v>5</v>
      </c>
      <c r="N5" s="45">
        <v>6</v>
      </c>
      <c r="O5" s="91" t="s">
        <v>23</v>
      </c>
      <c r="P5" s="39" t="s">
        <v>10</v>
      </c>
      <c r="Q5" s="39" t="s">
        <v>253</v>
      </c>
      <c r="R5" s="39" t="s">
        <v>24</v>
      </c>
    </row>
    <row r="6" spans="1:36" ht="35.1" customHeight="1">
      <c r="A6" s="154">
        <v>2</v>
      </c>
      <c r="B6" s="53">
        <v>1</v>
      </c>
      <c r="C6" s="54">
        <f>'yarışmaya katılan okullar'!B12</f>
        <v>33</v>
      </c>
      <c r="D6" s="134" t="s">
        <v>192</v>
      </c>
      <c r="E6" s="135" t="s">
        <v>192</v>
      </c>
      <c r="F6" s="136" t="str">
        <f>'yarışmaya katılan okullar'!C12</f>
        <v>DEĞİRMENLİK LİSESİ</v>
      </c>
      <c r="G6" s="135"/>
      <c r="H6" s="56"/>
      <c r="I6" s="56"/>
      <c r="J6" s="56"/>
      <c r="K6" s="187">
        <f t="shared" ref="K6:K12" si="0">IF(G6="",MAX(H6:J6),"")</f>
        <v>0</v>
      </c>
      <c r="L6" s="56"/>
      <c r="M6" s="169"/>
      <c r="N6" s="169"/>
      <c r="O6" s="187">
        <f>IF(G6="",MAX(H6:N6),G6)</f>
        <v>0</v>
      </c>
      <c r="P6" s="218" t="e">
        <f>IF(LEN(O6)&gt;0,VLOOKUP(O6,Puanlar!$U$4:$V$111,2)-IF(COUNTIF(Puanlar!$U$4:$V$111,O6)=0,0,0)," ")</f>
        <v>#N/A</v>
      </c>
      <c r="Q6" s="220"/>
      <c r="R6" s="162"/>
      <c r="AJ6" s="189"/>
    </row>
    <row r="7" spans="1:36" ht="35.1" customHeight="1">
      <c r="A7" s="154">
        <v>4</v>
      </c>
      <c r="B7" s="53">
        <v>2</v>
      </c>
      <c r="C7" s="54">
        <f>'yarışmaya katılan okullar'!B13</f>
        <v>35</v>
      </c>
      <c r="D7" s="134" t="s">
        <v>192</v>
      </c>
      <c r="E7" s="135" t="s">
        <v>192</v>
      </c>
      <c r="F7" s="136" t="str">
        <f>'yarışmaya katılan okullar'!C13</f>
        <v>ANAFARTALAR LİSESİ</v>
      </c>
      <c r="G7" s="135"/>
      <c r="H7" s="56"/>
      <c r="I7" s="56"/>
      <c r="J7" s="56"/>
      <c r="K7" s="187">
        <f t="shared" si="0"/>
        <v>0</v>
      </c>
      <c r="L7" s="56"/>
      <c r="M7" s="169"/>
      <c r="N7" s="169"/>
      <c r="O7" s="187">
        <f t="shared" ref="O7:O37" si="1">IF(G7="",MAX(H7:N7),G7)</f>
        <v>0</v>
      </c>
      <c r="P7" s="218" t="e">
        <f>IF(LEN(O7)&gt;0,VLOOKUP(O7,Puanlar!$U$4:$V$111,2)-IF(COUNTIF(Puanlar!$U$4:$V$111,O7)=0,0,0)," ")</f>
        <v>#N/A</v>
      </c>
      <c r="Q7" s="220"/>
      <c r="R7" s="162"/>
      <c r="AJ7" s="189"/>
    </row>
    <row r="8" spans="1:36" ht="35.1" customHeight="1">
      <c r="A8" s="154">
        <v>6</v>
      </c>
      <c r="B8" s="53">
        <v>3</v>
      </c>
      <c r="C8" s="54">
        <f>'yarışmaya katılan okullar'!B14</f>
        <v>49</v>
      </c>
      <c r="D8" s="134">
        <v>38153</v>
      </c>
      <c r="E8" s="135" t="s">
        <v>275</v>
      </c>
      <c r="F8" s="136" t="str">
        <f>'yarışmaya katılan okullar'!C14</f>
        <v>NAMIK KEMAL LİSESİ</v>
      </c>
      <c r="G8" s="135"/>
      <c r="H8" s="56"/>
      <c r="I8" s="56"/>
      <c r="J8" s="56"/>
      <c r="K8" s="187">
        <f t="shared" si="0"/>
        <v>0</v>
      </c>
      <c r="L8" s="56"/>
      <c r="M8" s="169"/>
      <c r="N8" s="169"/>
      <c r="O8" s="187">
        <f t="shared" si="1"/>
        <v>0</v>
      </c>
      <c r="P8" s="218" t="e">
        <f>IF(LEN(O8)&gt;0,VLOOKUP(O8,Puanlar!$U$4:$V$111,2)-IF(COUNTIF(Puanlar!$U$4:$V$111,O8)=0,0,0)," ")</f>
        <v>#N/A</v>
      </c>
      <c r="Q8" s="220"/>
      <c r="R8" s="162"/>
      <c r="AJ8" s="189"/>
    </row>
    <row r="9" spans="1:36" ht="35.1" customHeight="1">
      <c r="A9" s="154">
        <v>8</v>
      </c>
      <c r="B9" s="53">
        <v>4</v>
      </c>
      <c r="C9" s="54">
        <f>'yarışmaya katılan okullar'!B15</f>
        <v>71</v>
      </c>
      <c r="D9" s="134" t="s">
        <v>393</v>
      </c>
      <c r="E9" s="135" t="s">
        <v>394</v>
      </c>
      <c r="F9" s="136" t="str">
        <f>'yarışmaya katılan okullar'!C15</f>
        <v>THE AMERİCAN COLLEGE</v>
      </c>
      <c r="G9" s="135"/>
      <c r="H9" s="56"/>
      <c r="I9" s="56"/>
      <c r="J9" s="56"/>
      <c r="K9" s="187">
        <f t="shared" si="0"/>
        <v>0</v>
      </c>
      <c r="L9" s="56"/>
      <c r="M9" s="169"/>
      <c r="N9" s="169"/>
      <c r="O9" s="187">
        <f t="shared" si="1"/>
        <v>0</v>
      </c>
      <c r="P9" s="218" t="e">
        <f>IF(LEN(O9)&gt;0,VLOOKUP(O9,Puanlar!$U$4:$V$111,2)-IF(COUNTIF(Puanlar!$U$4:$V$111,O9)=0,0,0)," ")</f>
        <v>#N/A</v>
      </c>
      <c r="Q9" s="220"/>
      <c r="R9" s="162"/>
      <c r="AJ9" s="189"/>
    </row>
    <row r="10" spans="1:36" ht="35.1" customHeight="1">
      <c r="A10" s="154">
        <v>7</v>
      </c>
      <c r="B10" s="53">
        <v>5</v>
      </c>
      <c r="C10" s="54">
        <f>'yarışmaya katılan okullar'!B16</f>
        <v>77</v>
      </c>
      <c r="D10" s="134">
        <v>37929</v>
      </c>
      <c r="E10" s="135" t="s">
        <v>278</v>
      </c>
      <c r="F10" s="136" t="str">
        <f>'yarışmaya katılan okullar'!C16</f>
        <v>BÜLENT ECEVİT ANADOLU LİSESİ</v>
      </c>
      <c r="G10" s="135"/>
      <c r="H10" s="56"/>
      <c r="I10" s="56"/>
      <c r="J10" s="56"/>
      <c r="K10" s="187">
        <f t="shared" si="0"/>
        <v>0</v>
      </c>
      <c r="L10" s="56"/>
      <c r="M10" s="169"/>
      <c r="N10" s="169"/>
      <c r="O10" s="187">
        <f t="shared" si="1"/>
        <v>0</v>
      </c>
      <c r="P10" s="218" t="e">
        <f>IF(LEN(O10)&gt;0,VLOOKUP(O10,Puanlar!$U$4:$V$111,2)-IF(COUNTIF(Puanlar!$U$4:$V$111,O10)=0,0,0)," ")</f>
        <v>#N/A</v>
      </c>
      <c r="Q10" s="220"/>
      <c r="R10" s="162"/>
      <c r="AJ10" s="189"/>
    </row>
    <row r="11" spans="1:36" ht="35.1" customHeight="1">
      <c r="A11" s="154">
        <v>5</v>
      </c>
      <c r="B11" s="53">
        <v>6</v>
      </c>
      <c r="C11" s="54">
        <f>'yarışmaya katılan okullar'!B17</f>
        <v>45</v>
      </c>
      <c r="D11" s="134" t="s">
        <v>192</v>
      </c>
      <c r="E11" s="135" t="s">
        <v>192</v>
      </c>
      <c r="F11" s="136" t="str">
        <f>'yarışmaya katılan okullar'!C17</f>
        <v>GÜZELYURT MESLEK LİSESİ</v>
      </c>
      <c r="G11" s="135"/>
      <c r="H11" s="56"/>
      <c r="I11" s="56"/>
      <c r="J11" s="56"/>
      <c r="K11" s="187">
        <f t="shared" si="0"/>
        <v>0</v>
      </c>
      <c r="L11" s="56"/>
      <c r="M11" s="56"/>
      <c r="N11" s="56"/>
      <c r="O11" s="187">
        <f t="shared" si="1"/>
        <v>0</v>
      </c>
      <c r="P11" s="218" t="e">
        <f>IF(LEN(O11)&gt;0,VLOOKUP(O11,Puanlar!$U$4:$V$111,2)-IF(COUNTIF(Puanlar!$U$4:$V$111,O11)=0,0,0)," ")</f>
        <v>#N/A</v>
      </c>
      <c r="Q11" s="220"/>
      <c r="R11" s="162"/>
      <c r="AJ11" s="189"/>
    </row>
    <row r="12" spans="1:36" ht="35.1" customHeight="1">
      <c r="A12" s="154">
        <v>3</v>
      </c>
      <c r="B12" s="53">
        <v>7</v>
      </c>
      <c r="C12" s="54">
        <f>'yarışmaya katılan okullar'!B18</f>
        <v>40</v>
      </c>
      <c r="D12" s="134">
        <v>37366</v>
      </c>
      <c r="E12" s="135" t="s">
        <v>402</v>
      </c>
      <c r="F12" s="136" t="str">
        <f>'yarışmaya katılan okullar'!C18</f>
        <v>ERENKÖY LİSESİ</v>
      </c>
      <c r="G12" s="135"/>
      <c r="H12" s="56"/>
      <c r="I12" s="56"/>
      <c r="J12" s="56"/>
      <c r="K12" s="187">
        <f t="shared" si="0"/>
        <v>0</v>
      </c>
      <c r="L12" s="56"/>
      <c r="M12" s="169"/>
      <c r="N12" s="169"/>
      <c r="O12" s="187">
        <f t="shared" si="1"/>
        <v>0</v>
      </c>
      <c r="P12" s="218" t="e">
        <f>IF(LEN(O12)&gt;0,VLOOKUP(O12,Puanlar!$U$4:$V$111,2)-IF(COUNTIF(Puanlar!$U$4:$V$111,O12)=0,0,0)," ")</f>
        <v>#N/A</v>
      </c>
      <c r="Q12" s="220"/>
      <c r="R12" s="162"/>
      <c r="AJ12" s="189"/>
    </row>
    <row r="13" spans="1:36" ht="35.1" customHeight="1">
      <c r="A13" s="154">
        <v>1</v>
      </c>
      <c r="B13" s="53">
        <v>8</v>
      </c>
      <c r="C13" s="54">
        <f>'yarışmaya katılan okullar'!B19</f>
        <v>44</v>
      </c>
      <c r="D13" s="134" t="s">
        <v>192</v>
      </c>
      <c r="E13" s="135" t="s">
        <v>192</v>
      </c>
      <c r="F13" s="136" t="str">
        <f>'yarışmaya katılan okullar'!C19</f>
        <v>LEFKE GAZİ LİSESİ</v>
      </c>
      <c r="G13" s="135"/>
      <c r="H13" s="56"/>
      <c r="I13" s="56"/>
      <c r="J13" s="56"/>
      <c r="K13" s="187">
        <f t="shared" ref="K13:K37" si="2">IF(G13="",MAX(H13:J13),"")</f>
        <v>0</v>
      </c>
      <c r="L13" s="56"/>
      <c r="M13" s="169"/>
      <c r="N13" s="169"/>
      <c r="O13" s="187">
        <f t="shared" si="1"/>
        <v>0</v>
      </c>
      <c r="P13" s="218" t="e">
        <f>IF(LEN(O13)&gt;0,VLOOKUP(O13,Puanlar!$U$4:$V$111,2)-IF(COUNTIF(Puanlar!$U$4:$V$111,O13)=0,0,0)," ")</f>
        <v>#N/A</v>
      </c>
      <c r="Q13" s="220"/>
      <c r="R13" s="162"/>
      <c r="AJ13" s="189"/>
    </row>
    <row r="14" spans="1:36" ht="35.1" customHeight="1">
      <c r="A14" s="154" t="s">
        <v>194</v>
      </c>
      <c r="B14" s="53">
        <v>9</v>
      </c>
      <c r="C14" s="54">
        <f>'yarışmaya katılan okullar'!B20</f>
        <v>81</v>
      </c>
      <c r="D14" s="134" t="s">
        <v>192</v>
      </c>
      <c r="E14" s="135" t="s">
        <v>192</v>
      </c>
      <c r="F14" s="136" t="str">
        <f>'yarışmaya katılan okullar'!C20</f>
        <v>THE ENGLISH SCHOOL OF KYRENIA</v>
      </c>
      <c r="G14" s="135"/>
      <c r="H14" s="56"/>
      <c r="I14" s="56"/>
      <c r="J14" s="56"/>
      <c r="K14" s="187">
        <f t="shared" si="2"/>
        <v>0</v>
      </c>
      <c r="L14" s="56"/>
      <c r="M14" s="169"/>
      <c r="N14" s="169"/>
      <c r="O14" s="187">
        <f t="shared" si="1"/>
        <v>0</v>
      </c>
      <c r="P14" s="218" t="e">
        <f>IF(LEN(O14)&gt;0,VLOOKUP(O14,Puanlar!$U$4:$V$111,2)-IF(COUNTIF(Puanlar!$U$4:$V$111,O14)=0,0,0)," ")</f>
        <v>#N/A</v>
      </c>
      <c r="Q14" s="220"/>
      <c r="R14" s="162"/>
      <c r="AJ14" s="189"/>
    </row>
    <row r="15" spans="1:36" ht="35.1" customHeight="1">
      <c r="A15" s="154"/>
      <c r="B15" s="53">
        <v>10</v>
      </c>
      <c r="C15" s="54">
        <f>'yarışmaya katılan okullar'!B21</f>
        <v>47</v>
      </c>
      <c r="D15" s="134">
        <v>37767</v>
      </c>
      <c r="E15" s="135" t="s">
        <v>383</v>
      </c>
      <c r="F15" s="136" t="str">
        <f>'yarışmaya katılan okullar'!C21</f>
        <v>KURTULUŞ LİSESİ</v>
      </c>
      <c r="G15" s="135"/>
      <c r="H15" s="56"/>
      <c r="I15" s="56"/>
      <c r="J15" s="56"/>
      <c r="K15" s="187">
        <f t="shared" si="2"/>
        <v>0</v>
      </c>
      <c r="L15" s="56"/>
      <c r="M15" s="169"/>
      <c r="N15" s="169"/>
      <c r="O15" s="187">
        <f t="shared" si="1"/>
        <v>0</v>
      </c>
      <c r="P15" s="218" t="e">
        <f>IF(LEN(O15)&gt;0,VLOOKUP(O15,Puanlar!$U$4:$V$111,2)-IF(COUNTIF(Puanlar!$U$4:$V$111,O15)=0,0,0)," ")</f>
        <v>#N/A</v>
      </c>
      <c r="Q15" s="220"/>
      <c r="R15" s="162"/>
      <c r="AJ15" s="189"/>
    </row>
    <row r="16" spans="1:36" ht="35.1" customHeight="1">
      <c r="A16" s="154"/>
      <c r="B16" s="53">
        <v>11</v>
      </c>
      <c r="C16" s="54">
        <f>'yarışmaya katılan okullar'!B22</f>
        <v>37</v>
      </c>
      <c r="D16" s="134">
        <v>37469</v>
      </c>
      <c r="E16" s="135" t="s">
        <v>403</v>
      </c>
      <c r="F16" s="136" t="str">
        <f>'yarışmaya katılan okullar'!C22</f>
        <v>BEKİRPAŞA LİSESİ</v>
      </c>
      <c r="G16" s="135"/>
      <c r="H16" s="56"/>
      <c r="I16" s="56"/>
      <c r="J16" s="56"/>
      <c r="K16" s="187">
        <f t="shared" si="2"/>
        <v>0</v>
      </c>
      <c r="L16" s="56"/>
      <c r="M16" s="169"/>
      <c r="N16" s="169"/>
      <c r="O16" s="187">
        <f t="shared" si="1"/>
        <v>0</v>
      </c>
      <c r="P16" s="218" t="e">
        <f>IF(LEN(O16)&gt;0,VLOOKUP(O16,Puanlar!$U$4:$V$111,2)-IF(COUNTIF(Puanlar!$U$4:$V$111,O16)=0,0,0)," ")</f>
        <v>#N/A</v>
      </c>
      <c r="Q16" s="220"/>
      <c r="R16" s="162"/>
      <c r="AJ16" s="189"/>
    </row>
    <row r="17" spans="1:36" ht="35.1" customHeight="1">
      <c r="A17" s="154"/>
      <c r="B17" s="53">
        <v>12</v>
      </c>
      <c r="C17" s="54">
        <f>'yarışmaya katılan okullar'!B23</f>
        <v>48</v>
      </c>
      <c r="D17" s="134" t="s">
        <v>192</v>
      </c>
      <c r="E17" s="135" t="s">
        <v>192</v>
      </c>
      <c r="F17" s="136" t="str">
        <f>'yarışmaya katılan okullar'!C23</f>
        <v>LEFKOŞA TÜRK LİSESİ</v>
      </c>
      <c r="G17" s="135"/>
      <c r="H17" s="56"/>
      <c r="I17" s="56"/>
      <c r="J17" s="56"/>
      <c r="K17" s="187">
        <f t="shared" si="2"/>
        <v>0</v>
      </c>
      <c r="L17" s="56"/>
      <c r="M17" s="169"/>
      <c r="N17" s="169"/>
      <c r="O17" s="187">
        <f t="shared" si="1"/>
        <v>0</v>
      </c>
      <c r="P17" s="218" t="e">
        <f>IF(LEN(O17)&gt;0,VLOOKUP(O17,Puanlar!$U$4:$V$111,2)-IF(COUNTIF(Puanlar!$U$4:$V$111,O17)=0,0,0)," ")</f>
        <v>#N/A</v>
      </c>
      <c r="Q17" s="220"/>
      <c r="R17" s="162"/>
      <c r="AJ17" s="189"/>
    </row>
    <row r="18" spans="1:36" ht="35.1" customHeight="1">
      <c r="A18" s="154"/>
      <c r="B18" s="53">
        <v>13</v>
      </c>
      <c r="C18" s="54">
        <f>'yarışmaya katılan okullar'!B24</f>
        <v>39</v>
      </c>
      <c r="D18" s="134" t="s">
        <v>192</v>
      </c>
      <c r="E18" s="135" t="s">
        <v>192</v>
      </c>
      <c r="F18" s="136" t="str">
        <f>'yarışmaya katılan okullar'!C24</f>
        <v>CENGİZ TOPEL E. M .LİSESİ</v>
      </c>
      <c r="G18" s="135"/>
      <c r="H18" s="56"/>
      <c r="I18" s="56"/>
      <c r="J18" s="56"/>
      <c r="K18" s="187">
        <f t="shared" si="2"/>
        <v>0</v>
      </c>
      <c r="L18" s="56"/>
      <c r="M18" s="169"/>
      <c r="N18" s="169"/>
      <c r="O18" s="187">
        <f t="shared" si="1"/>
        <v>0</v>
      </c>
      <c r="P18" s="218" t="e">
        <f>IF(LEN(O18)&gt;0,VLOOKUP(O18,Puanlar!$U$4:$V$111,2)-IF(COUNTIF(Puanlar!$U$4:$V$111,O18)=0,0,0)," ")</f>
        <v>#N/A</v>
      </c>
      <c r="Q18" s="220"/>
      <c r="R18" s="162"/>
      <c r="AJ18" s="189"/>
    </row>
    <row r="19" spans="1:36" ht="35.1" customHeight="1">
      <c r="A19" s="154"/>
      <c r="B19" s="53">
        <v>14</v>
      </c>
      <c r="C19" s="54">
        <f>'yarışmaya katılan okullar'!B25</f>
        <v>64</v>
      </c>
      <c r="D19" s="134" t="s">
        <v>192</v>
      </c>
      <c r="E19" s="135" t="s">
        <v>192</v>
      </c>
      <c r="F19" s="136" t="str">
        <f>'yarışmaya katılan okullar'!C25</f>
        <v>GÜZELYURT TMK</v>
      </c>
      <c r="G19" s="135"/>
      <c r="H19" s="56"/>
      <c r="I19" s="56"/>
      <c r="J19" s="56"/>
      <c r="K19" s="187">
        <f t="shared" si="2"/>
        <v>0</v>
      </c>
      <c r="L19" s="56"/>
      <c r="M19" s="169"/>
      <c r="N19" s="169"/>
      <c r="O19" s="187">
        <f t="shared" si="1"/>
        <v>0</v>
      </c>
      <c r="P19" s="218" t="e">
        <f>IF(LEN(O19)&gt;0,VLOOKUP(O19,Puanlar!$U$4:$V$111,2)-IF(COUNTIF(Puanlar!$U$4:$V$111,O19)=0,0,0)," ")</f>
        <v>#N/A</v>
      </c>
      <c r="Q19" s="220"/>
      <c r="R19" s="162"/>
      <c r="AJ19" s="189"/>
    </row>
    <row r="20" spans="1:36" ht="35.1" customHeight="1">
      <c r="A20" s="154"/>
      <c r="B20" s="53">
        <v>15</v>
      </c>
      <c r="C20" s="54">
        <f>'yarışmaya katılan okullar'!B26</f>
        <v>60</v>
      </c>
      <c r="D20" s="134">
        <v>37950</v>
      </c>
      <c r="E20" s="135" t="s">
        <v>404</v>
      </c>
      <c r="F20" s="136" t="str">
        <f>'yarışmaya katılan okullar'!C26</f>
        <v>KARPAZ MESLEK LİSESİ</v>
      </c>
      <c r="G20" s="135"/>
      <c r="H20" s="56"/>
      <c r="I20" s="56"/>
      <c r="J20" s="56"/>
      <c r="K20" s="187">
        <f t="shared" si="2"/>
        <v>0</v>
      </c>
      <c r="L20" s="56"/>
      <c r="M20" s="169"/>
      <c r="N20" s="169"/>
      <c r="O20" s="187">
        <f t="shared" si="1"/>
        <v>0</v>
      </c>
      <c r="P20" s="218" t="e">
        <f>IF(LEN(O20)&gt;0,VLOOKUP(O20,Puanlar!$U$4:$V$111,2)-IF(COUNTIF(Puanlar!$U$4:$V$111,O20)=0,0,0)," ")</f>
        <v>#N/A</v>
      </c>
      <c r="Q20" s="220"/>
      <c r="R20" s="162"/>
      <c r="AJ20" s="189"/>
    </row>
    <row r="21" spans="1:36" ht="35.1" customHeight="1">
      <c r="A21" s="154"/>
      <c r="B21" s="53">
        <v>16</v>
      </c>
      <c r="C21" s="54">
        <f>'yarışmaya katılan okullar'!B27</f>
        <v>59</v>
      </c>
      <c r="D21" s="134" t="s">
        <v>192</v>
      </c>
      <c r="E21" s="135" t="s">
        <v>192</v>
      </c>
      <c r="F21" s="136" t="str">
        <f>'yarışmaya katılan okullar'!C27</f>
        <v>POLATPAŞA LİSESİ</v>
      </c>
      <c r="G21" s="135"/>
      <c r="H21" s="56"/>
      <c r="I21" s="56"/>
      <c r="J21" s="169"/>
      <c r="K21" s="187">
        <f t="shared" si="2"/>
        <v>0</v>
      </c>
      <c r="L21" s="169"/>
      <c r="M21" s="169"/>
      <c r="N21" s="169"/>
      <c r="O21" s="187">
        <f t="shared" si="1"/>
        <v>0</v>
      </c>
      <c r="P21" s="218" t="e">
        <f>IF(LEN(O21)&gt;0,VLOOKUP(O21,Puanlar!$U$4:$V$111,2)-IF(COUNTIF(Puanlar!$U$4:$V$111,O21)=0,0,0)," ")</f>
        <v>#N/A</v>
      </c>
      <c r="Q21" s="220"/>
      <c r="R21" s="162"/>
      <c r="AJ21" s="189"/>
    </row>
    <row r="22" spans="1:36" ht="35.1" customHeight="1">
      <c r="A22" s="154"/>
      <c r="B22" s="53">
        <v>17</v>
      </c>
      <c r="C22" s="54">
        <f>'yarışmaya katılan okullar'!B28</f>
        <v>36</v>
      </c>
      <c r="D22" s="134">
        <v>37012</v>
      </c>
      <c r="E22" s="135" t="s">
        <v>397</v>
      </c>
      <c r="F22" s="136" t="str">
        <f>'yarışmaya katılan okullar'!C28</f>
        <v>ATATÜRK MESLEK LİSESİ</v>
      </c>
      <c r="G22" s="135"/>
      <c r="H22" s="56"/>
      <c r="I22" s="56"/>
      <c r="J22" s="169"/>
      <c r="K22" s="187">
        <f t="shared" si="2"/>
        <v>0</v>
      </c>
      <c r="L22" s="169"/>
      <c r="M22" s="169"/>
      <c r="N22" s="169"/>
      <c r="O22" s="187">
        <f t="shared" si="1"/>
        <v>0</v>
      </c>
      <c r="P22" s="218" t="e">
        <f>IF(LEN(O22)&gt;0,VLOOKUP(O22,Puanlar!$U$4:$V$111,2)-IF(COUNTIF(Puanlar!$U$4:$V$111,O22)=0,0,0)," ")</f>
        <v>#N/A</v>
      </c>
      <c r="Q22" s="220"/>
      <c r="R22" s="162"/>
      <c r="AJ22" s="189"/>
    </row>
    <row r="23" spans="1:36" ht="35.1" customHeight="1">
      <c r="A23" s="154"/>
      <c r="B23" s="53">
        <v>18</v>
      </c>
      <c r="C23" s="54">
        <f>'yarışmaya katılan okullar'!B29</f>
        <v>27</v>
      </c>
      <c r="D23" s="134">
        <v>37706</v>
      </c>
      <c r="E23" s="135" t="s">
        <v>386</v>
      </c>
      <c r="F23" s="136" t="str">
        <f>'yarışmaya katılan okullar'!C29</f>
        <v>YAKIN DOĞU KOLEJİ</v>
      </c>
      <c r="G23" s="135"/>
      <c r="H23" s="56"/>
      <c r="I23" s="56"/>
      <c r="J23" s="56"/>
      <c r="K23" s="187">
        <f t="shared" si="2"/>
        <v>0</v>
      </c>
      <c r="L23" s="56"/>
      <c r="M23" s="169"/>
      <c r="N23" s="169"/>
      <c r="O23" s="187">
        <f t="shared" si="1"/>
        <v>0</v>
      </c>
      <c r="P23" s="218" t="e">
        <f>IF(LEN(O23)&gt;0,VLOOKUP(O23,Puanlar!$U$4:$V$111,2)-IF(COUNTIF(Puanlar!$U$4:$V$111,O23)=0,0,0)," ")</f>
        <v>#N/A</v>
      </c>
      <c r="Q23" s="220"/>
      <c r="R23" s="162"/>
      <c r="AJ23" s="189"/>
    </row>
    <row r="24" spans="1:36" ht="35.1" customHeight="1">
      <c r="A24" s="154"/>
      <c r="B24" s="53">
        <v>19</v>
      </c>
      <c r="C24" s="54">
        <f>'yarışmaya katılan okullar'!B30</f>
        <v>46</v>
      </c>
      <c r="D24" s="134" t="s">
        <v>192</v>
      </c>
      <c r="E24" s="135" t="s">
        <v>192</v>
      </c>
      <c r="F24" s="136" t="str">
        <f>'yarışmaya katılan okullar'!C30</f>
        <v>HAYDARPAŞA TİCARET LİSESİ</v>
      </c>
      <c r="G24" s="135"/>
      <c r="H24" s="56"/>
      <c r="I24" s="56"/>
      <c r="J24" s="169"/>
      <c r="K24" s="187">
        <f t="shared" si="2"/>
        <v>0</v>
      </c>
      <c r="L24" s="56"/>
      <c r="M24" s="169"/>
      <c r="N24" s="169"/>
      <c r="O24" s="187">
        <f t="shared" si="1"/>
        <v>0</v>
      </c>
      <c r="P24" s="218" t="e">
        <f>IF(LEN(O24)&gt;0,VLOOKUP(O24,Puanlar!$U$4:$V$111,2)-IF(COUNTIF(Puanlar!$U$4:$V$111,O24)=0,0,0)," ")</f>
        <v>#N/A</v>
      </c>
      <c r="Q24" s="220"/>
      <c r="R24" s="162"/>
      <c r="AJ24" s="189"/>
    </row>
    <row r="25" spans="1:36" ht="35.1" customHeight="1">
      <c r="A25" s="154"/>
      <c r="B25" s="53">
        <v>20</v>
      </c>
      <c r="C25" s="54">
        <f>'yarışmaya katılan okullar'!B31</f>
        <v>51</v>
      </c>
      <c r="D25" s="134" t="s">
        <v>192</v>
      </c>
      <c r="E25" s="135" t="s">
        <v>192</v>
      </c>
      <c r="F25" s="136" t="str">
        <f>'yarışmaya katılan okullar'!C31</f>
        <v>TÜRK MAARİF KOLEJİ</v>
      </c>
      <c r="G25" s="135"/>
      <c r="H25" s="56"/>
      <c r="I25" s="56"/>
      <c r="J25" s="56"/>
      <c r="K25" s="187">
        <f t="shared" si="2"/>
        <v>0</v>
      </c>
      <c r="L25" s="56"/>
      <c r="M25" s="169"/>
      <c r="N25" s="169"/>
      <c r="O25" s="187">
        <f t="shared" si="1"/>
        <v>0</v>
      </c>
      <c r="P25" s="218" t="e">
        <f>IF(LEN(O25)&gt;0,VLOOKUP(O25,Puanlar!$U$4:$V$111,2)-IF(COUNTIF(Puanlar!$U$4:$V$111,O25)=0,0,0)," ")</f>
        <v>#N/A</v>
      </c>
      <c r="Q25" s="220"/>
      <c r="R25" s="162"/>
      <c r="AJ25" s="189"/>
    </row>
    <row r="26" spans="1:36" ht="35.1" customHeight="1">
      <c r="A26" s="154"/>
      <c r="B26" s="53">
        <v>21</v>
      </c>
      <c r="C26" s="54">
        <f>'yarışmaya katılan okullar'!B32</f>
        <v>53</v>
      </c>
      <c r="D26" s="134" t="s">
        <v>192</v>
      </c>
      <c r="E26" s="135" t="s">
        <v>192</v>
      </c>
      <c r="F26" s="136" t="str">
        <f>'yarışmaya katılan okullar'!C32</f>
        <v>20 TEMMUZ FEN LİSESİ</v>
      </c>
      <c r="G26" s="135"/>
      <c r="H26" s="56"/>
      <c r="I26" s="56"/>
      <c r="J26" s="169"/>
      <c r="K26" s="187">
        <f t="shared" si="2"/>
        <v>0</v>
      </c>
      <c r="L26" s="56"/>
      <c r="M26" s="169"/>
      <c r="N26" s="169"/>
      <c r="O26" s="187">
        <f t="shared" si="1"/>
        <v>0</v>
      </c>
      <c r="P26" s="218" t="e">
        <f>IF(LEN(O26)&gt;0,VLOOKUP(O26,Puanlar!$U$4:$V$111,2)-IF(COUNTIF(Puanlar!$U$4:$V$111,O26)=0,0,0)," ")</f>
        <v>#N/A</v>
      </c>
      <c r="Q26" s="220"/>
      <c r="R26" s="162"/>
      <c r="AJ26" s="189"/>
    </row>
    <row r="27" spans="1:36" ht="35.1" customHeight="1">
      <c r="A27" s="154"/>
      <c r="B27" s="53">
        <v>22</v>
      </c>
      <c r="C27" s="54">
        <f>'yarışmaya katılan okullar'!B33</f>
        <v>57</v>
      </c>
      <c r="D27" s="134" t="s">
        <v>399</v>
      </c>
      <c r="E27" s="135" t="s">
        <v>400</v>
      </c>
      <c r="F27" s="136" t="str">
        <f>'yarışmaya katılan okullar'!C33</f>
        <v>19 MAYIS TMK</v>
      </c>
      <c r="G27" s="135"/>
      <c r="H27" s="56"/>
      <c r="I27" s="56"/>
      <c r="J27" s="56"/>
      <c r="K27" s="187">
        <f t="shared" si="2"/>
        <v>0</v>
      </c>
      <c r="L27" s="56"/>
      <c r="M27" s="169"/>
      <c r="N27" s="169"/>
      <c r="O27" s="187">
        <f t="shared" si="1"/>
        <v>0</v>
      </c>
      <c r="P27" s="218" t="e">
        <f>IF(LEN(O27)&gt;0,VLOOKUP(O27,Puanlar!$U$4:$V$111,2)-IF(COUNTIF(Puanlar!$U$4:$V$111,O27)=0,0,0)," ")</f>
        <v>#N/A</v>
      </c>
      <c r="Q27" s="220"/>
      <c r="R27" s="162"/>
      <c r="AJ27" s="189"/>
    </row>
    <row r="28" spans="1:36" ht="35.1" customHeight="1">
      <c r="A28" s="154"/>
      <c r="B28" s="53">
        <v>23</v>
      </c>
      <c r="C28" s="54">
        <f>'yarışmaya katılan okullar'!B34</f>
        <v>30</v>
      </c>
      <c r="D28" s="134" t="s">
        <v>405</v>
      </c>
      <c r="E28" s="135" t="s">
        <v>312</v>
      </c>
      <c r="F28" s="136" t="str">
        <f>'yarışmaya katılan okullar'!C34</f>
        <v>HALA SULTAN İLAHİYAT KOLEJİ</v>
      </c>
      <c r="G28" s="135"/>
      <c r="H28" s="56"/>
      <c r="I28" s="56"/>
      <c r="J28" s="169"/>
      <c r="K28" s="187">
        <f t="shared" si="2"/>
        <v>0</v>
      </c>
      <c r="L28" s="56"/>
      <c r="M28" s="169"/>
      <c r="N28" s="169"/>
      <c r="O28" s="187">
        <f t="shared" si="1"/>
        <v>0</v>
      </c>
      <c r="P28" s="218" t="e">
        <f>IF(LEN(O28)&gt;0,VLOOKUP(O28,Puanlar!$U$4:$V$111,2)-IF(COUNTIF(Puanlar!$U$4:$V$111,O28)=0,0,0)," ")</f>
        <v>#N/A</v>
      </c>
      <c r="Q28" s="220"/>
      <c r="R28" s="162"/>
      <c r="AJ28" s="189"/>
    </row>
    <row r="29" spans="1:36" ht="35.1" customHeight="1">
      <c r="A29" s="154"/>
      <c r="B29" s="53">
        <v>24</v>
      </c>
      <c r="C29" s="54">
        <f>'yarışmaya katılan okullar'!B35</f>
        <v>0</v>
      </c>
      <c r="D29" s="134"/>
      <c r="E29" s="135"/>
      <c r="F29" s="136" t="str">
        <f>'yarışmaya katılan okullar'!C35</f>
        <v/>
      </c>
      <c r="G29" s="135"/>
      <c r="H29" s="56"/>
      <c r="I29" s="56"/>
      <c r="J29" s="56"/>
      <c r="K29" s="187">
        <f t="shared" si="2"/>
        <v>0</v>
      </c>
      <c r="L29" s="56"/>
      <c r="M29" s="169"/>
      <c r="N29" s="169"/>
      <c r="O29" s="187">
        <f t="shared" si="1"/>
        <v>0</v>
      </c>
      <c r="P29" s="218" t="e">
        <f>IF(LEN(O29)&gt;0,VLOOKUP(O29,Puanlar!$U$4:$V$111,2)-IF(COUNTIF(Puanlar!$U$4:$V$111,O29)=0,0,0)," ")</f>
        <v>#N/A</v>
      </c>
      <c r="Q29" s="220"/>
      <c r="R29" s="162"/>
      <c r="AJ29" s="189"/>
    </row>
    <row r="30" spans="1:36" ht="35.1" customHeight="1">
      <c r="A30" s="154"/>
      <c r="B30" s="53">
        <v>25</v>
      </c>
      <c r="C30" s="54">
        <f>'yarışmaya katılan okullar'!B36</f>
        <v>0</v>
      </c>
      <c r="D30" s="141"/>
      <c r="E30" s="135"/>
      <c r="F30" s="136" t="str">
        <f>'yarışmaya katılan okullar'!C36</f>
        <v/>
      </c>
      <c r="G30" s="135"/>
      <c r="H30" s="56"/>
      <c r="I30" s="56"/>
      <c r="J30" s="169"/>
      <c r="K30" s="187">
        <f t="shared" si="2"/>
        <v>0</v>
      </c>
      <c r="L30" s="56"/>
      <c r="M30" s="169"/>
      <c r="N30" s="169"/>
      <c r="O30" s="187">
        <f t="shared" si="1"/>
        <v>0</v>
      </c>
      <c r="P30" s="218" t="e">
        <f>IF(LEN(O30)&gt;0,VLOOKUP(O30,Puanlar!$U$4:$V$111,2)-IF(COUNTIF(Puanlar!$U$4:$V$111,O30)=0,0,0)," ")</f>
        <v>#N/A</v>
      </c>
      <c r="Q30" s="220"/>
      <c r="R30" s="162"/>
      <c r="AJ30" s="189"/>
    </row>
    <row r="31" spans="1:36" ht="35.1" customHeight="1">
      <c r="A31" s="154"/>
      <c r="B31" s="53">
        <v>26</v>
      </c>
      <c r="C31" s="54">
        <f>'yarışmaya katılan okullar'!B37</f>
        <v>0</v>
      </c>
      <c r="D31" s="141"/>
      <c r="E31" s="135"/>
      <c r="F31" s="136" t="str">
        <f>'yarışmaya katılan okullar'!C37</f>
        <v/>
      </c>
      <c r="G31" s="135"/>
      <c r="H31" s="56"/>
      <c r="I31" s="56"/>
      <c r="J31" s="56"/>
      <c r="K31" s="187">
        <f t="shared" si="2"/>
        <v>0</v>
      </c>
      <c r="L31" s="56"/>
      <c r="M31" s="169"/>
      <c r="N31" s="169"/>
      <c r="O31" s="187">
        <f t="shared" si="1"/>
        <v>0</v>
      </c>
      <c r="P31" s="218" t="e">
        <f>IF(LEN(O31)&gt;0,VLOOKUP(O31,Puanlar!$U$4:$V$111,2)-IF(COUNTIF(Puanlar!$U$4:$V$111,O31)=0,0,0)," ")</f>
        <v>#N/A</v>
      </c>
      <c r="Q31" s="220"/>
      <c r="R31" s="162"/>
      <c r="AJ31" s="189"/>
    </row>
    <row r="32" spans="1:36" ht="35.1" customHeight="1">
      <c r="A32" s="154"/>
      <c r="B32" s="53">
        <v>27</v>
      </c>
      <c r="C32" s="54">
        <f>'yarışmaya katılan okullar'!B38</f>
        <v>0</v>
      </c>
      <c r="D32" s="141"/>
      <c r="E32" s="135"/>
      <c r="F32" s="136" t="str">
        <f>'yarışmaya katılan okullar'!C38</f>
        <v/>
      </c>
      <c r="G32" s="135"/>
      <c r="H32" s="56"/>
      <c r="I32" s="56"/>
      <c r="J32" s="169"/>
      <c r="K32" s="187">
        <f t="shared" si="2"/>
        <v>0</v>
      </c>
      <c r="L32" s="169"/>
      <c r="M32" s="169"/>
      <c r="N32" s="169"/>
      <c r="O32" s="187">
        <f t="shared" si="1"/>
        <v>0</v>
      </c>
      <c r="P32" s="218" t="e">
        <f>IF(LEN(O32)&gt;0,VLOOKUP(O32,Puanlar!$U$4:$V$111,2)-IF(COUNTIF(Puanlar!$U$4:$V$111,O32)=0,0,0)," ")</f>
        <v>#N/A</v>
      </c>
      <c r="Q32" s="220"/>
      <c r="R32" s="162"/>
      <c r="AJ32" s="189"/>
    </row>
    <row r="33" spans="1:37" ht="35.1" customHeight="1">
      <c r="A33" s="154"/>
      <c r="B33" s="53">
        <v>28</v>
      </c>
      <c r="C33" s="54">
        <f>'yarışmaya katılan okullar'!B39</f>
        <v>0</v>
      </c>
      <c r="D33" s="141"/>
      <c r="E33" s="135"/>
      <c r="F33" s="136" t="str">
        <f>'yarışmaya katılan okullar'!C39</f>
        <v/>
      </c>
      <c r="G33" s="135"/>
      <c r="H33" s="56"/>
      <c r="I33" s="56"/>
      <c r="J33" s="56"/>
      <c r="K33" s="187">
        <f t="shared" si="2"/>
        <v>0</v>
      </c>
      <c r="L33" s="56"/>
      <c r="M33" s="169"/>
      <c r="N33" s="169"/>
      <c r="O33" s="187">
        <f t="shared" si="1"/>
        <v>0</v>
      </c>
      <c r="P33" s="218" t="e">
        <f>IF(LEN(O33)&gt;0,VLOOKUP(O33,Puanlar!$U$4:$V$111,2)-IF(COUNTIF(Puanlar!$U$4:$V$111,O33)=0,0,0)," ")</f>
        <v>#N/A</v>
      </c>
      <c r="Q33" s="220"/>
      <c r="R33" s="162"/>
      <c r="AJ33" s="189"/>
    </row>
    <row r="34" spans="1:37" ht="35.1" customHeight="1">
      <c r="A34" s="154"/>
      <c r="B34" s="53">
        <v>29</v>
      </c>
      <c r="C34" s="54">
        <f>'yarışmaya katılan okullar'!B40</f>
        <v>0</v>
      </c>
      <c r="D34" s="141"/>
      <c r="E34" s="135"/>
      <c r="F34" s="136" t="str">
        <f>'yarışmaya katılan okullar'!C40</f>
        <v/>
      </c>
      <c r="G34" s="135"/>
      <c r="H34" s="56"/>
      <c r="I34" s="56"/>
      <c r="J34" s="169"/>
      <c r="K34" s="187">
        <f t="shared" si="2"/>
        <v>0</v>
      </c>
      <c r="L34" s="56"/>
      <c r="M34" s="169"/>
      <c r="N34" s="169"/>
      <c r="O34" s="187">
        <f t="shared" si="1"/>
        <v>0</v>
      </c>
      <c r="P34" s="218" t="e">
        <f>IF(LEN(O34)&gt;0,VLOOKUP(O34,Puanlar!$U$4:$V$111,2)-IF(COUNTIF(Puanlar!$U$4:$V$111,O34)=0,0,0)," ")</f>
        <v>#N/A</v>
      </c>
      <c r="Q34" s="220"/>
      <c r="R34" s="162"/>
      <c r="AJ34" s="189"/>
    </row>
    <row r="35" spans="1:37" ht="35.1" customHeight="1">
      <c r="A35" s="154"/>
      <c r="B35" s="53">
        <v>30</v>
      </c>
      <c r="C35" s="54">
        <f>'yarışmaya katılan okullar'!B41</f>
        <v>0</v>
      </c>
      <c r="D35" s="141"/>
      <c r="E35" s="135"/>
      <c r="F35" s="136" t="str">
        <f>'yarışmaya katılan okullar'!C41</f>
        <v/>
      </c>
      <c r="G35" s="135"/>
      <c r="H35" s="56"/>
      <c r="I35" s="56"/>
      <c r="J35" s="56"/>
      <c r="K35" s="187">
        <f t="shared" si="2"/>
        <v>0</v>
      </c>
      <c r="L35" s="56"/>
      <c r="M35" s="169"/>
      <c r="N35" s="169"/>
      <c r="O35" s="187">
        <f t="shared" si="1"/>
        <v>0</v>
      </c>
      <c r="P35" s="218" t="e">
        <f>IF(LEN(O35)&gt;0,VLOOKUP(O35,Puanlar!$U$4:$V$111,2)-IF(COUNTIF(Puanlar!$U$4:$V$111,O35)=0,0,0)," ")</f>
        <v>#N/A</v>
      </c>
      <c r="Q35" s="220"/>
      <c r="R35" s="162"/>
      <c r="AJ35" s="189"/>
    </row>
    <row r="36" spans="1:37" ht="35.1" customHeight="1">
      <c r="A36" s="154"/>
      <c r="B36" s="53">
        <v>31</v>
      </c>
      <c r="C36" s="54">
        <f>'yarışmaya katılan okullar'!B42</f>
        <v>0</v>
      </c>
      <c r="D36" s="141"/>
      <c r="E36" s="135"/>
      <c r="F36" s="136" t="str">
        <f>'yarışmaya katılan okullar'!C42</f>
        <v/>
      </c>
      <c r="G36" s="135"/>
      <c r="H36" s="56"/>
      <c r="I36" s="56"/>
      <c r="J36" s="169"/>
      <c r="K36" s="187">
        <f t="shared" si="2"/>
        <v>0</v>
      </c>
      <c r="L36" s="56"/>
      <c r="M36" s="169"/>
      <c r="N36" s="169"/>
      <c r="O36" s="187">
        <f t="shared" si="1"/>
        <v>0</v>
      </c>
      <c r="P36" s="218" t="e">
        <f>IF(LEN(O36)&gt;0,VLOOKUP(O36,Puanlar!$U$4:$V$111,2)-IF(COUNTIF(Puanlar!$U$4:$V$111,O36)=0,0,0)," ")</f>
        <v>#N/A</v>
      </c>
      <c r="Q36" s="220"/>
      <c r="R36" s="162"/>
      <c r="AJ36" s="189"/>
    </row>
    <row r="37" spans="1:37" ht="35.1" customHeight="1">
      <c r="A37" s="154"/>
      <c r="B37" s="53">
        <v>32</v>
      </c>
      <c r="C37" s="54">
        <f>'yarışmaya katılan okullar'!B43</f>
        <v>0</v>
      </c>
      <c r="D37" s="141"/>
      <c r="E37" s="135"/>
      <c r="F37" s="136" t="str">
        <f>'yarışmaya katılan okullar'!C43</f>
        <v/>
      </c>
      <c r="G37" s="135"/>
      <c r="H37" s="56"/>
      <c r="I37" s="56"/>
      <c r="J37" s="56"/>
      <c r="K37" s="187">
        <f t="shared" si="2"/>
        <v>0</v>
      </c>
      <c r="L37" s="56"/>
      <c r="M37" s="169"/>
      <c r="N37" s="169"/>
      <c r="O37" s="187">
        <f t="shared" si="1"/>
        <v>0</v>
      </c>
      <c r="P37" s="218" t="e">
        <f>IF(LEN(O37)&gt;0,VLOOKUP(O37,Puanlar!$U$4:$V$111,2)-IF(COUNTIF(Puanlar!$U$4:$V$111,O37)=0,0,0)," ")</f>
        <v>#N/A</v>
      </c>
      <c r="Q37" s="220"/>
      <c r="R37" s="162"/>
      <c r="AJ37" s="189"/>
    </row>
    <row r="38" spans="1:37" ht="39.950000000000003" customHeight="1">
      <c r="B38" s="50"/>
      <c r="C38" s="150">
        <v>0</v>
      </c>
      <c r="D38" s="170"/>
      <c r="E38" s="171" t="s">
        <v>52</v>
      </c>
      <c r="F38" s="151" t="s">
        <v>53</v>
      </c>
      <c r="G38" s="151"/>
      <c r="H38" s="344" t="s">
        <v>54</v>
      </c>
      <c r="I38" s="344"/>
      <c r="J38" s="344"/>
      <c r="K38" s="344"/>
      <c r="L38" s="344" t="s">
        <v>55</v>
      </c>
      <c r="M38" s="344"/>
      <c r="N38" s="344"/>
      <c r="O38" s="344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72"/>
      <c r="AB38" s="173"/>
      <c r="AC38" s="50"/>
      <c r="AD38" s="50"/>
      <c r="AE38" s="50"/>
      <c r="AF38" s="150"/>
      <c r="AG38" s="150"/>
      <c r="AH38" s="151"/>
      <c r="AI38" s="151"/>
      <c r="AJ38" s="127"/>
      <c r="AK38" s="174" t="str">
        <f>IF(AJ38="","",VLOOKUP(AJ38,#REF!,2,FALSE))</f>
        <v/>
      </c>
    </row>
    <row r="39" spans="1:37" s="50" customFormat="1" ht="35.1" customHeight="1">
      <c r="B39" s="321" t="s">
        <v>11</v>
      </c>
      <c r="C39" s="321"/>
      <c r="E39" s="50" t="s">
        <v>46</v>
      </c>
      <c r="H39" s="321" t="s">
        <v>47</v>
      </c>
      <c r="I39" s="321"/>
      <c r="K39" s="150"/>
      <c r="L39" s="321" t="s">
        <v>12</v>
      </c>
      <c r="M39" s="321"/>
      <c r="N39" s="151"/>
      <c r="O39" s="152"/>
      <c r="P39" s="321" t="s">
        <v>56</v>
      </c>
      <c r="Q39" s="321"/>
      <c r="R39" s="321"/>
    </row>
  </sheetData>
  <mergeCells count="14">
    <mergeCell ref="L38:O38"/>
    <mergeCell ref="B39:C39"/>
    <mergeCell ref="H39:I39"/>
    <mergeCell ref="L39:M39"/>
    <mergeCell ref="P39:R39"/>
    <mergeCell ref="H38:K38"/>
    <mergeCell ref="B2:D2"/>
    <mergeCell ref="B3:D3"/>
    <mergeCell ref="H4:N4"/>
    <mergeCell ref="O1:R1"/>
    <mergeCell ref="O2:R2"/>
    <mergeCell ref="O3:R3"/>
    <mergeCell ref="B1:D1"/>
    <mergeCell ref="B4:F4"/>
  </mergeCells>
  <phoneticPr fontId="1" type="noConversion"/>
  <conditionalFormatting sqref="K3:M3 C6:G37 N39 K39 C38:AB38 AG38:AI38 AK38">
    <cfRule type="cellIs" dxfId="78" priority="13" stopIfTrue="1" operator="equal">
      <formula>0</formula>
    </cfRule>
  </conditionalFormatting>
  <conditionalFormatting sqref="P6:Q37">
    <cfRule type="containsErrors" dxfId="77" priority="12">
      <formula>ISERROR(P6)</formula>
    </cfRule>
  </conditionalFormatting>
  <conditionalFormatting sqref="K5:N5">
    <cfRule type="cellIs" dxfId="76" priority="5" stopIfTrue="1" operator="equal">
      <formula>0</formula>
    </cfRule>
  </conditionalFormatting>
  <conditionalFormatting sqref="O6:O37">
    <cfRule type="cellIs" dxfId="75" priority="4" operator="equal">
      <formula>0</formula>
    </cfRule>
  </conditionalFormatting>
  <conditionalFormatting sqref="O6:O37">
    <cfRule type="cellIs" dxfId="74" priority="3" operator="between">
      <formula>1245</formula>
      <formula>2000</formula>
    </cfRule>
  </conditionalFormatting>
  <conditionalFormatting sqref="K6:K37">
    <cfRule type="cellIs" dxfId="73" priority="2" operator="equal">
      <formula>0</formula>
    </cfRule>
  </conditionalFormatting>
  <conditionalFormatting sqref="K6:K37">
    <cfRule type="cellIs" dxfId="72" priority="1" operator="between">
      <formula>1245</formula>
      <formula>2000</formula>
    </cfRule>
  </conditionalFormatting>
  <printOptions horizontalCentered="1" verticalCentered="1"/>
  <pageMargins left="0.19685039370078741" right="0.19685039370078741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0"/>
  </sheetPr>
  <dimension ref="A1:S43"/>
  <sheetViews>
    <sheetView view="pageBreakPreview" zoomScale="60" zoomScaleNormal="75" workbookViewId="0">
      <selection activeCell="B12" sqref="B12:B34"/>
    </sheetView>
  </sheetViews>
  <sheetFormatPr defaultColWidth="9.140625" defaultRowHeight="18"/>
  <cols>
    <col min="1" max="1" width="7.5703125" style="2" customWidth="1"/>
    <col min="2" max="2" width="11" style="1" customWidth="1"/>
    <col min="3" max="3" width="51.42578125" style="2" customWidth="1"/>
    <col min="4" max="16384" width="9.140625" style="2"/>
  </cols>
  <sheetData>
    <row r="1" spans="1:19">
      <c r="A1" s="292" t="str">
        <f>'genel bilgi girişi'!B1</f>
        <v>MİLLİ EĞİTİM ve KÜLTÜR BAKANLIĞI</v>
      </c>
      <c r="B1" s="292"/>
      <c r="C1" s="292"/>
    </row>
    <row r="2" spans="1:19">
      <c r="A2" s="292" t="str">
        <f>'genel bilgi girişi'!B2</f>
        <v xml:space="preserve">2018-2019 ÖĞRETİM YILI GENÇLER ATLETİZM </v>
      </c>
      <c r="B2" s="292"/>
      <c r="C2" s="292"/>
    </row>
    <row r="3" spans="1:19">
      <c r="A3" s="292" t="str">
        <f>'genel bilgi girişi'!B3</f>
        <v>ELEME YARIŞMALARI</v>
      </c>
      <c r="B3" s="292"/>
      <c r="C3" s="292"/>
    </row>
    <row r="4" spans="1:19">
      <c r="A4" s="1"/>
      <c r="C4" s="1"/>
    </row>
    <row r="5" spans="1:19">
      <c r="A5" s="293" t="s">
        <v>3</v>
      </c>
      <c r="B5" s="293"/>
      <c r="C5" s="9" t="str">
        <f>'genel bilgi girişi'!B4</f>
        <v>GENÇ KIZ</v>
      </c>
    </row>
    <row r="6" spans="1:19">
      <c r="A6" s="293" t="s">
        <v>4</v>
      </c>
      <c r="B6" s="293"/>
      <c r="C6" s="10" t="str">
        <f>'genel bilgi girişi'!B5</f>
        <v>ATATÜRK STADYUMU</v>
      </c>
    </row>
    <row r="7" spans="1:19">
      <c r="A7" s="293" t="s">
        <v>5</v>
      </c>
      <c r="B7" s="293"/>
      <c r="C7" s="10" t="str">
        <f>'genel bilgi girişi'!B6</f>
        <v>11-12 MART 2019</v>
      </c>
    </row>
    <row r="8" spans="1:19" ht="13.5" customHeight="1">
      <c r="A8" s="8"/>
      <c r="B8" s="8"/>
      <c r="C8" s="6"/>
    </row>
    <row r="9" spans="1:19" ht="25.5" customHeight="1">
      <c r="A9" s="296" t="s">
        <v>50</v>
      </c>
      <c r="B9" s="296"/>
      <c r="C9" s="296"/>
    </row>
    <row r="10" spans="1:19" ht="12" customHeight="1"/>
    <row r="11" spans="1:19" s="7" customFormat="1" ht="55.5" customHeight="1">
      <c r="A11" s="12" t="s">
        <v>13</v>
      </c>
      <c r="B11" s="12" t="s">
        <v>7</v>
      </c>
      <c r="C11" s="11" t="s">
        <v>8</v>
      </c>
    </row>
    <row r="12" spans="1:19">
      <c r="A12" s="97">
        <v>1</v>
      </c>
      <c r="B12" s="98">
        <v>33</v>
      </c>
      <c r="C12" s="99" t="str">
        <f>IF(B12="-","-",IF(B12="","",VLOOKUP(B12,okullar!$B$4:$C$804,2,FALSE)))</f>
        <v>DEĞİRMENLİK LİSESİ</v>
      </c>
      <c r="D12" s="294" t="s">
        <v>39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>
      <c r="A13" s="97">
        <v>2</v>
      </c>
      <c r="B13" s="98">
        <v>35</v>
      </c>
      <c r="C13" s="99" t="str">
        <f>IF(B13="-","-",IF(B13="","",VLOOKUP(B13,okullar!$B$4:$C$804,2,FALSE)))</f>
        <v>ANAFARTALAR LİSESİ</v>
      </c>
      <c r="D13" s="294"/>
    </row>
    <row r="14" spans="1:19">
      <c r="A14" s="97">
        <v>3</v>
      </c>
      <c r="B14" s="98">
        <v>49</v>
      </c>
      <c r="C14" s="99" t="str">
        <f>IF(B14="-","-",IF(B14="","",VLOOKUP(B14,okullar!$B$4:$C$804,2,FALSE)))</f>
        <v>NAMIK KEMAL LİSESİ</v>
      </c>
      <c r="D14" s="294"/>
    </row>
    <row r="15" spans="1:19">
      <c r="A15" s="97">
        <v>4</v>
      </c>
      <c r="B15" s="98">
        <v>71</v>
      </c>
      <c r="C15" s="99" t="str">
        <f>IF(B15="-","-",IF(B15="","",VLOOKUP(B15,okullar!$B$4:$C$804,2,FALSE)))</f>
        <v>THE AMERİCAN COLLEGE</v>
      </c>
      <c r="D15" s="294"/>
    </row>
    <row r="16" spans="1:19">
      <c r="A16" s="97">
        <v>5</v>
      </c>
      <c r="B16" s="98">
        <v>77</v>
      </c>
      <c r="C16" s="99" t="str">
        <f>IF(B16="-","-",IF(B16="","",VLOOKUP(B16,okullar!$B$4:$C$804,2,FALSE)))</f>
        <v>BÜLENT ECEVİT ANADOLU LİSESİ</v>
      </c>
      <c r="D16" s="294"/>
    </row>
    <row r="17" spans="1:4">
      <c r="A17" s="97">
        <v>6</v>
      </c>
      <c r="B17" s="98">
        <v>45</v>
      </c>
      <c r="C17" s="99" t="str">
        <f>IF(B17="-","-",IF(B17="","",VLOOKUP(B17,okullar!$B$4:$C$804,2,FALSE)))</f>
        <v>GÜZELYURT MESLEK LİSESİ</v>
      </c>
      <c r="D17" s="294"/>
    </row>
    <row r="18" spans="1:4">
      <c r="A18" s="97">
        <v>7</v>
      </c>
      <c r="B18" s="98">
        <v>40</v>
      </c>
      <c r="C18" s="99" t="str">
        <f>IF(B18="-","-",IF(B18="","",VLOOKUP(B18,okullar!$B$4:$C$804,2,FALSE)))</f>
        <v>ERENKÖY LİSESİ</v>
      </c>
      <c r="D18" s="294"/>
    </row>
    <row r="19" spans="1:4">
      <c r="A19" s="97">
        <v>8</v>
      </c>
      <c r="B19" s="98">
        <v>44</v>
      </c>
      <c r="C19" s="99" t="str">
        <f>IF(B19="-","-",IF(B19="","",VLOOKUP(B19,okullar!$B$4:$C$804,2,FALSE)))</f>
        <v>LEFKE GAZİ LİSESİ</v>
      </c>
      <c r="D19" s="294"/>
    </row>
    <row r="20" spans="1:4">
      <c r="A20" s="100">
        <v>9</v>
      </c>
      <c r="B20" s="101">
        <v>81</v>
      </c>
      <c r="C20" s="102" t="str">
        <f>IF(B20="-","-",IF(B20="","",VLOOKUP(B20,okullar!$B$4:$C$804,2,FALSE)))</f>
        <v>THE ENGLISH SCHOOL OF KYRENIA</v>
      </c>
      <c r="D20" s="295" t="s">
        <v>38</v>
      </c>
    </row>
    <row r="21" spans="1:4">
      <c r="A21" s="100">
        <v>10</v>
      </c>
      <c r="B21" s="101">
        <v>47</v>
      </c>
      <c r="C21" s="102" t="str">
        <f>IF(B21="-","-",IF(B21="","",VLOOKUP(B21,okullar!$B$4:$C$804,2,FALSE)))</f>
        <v>KURTULUŞ LİSESİ</v>
      </c>
      <c r="D21" s="295"/>
    </row>
    <row r="22" spans="1:4">
      <c r="A22" s="100">
        <v>11</v>
      </c>
      <c r="B22" s="101">
        <v>37</v>
      </c>
      <c r="C22" s="102" t="str">
        <f>IF(B22="-","-",IF(B22="","",VLOOKUP(B22,okullar!$B$4:$C$804,2,FALSE)))</f>
        <v>BEKİRPAŞA LİSESİ</v>
      </c>
      <c r="D22" s="295"/>
    </row>
    <row r="23" spans="1:4">
      <c r="A23" s="100">
        <v>12</v>
      </c>
      <c r="B23" s="101">
        <v>48</v>
      </c>
      <c r="C23" s="102" t="str">
        <f>IF(B23="-","-",IF(B23="","",VLOOKUP(B23,okullar!$B$4:$C$804,2,FALSE)))</f>
        <v>LEFKOŞA TÜRK LİSESİ</v>
      </c>
      <c r="D23" s="295"/>
    </row>
    <row r="24" spans="1:4">
      <c r="A24" s="100">
        <v>13</v>
      </c>
      <c r="B24" s="101">
        <v>39</v>
      </c>
      <c r="C24" s="102" t="str">
        <f>IF(B24="-","-",IF(B24="","",VLOOKUP(B24,okullar!$B$4:$C$804,2,FALSE)))</f>
        <v>CENGİZ TOPEL E. M .LİSESİ</v>
      </c>
      <c r="D24" s="295"/>
    </row>
    <row r="25" spans="1:4">
      <c r="A25" s="100">
        <v>14</v>
      </c>
      <c r="B25" s="101">
        <v>64</v>
      </c>
      <c r="C25" s="102" t="str">
        <f>IF(B25="-","-",IF(B25="","",VLOOKUP(B25,okullar!$B$4:$C$804,2,FALSE)))</f>
        <v>GÜZELYURT TMK</v>
      </c>
      <c r="D25" s="295"/>
    </row>
    <row r="26" spans="1:4">
      <c r="A26" s="100">
        <v>15</v>
      </c>
      <c r="B26" s="101">
        <v>60</v>
      </c>
      <c r="C26" s="102" t="str">
        <f>IF(B26="-","-",IF(B26="","",VLOOKUP(B26,okullar!$B$4:$C$804,2,FALSE)))</f>
        <v>KARPAZ MESLEK LİSESİ</v>
      </c>
      <c r="D26" s="295"/>
    </row>
    <row r="27" spans="1:4">
      <c r="A27" s="100">
        <v>16</v>
      </c>
      <c r="B27" s="101">
        <v>59</v>
      </c>
      <c r="C27" s="102" t="str">
        <f>IF(B27="-","-",IF(B27="","",VLOOKUP(B27,okullar!$B$4:$C$804,2,FALSE)))</f>
        <v>POLATPAŞA LİSESİ</v>
      </c>
      <c r="D27" s="295"/>
    </row>
    <row r="28" spans="1:4">
      <c r="A28" s="97">
        <v>17</v>
      </c>
      <c r="B28" s="98">
        <v>36</v>
      </c>
      <c r="C28" s="99" t="str">
        <f>IF(B28="-","-",IF(B28="","",VLOOKUP(B28,okullar!$B$4:$C$804,2,FALSE)))</f>
        <v>ATATÜRK MESLEK LİSESİ</v>
      </c>
      <c r="D28" s="294" t="s">
        <v>37</v>
      </c>
    </row>
    <row r="29" spans="1:4">
      <c r="A29" s="97">
        <v>18</v>
      </c>
      <c r="B29" s="98">
        <v>27</v>
      </c>
      <c r="C29" s="99" t="str">
        <f>IF(B29="-","-",IF(B29="","",VLOOKUP(B29,okullar!$B$4:$C$804,2,FALSE)))</f>
        <v>YAKIN DOĞU KOLEJİ</v>
      </c>
      <c r="D29" s="294"/>
    </row>
    <row r="30" spans="1:4">
      <c r="A30" s="97">
        <v>19</v>
      </c>
      <c r="B30" s="98">
        <v>46</v>
      </c>
      <c r="C30" s="99" t="str">
        <f>IF(B30="-","-",IF(B30="","",VLOOKUP(B30,okullar!$B$4:$C$804,2,FALSE)))</f>
        <v>HAYDARPAŞA TİCARET LİSESİ</v>
      </c>
      <c r="D30" s="294"/>
    </row>
    <row r="31" spans="1:4">
      <c r="A31" s="97">
        <v>20</v>
      </c>
      <c r="B31" s="98">
        <v>51</v>
      </c>
      <c r="C31" s="99" t="str">
        <f>IF(B31="-","-",IF(B31="","",VLOOKUP(B31,okullar!$B$4:$C$804,2,FALSE)))</f>
        <v>TÜRK MAARİF KOLEJİ</v>
      </c>
      <c r="D31" s="294"/>
    </row>
    <row r="32" spans="1:4">
      <c r="A32" s="97">
        <v>21</v>
      </c>
      <c r="B32" s="98">
        <v>53</v>
      </c>
      <c r="C32" s="99" t="str">
        <f>IF(B32="-","-",IF(B32="","",VLOOKUP(B32,okullar!$B$4:$C$804,2,FALSE)))</f>
        <v>20 TEMMUZ FEN LİSESİ</v>
      </c>
      <c r="D32" s="294"/>
    </row>
    <row r="33" spans="1:4">
      <c r="A33" s="97">
        <v>22</v>
      </c>
      <c r="B33" s="98">
        <v>57</v>
      </c>
      <c r="C33" s="99" t="str">
        <f>IF(B33="-","-",IF(B33="","",VLOOKUP(B33,okullar!$B$4:$C$804,2,FALSE)))</f>
        <v>19 MAYIS TMK</v>
      </c>
      <c r="D33" s="294"/>
    </row>
    <row r="34" spans="1:4">
      <c r="A34" s="97">
        <v>23</v>
      </c>
      <c r="B34" s="98">
        <v>30</v>
      </c>
      <c r="C34" s="99" t="str">
        <f>IF(B34="-","-",IF(B34="","",VLOOKUP(B34,okullar!$B$4:$C$804,2,FALSE)))</f>
        <v>HALA SULTAN İLAHİYAT KOLEJİ</v>
      </c>
      <c r="D34" s="294"/>
    </row>
    <row r="35" spans="1:4">
      <c r="A35" s="97">
        <v>24</v>
      </c>
      <c r="B35" s="98"/>
      <c r="C35" s="99" t="str">
        <f>IF(B35="-","-",IF(B35="","",VLOOKUP(B35,okullar!$B$4:$C$804,2,FALSE)))</f>
        <v/>
      </c>
      <c r="D35" s="294"/>
    </row>
    <row r="36" spans="1:4">
      <c r="A36" s="100">
        <v>25</v>
      </c>
      <c r="B36" s="101"/>
      <c r="C36" s="102" t="str">
        <f>IF(B36="-","-",IF(B36="","",VLOOKUP(B36,okullar!$B$4:$C$804,2,FALSE)))</f>
        <v/>
      </c>
      <c r="D36" s="295" t="s">
        <v>36</v>
      </c>
    </row>
    <row r="37" spans="1:4">
      <c r="A37" s="100">
        <v>26</v>
      </c>
      <c r="B37" s="101"/>
      <c r="C37" s="102" t="str">
        <f>IF(B37="-","-",IF(B37="","",VLOOKUP(B37,okullar!$B$4:$C$804,2,FALSE)))</f>
        <v/>
      </c>
      <c r="D37" s="295"/>
    </row>
    <row r="38" spans="1:4">
      <c r="A38" s="100">
        <v>27</v>
      </c>
      <c r="B38" s="101"/>
      <c r="C38" s="102" t="str">
        <f>IF(B38="-","-",IF(B38="","",VLOOKUP(B38,okullar!$B$4:$C$804,2,FALSE)))</f>
        <v/>
      </c>
      <c r="D38" s="295"/>
    </row>
    <row r="39" spans="1:4">
      <c r="A39" s="100">
        <v>28</v>
      </c>
      <c r="B39" s="101"/>
      <c r="C39" s="102" t="str">
        <f>IF(B39="-","-",IF(B39="","",VLOOKUP(B39,okullar!$B$4:$C$804,2,FALSE)))</f>
        <v/>
      </c>
      <c r="D39" s="295"/>
    </row>
    <row r="40" spans="1:4">
      <c r="A40" s="100">
        <v>29</v>
      </c>
      <c r="B40" s="101"/>
      <c r="C40" s="102" t="str">
        <f>IF(B40="-","-",IF(B40="","",VLOOKUP(B40,okullar!$B$4:$C$804,2,FALSE)))</f>
        <v/>
      </c>
      <c r="D40" s="295"/>
    </row>
    <row r="41" spans="1:4">
      <c r="A41" s="100">
        <v>30</v>
      </c>
      <c r="B41" s="101"/>
      <c r="C41" s="102" t="str">
        <f>IF(B41="-","-",IF(B41="","",VLOOKUP(B41,okullar!$B$4:$C$804,2,FALSE)))</f>
        <v/>
      </c>
      <c r="D41" s="295"/>
    </row>
    <row r="42" spans="1:4">
      <c r="A42" s="100">
        <v>31</v>
      </c>
      <c r="B42" s="101"/>
      <c r="C42" s="102" t="str">
        <f>IF(B42="-","-",IF(B42="","",VLOOKUP(B42,okullar!$B$4:$C$804,2,FALSE)))</f>
        <v/>
      </c>
      <c r="D42" s="295"/>
    </row>
    <row r="43" spans="1:4">
      <c r="A43" s="100">
        <v>32</v>
      </c>
      <c r="B43" s="101"/>
      <c r="C43" s="102" t="str">
        <f>IF(B43="-","-",IF(B43="","",VLOOKUP(B43,okullar!$B$4:$C$804,2,FALSE)))</f>
        <v/>
      </c>
      <c r="D43" s="295"/>
    </row>
  </sheetData>
  <mergeCells count="11">
    <mergeCell ref="D12:D19"/>
    <mergeCell ref="D20:D27"/>
    <mergeCell ref="D28:D35"/>
    <mergeCell ref="D36:D43"/>
    <mergeCell ref="A9:C9"/>
    <mergeCell ref="A7:B7"/>
    <mergeCell ref="A1:C1"/>
    <mergeCell ref="A2:C2"/>
    <mergeCell ref="A3:C3"/>
    <mergeCell ref="A5:B5"/>
    <mergeCell ref="A6:B6"/>
  </mergeCells>
  <phoneticPr fontId="1" type="noConversion"/>
  <conditionalFormatting sqref="E12:S12 C12:C43">
    <cfRule type="cellIs" dxfId="169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9370078740157483" footer="0.51181102362204722"/>
  <pageSetup paperSize="9" scale="98" orientation="portrait" horizontalDpi="200" verticalDpi="2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indexed="10"/>
  </sheetPr>
  <dimension ref="A1:AF39"/>
  <sheetViews>
    <sheetView view="pageBreakPreview" zoomScale="60" zoomScaleNormal="75" workbookViewId="0">
      <pane xSplit="6" ySplit="5" topLeftCell="G6" activePane="bottomRight" state="frozen"/>
      <selection activeCell="T2" sqref="T2:U104"/>
      <selection pane="topRight" activeCell="T2" sqref="T2:U104"/>
      <selection pane="bottomLeft" activeCell="T2" sqref="T2:U104"/>
      <selection pane="bottomRight" activeCell="T2" sqref="T2:U104"/>
    </sheetView>
  </sheetViews>
  <sheetFormatPr defaultColWidth="9.140625" defaultRowHeight="35.1" customHeight="1"/>
  <cols>
    <col min="1" max="1" width="8.140625" style="50" bestFit="1" customWidth="1"/>
    <col min="2" max="2" width="4.42578125" style="22" bestFit="1" customWidth="1"/>
    <col min="3" max="3" width="6.7109375" style="22" customWidth="1"/>
    <col min="4" max="4" width="13" style="22" customWidth="1"/>
    <col min="5" max="5" width="25.7109375" style="50" customWidth="1"/>
    <col min="6" max="6" width="23.7109375" style="50" customWidth="1"/>
    <col min="7" max="8" width="8.7109375" style="22" customWidth="1"/>
    <col min="9" max="13" width="8.7109375" style="50" customWidth="1"/>
    <col min="14" max="16384" width="9.140625" style="22"/>
  </cols>
  <sheetData>
    <row r="1" spans="1:31" ht="35.1" customHeight="1">
      <c r="B1" s="319" t="s">
        <v>3</v>
      </c>
      <c r="C1" s="319"/>
      <c r="D1" s="319"/>
      <c r="E1" s="126" t="str">
        <f>'genel bilgi girişi'!$B$4</f>
        <v>GENÇ KIZ</v>
      </c>
      <c r="I1" s="22"/>
      <c r="J1" s="125" t="s">
        <v>4</v>
      </c>
      <c r="K1" s="326" t="str">
        <f>'genel bilgi girişi'!B5</f>
        <v>ATATÜRK STADYUMU</v>
      </c>
      <c r="L1" s="326"/>
      <c r="M1" s="326"/>
    </row>
    <row r="2" spans="1:31" ht="35.1" customHeight="1">
      <c r="B2" s="319" t="s">
        <v>6</v>
      </c>
      <c r="C2" s="319"/>
      <c r="D2" s="319"/>
      <c r="E2" s="128" t="s">
        <v>196</v>
      </c>
      <c r="I2" s="52"/>
      <c r="J2" s="125" t="s">
        <v>5</v>
      </c>
      <c r="K2" s="327" t="str">
        <f>'genel bilgi girişi'!B6</f>
        <v>11-12 MART 2019</v>
      </c>
      <c r="L2" s="327"/>
      <c r="M2" s="327"/>
    </row>
    <row r="3" spans="1:31" ht="35.1" customHeight="1">
      <c r="B3" s="319" t="s">
        <v>40</v>
      </c>
      <c r="C3" s="319"/>
      <c r="D3" s="319"/>
      <c r="E3" s="128" t="s">
        <v>172</v>
      </c>
      <c r="J3" s="125" t="s">
        <v>41</v>
      </c>
      <c r="K3" s="328" t="str">
        <f>'yarışma programı'!$E$19</f>
        <v>1. Gün-10:40</v>
      </c>
      <c r="L3" s="328"/>
      <c r="M3" s="328"/>
    </row>
    <row r="4" spans="1:31" ht="35.1" customHeight="1">
      <c r="B4" s="318" t="str">
        <f>'genel bilgi girişi'!$B$8</f>
        <v>MİLLİ EĞİTİM ve KÜLTÜR BAKANLIĞI 2018-2019 ÖĞRETİM YILI GENÇLER ATLETİZM  ELEME YARIŞMALARI</v>
      </c>
      <c r="C4" s="318"/>
      <c r="D4" s="318"/>
      <c r="E4" s="318"/>
      <c r="F4" s="345"/>
      <c r="G4" s="343" t="s">
        <v>197</v>
      </c>
      <c r="H4" s="343"/>
      <c r="I4" s="343"/>
      <c r="J4" s="343"/>
      <c r="K4" s="343"/>
      <c r="L4" s="343"/>
      <c r="M4" s="343"/>
    </row>
    <row r="5" spans="1:31" s="52" customFormat="1" ht="35.1" customHeight="1">
      <c r="A5" s="39" t="s">
        <v>191</v>
      </c>
      <c r="B5" s="39" t="s">
        <v>45</v>
      </c>
      <c r="C5" s="39" t="s">
        <v>7</v>
      </c>
      <c r="D5" s="129" t="s">
        <v>34</v>
      </c>
      <c r="E5" s="129" t="s">
        <v>35</v>
      </c>
      <c r="F5" s="129" t="s">
        <v>8</v>
      </c>
      <c r="G5" s="45">
        <v>1</v>
      </c>
      <c r="H5" s="45">
        <v>2</v>
      </c>
      <c r="I5" s="45">
        <v>3</v>
      </c>
      <c r="J5" s="154" t="s">
        <v>192</v>
      </c>
      <c r="K5" s="154">
        <v>4</v>
      </c>
      <c r="L5" s="45">
        <v>5</v>
      </c>
      <c r="M5" s="45">
        <v>6</v>
      </c>
    </row>
    <row r="6" spans="1:31" ht="35.1" customHeight="1">
      <c r="A6" s="154">
        <v>2</v>
      </c>
      <c r="B6" s="53">
        <v>1</v>
      </c>
      <c r="C6" s="54">
        <f>'yarışmaya katılan okullar'!B12</f>
        <v>33</v>
      </c>
      <c r="D6" s="134" t="str">
        <f>'3 adım V'!D6</f>
        <v>-</v>
      </c>
      <c r="E6" s="190" t="str">
        <f>'3 adım V'!E6</f>
        <v>-</v>
      </c>
      <c r="F6" s="136" t="str">
        <f>'3 adım V'!F6</f>
        <v>DEĞİRMENLİK LİSESİ</v>
      </c>
      <c r="G6" s="191"/>
      <c r="H6" s="191"/>
      <c r="I6" s="191"/>
      <c r="J6" s="191"/>
      <c r="K6" s="191"/>
      <c r="L6" s="192"/>
      <c r="M6" s="192"/>
      <c r="AE6" s="189"/>
    </row>
    <row r="7" spans="1:31" ht="35.1" customHeight="1">
      <c r="A7" s="154">
        <v>4</v>
      </c>
      <c r="B7" s="53">
        <v>2</v>
      </c>
      <c r="C7" s="54">
        <f>'yarışmaya katılan okullar'!B13</f>
        <v>35</v>
      </c>
      <c r="D7" s="134" t="str">
        <f>'3 adım V'!D7</f>
        <v>-</v>
      </c>
      <c r="E7" s="190" t="str">
        <f>'3 adım V'!E7</f>
        <v>-</v>
      </c>
      <c r="F7" s="136" t="str">
        <f>'3 adım V'!F7</f>
        <v>ANAFARTALAR LİSESİ</v>
      </c>
      <c r="G7" s="191"/>
      <c r="H7" s="191"/>
      <c r="I7" s="191"/>
      <c r="J7" s="191"/>
      <c r="K7" s="191"/>
      <c r="L7" s="192"/>
      <c r="M7" s="192"/>
      <c r="AE7" s="189"/>
    </row>
    <row r="8" spans="1:31" ht="35.1" customHeight="1">
      <c r="A8" s="154">
        <v>6</v>
      </c>
      <c r="B8" s="53">
        <v>3</v>
      </c>
      <c r="C8" s="54">
        <f>'yarışmaya katılan okullar'!B14</f>
        <v>49</v>
      </c>
      <c r="D8" s="134">
        <f>'3 adım V'!D8</f>
        <v>38153</v>
      </c>
      <c r="E8" s="190" t="str">
        <f>'3 adım V'!E8</f>
        <v>ÖZAY DEMİR</v>
      </c>
      <c r="F8" s="136" t="str">
        <f>'3 adım V'!F8</f>
        <v>NAMIK KEMAL LİSESİ</v>
      </c>
      <c r="G8" s="191"/>
      <c r="H8" s="192"/>
      <c r="I8" s="192"/>
      <c r="J8" s="191"/>
      <c r="K8" s="191"/>
      <c r="L8" s="192"/>
      <c r="M8" s="192"/>
      <c r="AE8" s="189"/>
    </row>
    <row r="9" spans="1:31" ht="35.1" customHeight="1">
      <c r="A9" s="154">
        <v>8</v>
      </c>
      <c r="B9" s="53">
        <v>4</v>
      </c>
      <c r="C9" s="54">
        <f>'yarışmaya katılan okullar'!B15</f>
        <v>71</v>
      </c>
      <c r="D9" s="134" t="str">
        <f>'3 adım V'!D9</f>
        <v>11.04.2001</v>
      </c>
      <c r="E9" s="190" t="str">
        <f>'3 adım V'!E9</f>
        <v>ZEYNEP SÜNGÜ</v>
      </c>
      <c r="F9" s="136" t="str">
        <f>'3 adım V'!F9</f>
        <v>THE AMERİCAN COLLEGE</v>
      </c>
      <c r="G9" s="191"/>
      <c r="H9" s="191"/>
      <c r="I9" s="191"/>
      <c r="J9" s="191"/>
      <c r="K9" s="191"/>
      <c r="L9" s="192"/>
      <c r="M9" s="192"/>
      <c r="AE9" s="189"/>
    </row>
    <row r="10" spans="1:31" ht="35.1" customHeight="1">
      <c r="A10" s="154">
        <v>7</v>
      </c>
      <c r="B10" s="53">
        <v>5</v>
      </c>
      <c r="C10" s="54">
        <f>'yarışmaya katılan okullar'!B16</f>
        <v>77</v>
      </c>
      <c r="D10" s="134">
        <f>'3 adım V'!D10</f>
        <v>37929</v>
      </c>
      <c r="E10" s="190" t="str">
        <f>'3 adım V'!E10</f>
        <v>LEYLA ÖZGÖNÜL</v>
      </c>
      <c r="F10" s="136" t="str">
        <f>'3 adım V'!F10</f>
        <v>BÜLENT ECEVİT ANADOLU LİSESİ</v>
      </c>
      <c r="G10" s="191"/>
      <c r="H10" s="191"/>
      <c r="I10" s="191"/>
      <c r="J10" s="191"/>
      <c r="K10" s="191"/>
      <c r="L10" s="192"/>
      <c r="M10" s="192"/>
      <c r="AE10" s="189"/>
    </row>
    <row r="11" spans="1:31" ht="35.1" customHeight="1">
      <c r="A11" s="154">
        <v>5</v>
      </c>
      <c r="B11" s="53">
        <v>6</v>
      </c>
      <c r="C11" s="54">
        <f>'yarışmaya katılan okullar'!B17</f>
        <v>45</v>
      </c>
      <c r="D11" s="134" t="str">
        <f>'3 adım V'!D11</f>
        <v>-</v>
      </c>
      <c r="E11" s="190" t="str">
        <f>'3 adım V'!E11</f>
        <v>-</v>
      </c>
      <c r="F11" s="136" t="str">
        <f>'3 adım V'!F11</f>
        <v>GÜZELYURT MESLEK LİSESİ</v>
      </c>
      <c r="G11" s="191"/>
      <c r="H11" s="191"/>
      <c r="I11" s="191"/>
      <c r="J11" s="191"/>
      <c r="K11" s="191"/>
      <c r="L11" s="191"/>
      <c r="M11" s="191"/>
      <c r="AE11" s="189"/>
    </row>
    <row r="12" spans="1:31" ht="35.1" customHeight="1">
      <c r="A12" s="154">
        <v>3</v>
      </c>
      <c r="B12" s="53">
        <v>7</v>
      </c>
      <c r="C12" s="54">
        <f>'yarışmaya katılan okullar'!B18</f>
        <v>40</v>
      </c>
      <c r="D12" s="134">
        <f>'3 adım V'!D12</f>
        <v>37366</v>
      </c>
      <c r="E12" s="190" t="str">
        <f>'3 adım V'!E12</f>
        <v>SELEN YEŞİLIRMAK</v>
      </c>
      <c r="F12" s="136" t="str">
        <f>'3 adım V'!F12</f>
        <v>ERENKÖY LİSESİ</v>
      </c>
      <c r="G12" s="191"/>
      <c r="H12" s="191"/>
      <c r="I12" s="191"/>
      <c r="J12" s="191"/>
      <c r="K12" s="191"/>
      <c r="L12" s="192"/>
      <c r="M12" s="192"/>
      <c r="AE12" s="189"/>
    </row>
    <row r="13" spans="1:31" ht="35.1" customHeight="1">
      <c r="A13" s="154">
        <v>1</v>
      </c>
      <c r="B13" s="53">
        <v>8</v>
      </c>
      <c r="C13" s="54">
        <f>'yarışmaya katılan okullar'!B19</f>
        <v>44</v>
      </c>
      <c r="D13" s="134" t="str">
        <f>'3 adım V'!D13</f>
        <v>-</v>
      </c>
      <c r="E13" s="190" t="str">
        <f>'3 adım V'!E13</f>
        <v>-</v>
      </c>
      <c r="F13" s="136" t="str">
        <f>'3 adım V'!F13</f>
        <v>LEFKE GAZİ LİSESİ</v>
      </c>
      <c r="G13" s="191"/>
      <c r="H13" s="191"/>
      <c r="I13" s="191"/>
      <c r="J13" s="191"/>
      <c r="K13" s="191"/>
      <c r="L13" s="192"/>
      <c r="M13" s="192"/>
      <c r="AE13" s="189"/>
    </row>
    <row r="14" spans="1:31" ht="35.1" customHeight="1">
      <c r="A14" s="154" t="s">
        <v>194</v>
      </c>
      <c r="B14" s="53">
        <v>9</v>
      </c>
      <c r="C14" s="54">
        <f>'yarışmaya katılan okullar'!B20</f>
        <v>81</v>
      </c>
      <c r="D14" s="134" t="str">
        <f>'3 adım V'!D14</f>
        <v>-</v>
      </c>
      <c r="E14" s="190" t="str">
        <f>'3 adım V'!E14</f>
        <v>-</v>
      </c>
      <c r="F14" s="136" t="str">
        <f>'3 adım V'!F14</f>
        <v>THE ENGLISH SCHOOL OF KYRENIA</v>
      </c>
      <c r="G14" s="191"/>
      <c r="H14" s="191"/>
      <c r="I14" s="191"/>
      <c r="J14" s="191"/>
      <c r="K14" s="191"/>
      <c r="L14" s="192"/>
      <c r="M14" s="192"/>
      <c r="AE14" s="189"/>
    </row>
    <row r="15" spans="1:31" ht="35.1" customHeight="1">
      <c r="A15" s="154"/>
      <c r="B15" s="53">
        <v>10</v>
      </c>
      <c r="C15" s="54">
        <f>'yarışmaya katılan okullar'!B21</f>
        <v>47</v>
      </c>
      <c r="D15" s="134">
        <f>'3 adım V'!D15</f>
        <v>37767</v>
      </c>
      <c r="E15" s="190" t="str">
        <f>'3 adım V'!E15</f>
        <v>DANİELA ÇIKIKÇIOĞLU</v>
      </c>
      <c r="F15" s="136" t="str">
        <f>'3 adım V'!F15</f>
        <v>KURTULUŞ LİSESİ</v>
      </c>
      <c r="G15" s="191"/>
      <c r="H15" s="191"/>
      <c r="I15" s="191"/>
      <c r="J15" s="191"/>
      <c r="K15" s="191"/>
      <c r="L15" s="192"/>
      <c r="M15" s="192"/>
      <c r="AE15" s="189"/>
    </row>
    <row r="16" spans="1:31" ht="35.1" customHeight="1">
      <c r="A16" s="154"/>
      <c r="B16" s="53">
        <v>11</v>
      </c>
      <c r="C16" s="54">
        <f>'yarışmaya katılan okullar'!B22</f>
        <v>37</v>
      </c>
      <c r="D16" s="134">
        <f>'3 adım V'!D16</f>
        <v>37469</v>
      </c>
      <c r="E16" s="190" t="str">
        <f>'3 adım V'!E16</f>
        <v>SILAY EFE</v>
      </c>
      <c r="F16" s="136" t="str">
        <f>'3 adım V'!F16</f>
        <v>BEKİRPAŞA LİSESİ</v>
      </c>
      <c r="G16" s="191"/>
      <c r="H16" s="191"/>
      <c r="I16" s="191"/>
      <c r="J16" s="191"/>
      <c r="K16" s="191"/>
      <c r="L16" s="192"/>
      <c r="M16" s="192"/>
      <c r="AE16" s="189"/>
    </row>
    <row r="17" spans="1:31" ht="35.1" customHeight="1">
      <c r="A17" s="154"/>
      <c r="B17" s="53">
        <v>12</v>
      </c>
      <c r="C17" s="54">
        <f>'yarışmaya katılan okullar'!B23</f>
        <v>48</v>
      </c>
      <c r="D17" s="134" t="str">
        <f>'3 adım V'!D17</f>
        <v>-</v>
      </c>
      <c r="E17" s="190" t="str">
        <f>'3 adım V'!E17</f>
        <v>-</v>
      </c>
      <c r="F17" s="136" t="str">
        <f>'3 adım V'!F17</f>
        <v>LEFKOŞA TÜRK LİSESİ</v>
      </c>
      <c r="G17" s="191"/>
      <c r="H17" s="191"/>
      <c r="I17" s="191"/>
      <c r="J17" s="191"/>
      <c r="K17" s="191"/>
      <c r="L17" s="192"/>
      <c r="M17" s="192"/>
      <c r="AE17" s="189"/>
    </row>
    <row r="18" spans="1:31" ht="35.1" customHeight="1">
      <c r="A18" s="154"/>
      <c r="B18" s="53">
        <v>13</v>
      </c>
      <c r="C18" s="54">
        <f>'yarışmaya katılan okullar'!B24</f>
        <v>39</v>
      </c>
      <c r="D18" s="134" t="str">
        <f>'3 adım V'!D18</f>
        <v>-</v>
      </c>
      <c r="E18" s="190" t="str">
        <f>'3 adım V'!E18</f>
        <v>-</v>
      </c>
      <c r="F18" s="136" t="str">
        <f>'3 adım V'!F18</f>
        <v>CENGİZ TOPEL E. M .LİSESİ</v>
      </c>
      <c r="G18" s="191"/>
      <c r="H18" s="191"/>
      <c r="I18" s="191"/>
      <c r="J18" s="191"/>
      <c r="K18" s="191"/>
      <c r="L18" s="192"/>
      <c r="M18" s="192"/>
      <c r="AE18" s="189"/>
    </row>
    <row r="19" spans="1:31" ht="35.1" customHeight="1">
      <c r="A19" s="154"/>
      <c r="B19" s="53">
        <v>14</v>
      </c>
      <c r="C19" s="54">
        <f>'yarışmaya katılan okullar'!B25</f>
        <v>64</v>
      </c>
      <c r="D19" s="134" t="str">
        <f>'3 adım V'!D19</f>
        <v>-</v>
      </c>
      <c r="E19" s="190" t="str">
        <f>'3 adım V'!E19</f>
        <v>-</v>
      </c>
      <c r="F19" s="136" t="str">
        <f>'3 adım V'!F19</f>
        <v>GÜZELYURT TMK</v>
      </c>
      <c r="G19" s="191"/>
      <c r="H19" s="191"/>
      <c r="I19" s="191"/>
      <c r="J19" s="191"/>
      <c r="K19" s="191"/>
      <c r="L19" s="192"/>
      <c r="M19" s="192"/>
      <c r="AE19" s="189"/>
    </row>
    <row r="20" spans="1:31" ht="35.1" customHeight="1">
      <c r="A20" s="154"/>
      <c r="B20" s="53">
        <v>15</v>
      </c>
      <c r="C20" s="54">
        <f>'yarışmaya katılan okullar'!B26</f>
        <v>60</v>
      </c>
      <c r="D20" s="134">
        <f>'3 adım V'!D20</f>
        <v>37950</v>
      </c>
      <c r="E20" s="190" t="str">
        <f>'3 adım V'!E20</f>
        <v>KADER AYAĞ</v>
      </c>
      <c r="F20" s="136" t="str">
        <f>'3 adım V'!F20</f>
        <v>KARPAZ MESLEK LİSESİ</v>
      </c>
      <c r="G20" s="191"/>
      <c r="H20" s="191"/>
      <c r="I20" s="193"/>
      <c r="J20" s="193"/>
      <c r="K20" s="191"/>
      <c r="L20" s="192"/>
      <c r="M20" s="192"/>
      <c r="AE20" s="189"/>
    </row>
    <row r="21" spans="1:31" ht="35.1" customHeight="1">
      <c r="A21" s="154"/>
      <c r="B21" s="53">
        <v>16</v>
      </c>
      <c r="C21" s="54">
        <f>'yarışmaya katılan okullar'!B27</f>
        <v>59</v>
      </c>
      <c r="D21" s="134" t="str">
        <f>'3 adım V'!D21</f>
        <v>-</v>
      </c>
      <c r="E21" s="190" t="str">
        <f>'3 adım V'!E21</f>
        <v>-</v>
      </c>
      <c r="F21" s="136" t="str">
        <f>'3 adım V'!F21</f>
        <v>POLATPAŞA LİSESİ</v>
      </c>
      <c r="G21" s="191"/>
      <c r="H21" s="191"/>
      <c r="I21" s="192"/>
      <c r="J21" s="192"/>
      <c r="K21" s="192"/>
      <c r="L21" s="192"/>
      <c r="M21" s="192"/>
      <c r="AE21" s="189"/>
    </row>
    <row r="22" spans="1:31" ht="35.1" customHeight="1">
      <c r="A22" s="154"/>
      <c r="B22" s="53">
        <v>17</v>
      </c>
      <c r="C22" s="54">
        <f>'yarışmaya katılan okullar'!B28</f>
        <v>36</v>
      </c>
      <c r="D22" s="134">
        <f>'3 adım V'!D22</f>
        <v>37012</v>
      </c>
      <c r="E22" s="190" t="str">
        <f>'3 adım V'!E22</f>
        <v>AYŞE GÖKNİL</v>
      </c>
      <c r="F22" s="136" t="str">
        <f>'3 adım V'!F22</f>
        <v>ATATÜRK MESLEK LİSESİ</v>
      </c>
      <c r="G22" s="191"/>
      <c r="H22" s="191"/>
      <c r="I22" s="192"/>
      <c r="J22" s="192"/>
      <c r="K22" s="192"/>
      <c r="L22" s="192"/>
      <c r="M22" s="192"/>
      <c r="AE22" s="189"/>
    </row>
    <row r="23" spans="1:31" ht="35.1" customHeight="1">
      <c r="A23" s="154"/>
      <c r="B23" s="53">
        <v>18</v>
      </c>
      <c r="C23" s="54">
        <f>'yarışmaya katılan okullar'!B29</f>
        <v>27</v>
      </c>
      <c r="D23" s="134">
        <f>'3 adım V'!D23</f>
        <v>37706</v>
      </c>
      <c r="E23" s="190" t="str">
        <f>'3 adım V'!E23</f>
        <v>AYBEN ARAPOĞLU</v>
      </c>
      <c r="F23" s="136" t="str">
        <f>'3 adım V'!F23</f>
        <v>YAKIN DOĞU KOLEJİ</v>
      </c>
      <c r="G23" s="191"/>
      <c r="H23" s="191"/>
      <c r="I23" s="191"/>
      <c r="J23" s="191"/>
      <c r="K23" s="191"/>
      <c r="L23" s="192"/>
      <c r="M23" s="192"/>
      <c r="AE23" s="189"/>
    </row>
    <row r="24" spans="1:31" ht="35.1" customHeight="1">
      <c r="A24" s="154"/>
      <c r="B24" s="53">
        <v>19</v>
      </c>
      <c r="C24" s="54">
        <f>'yarışmaya katılan okullar'!B30</f>
        <v>46</v>
      </c>
      <c r="D24" s="134" t="str">
        <f>'3 adım V'!D24</f>
        <v>-</v>
      </c>
      <c r="E24" s="190" t="str">
        <f>'3 adım V'!E24</f>
        <v>-</v>
      </c>
      <c r="F24" s="136" t="str">
        <f>'3 adım V'!F24</f>
        <v>HAYDARPAŞA TİCARET LİSESİ</v>
      </c>
      <c r="G24" s="191"/>
      <c r="H24" s="191"/>
      <c r="I24" s="192"/>
      <c r="J24" s="191"/>
      <c r="K24" s="191"/>
      <c r="L24" s="192"/>
      <c r="M24" s="192"/>
      <c r="AE24" s="189"/>
    </row>
    <row r="25" spans="1:31" ht="35.1" customHeight="1">
      <c r="A25" s="154"/>
      <c r="B25" s="53">
        <v>20</v>
      </c>
      <c r="C25" s="54">
        <f>'yarışmaya katılan okullar'!B31</f>
        <v>51</v>
      </c>
      <c r="D25" s="134" t="str">
        <f>'3 adım V'!D25</f>
        <v>-</v>
      </c>
      <c r="E25" s="190" t="str">
        <f>'3 adım V'!E25</f>
        <v>-</v>
      </c>
      <c r="F25" s="136" t="str">
        <f>'3 adım V'!F25</f>
        <v>TÜRK MAARİF KOLEJİ</v>
      </c>
      <c r="G25" s="191"/>
      <c r="H25" s="191"/>
      <c r="I25" s="191"/>
      <c r="J25" s="191"/>
      <c r="K25" s="191"/>
      <c r="L25" s="192"/>
      <c r="M25" s="192"/>
      <c r="AE25" s="189"/>
    </row>
    <row r="26" spans="1:31" ht="35.1" customHeight="1">
      <c r="A26" s="154"/>
      <c r="B26" s="53">
        <v>21</v>
      </c>
      <c r="C26" s="54">
        <f>'yarışmaya katılan okullar'!B32</f>
        <v>53</v>
      </c>
      <c r="D26" s="134" t="str">
        <f>'3 adım V'!D26</f>
        <v>-</v>
      </c>
      <c r="E26" s="190" t="str">
        <f>'3 adım V'!E26</f>
        <v>-</v>
      </c>
      <c r="F26" s="136" t="str">
        <f>'3 adım V'!F26</f>
        <v>20 TEMMUZ FEN LİSESİ</v>
      </c>
      <c r="G26" s="191"/>
      <c r="H26" s="191"/>
      <c r="I26" s="192"/>
      <c r="J26" s="191"/>
      <c r="K26" s="191"/>
      <c r="L26" s="192"/>
      <c r="M26" s="192"/>
      <c r="AE26" s="189"/>
    </row>
    <row r="27" spans="1:31" ht="35.1" customHeight="1">
      <c r="A27" s="154"/>
      <c r="B27" s="53">
        <v>22</v>
      </c>
      <c r="C27" s="54">
        <f>'yarışmaya katılan okullar'!B33</f>
        <v>57</v>
      </c>
      <c r="D27" s="134" t="str">
        <f>'3 adım V'!D27</f>
        <v>12.01.2002</v>
      </c>
      <c r="E27" s="190" t="str">
        <f>'3 adım V'!E27</f>
        <v>DENİZ SÜNGÜ</v>
      </c>
      <c r="F27" s="136" t="str">
        <f>'3 adım V'!F27</f>
        <v>19 MAYIS TMK</v>
      </c>
      <c r="G27" s="191"/>
      <c r="H27" s="191"/>
      <c r="I27" s="191"/>
      <c r="J27" s="191"/>
      <c r="K27" s="191"/>
      <c r="L27" s="192"/>
      <c r="M27" s="192"/>
      <c r="AE27" s="189"/>
    </row>
    <row r="28" spans="1:31" ht="35.1" customHeight="1">
      <c r="A28" s="154"/>
      <c r="B28" s="53">
        <v>23</v>
      </c>
      <c r="C28" s="54">
        <f>'yarışmaya katılan okullar'!B34</f>
        <v>30</v>
      </c>
      <c r="D28" s="134" t="str">
        <f>'3 adım V'!D28</f>
        <v>14.08.2004</v>
      </c>
      <c r="E28" s="190" t="str">
        <f>'3 adım V'!E28</f>
        <v>ŞÖHRET YILDIZ</v>
      </c>
      <c r="F28" s="136" t="str">
        <f>'3 adım V'!F28</f>
        <v>HALA SULTAN İLAHİYAT KOLEJİ</v>
      </c>
      <c r="G28" s="191"/>
      <c r="H28" s="191"/>
      <c r="I28" s="192"/>
      <c r="J28" s="191"/>
      <c r="K28" s="191"/>
      <c r="L28" s="192"/>
      <c r="M28" s="192"/>
      <c r="AE28" s="189"/>
    </row>
    <row r="29" spans="1:31" ht="35.1" customHeight="1">
      <c r="A29" s="154"/>
      <c r="B29" s="53">
        <v>24</v>
      </c>
      <c r="C29" s="54">
        <f>'yarışmaya katılan okullar'!B35</f>
        <v>0</v>
      </c>
      <c r="D29" s="134">
        <f>'3 adım V'!D29</f>
        <v>0</v>
      </c>
      <c r="E29" s="190">
        <f>'3 adım V'!E29</f>
        <v>0</v>
      </c>
      <c r="F29" s="136" t="str">
        <f>'3 adım V'!F29</f>
        <v/>
      </c>
      <c r="G29" s="191"/>
      <c r="H29" s="191"/>
      <c r="I29" s="191"/>
      <c r="J29" s="191"/>
      <c r="K29" s="191"/>
      <c r="L29" s="192"/>
      <c r="M29" s="192"/>
      <c r="AE29" s="189"/>
    </row>
    <row r="30" spans="1:31" ht="35.1" customHeight="1">
      <c r="A30" s="154"/>
      <c r="B30" s="53">
        <v>25</v>
      </c>
      <c r="C30" s="54">
        <f>'yarışmaya katılan okullar'!B36</f>
        <v>0</v>
      </c>
      <c r="D30" s="134">
        <f>'3 adım V'!D30</f>
        <v>0</v>
      </c>
      <c r="E30" s="190">
        <f>'3 adım V'!E30</f>
        <v>0</v>
      </c>
      <c r="F30" s="136" t="str">
        <f>'3 adım V'!F30</f>
        <v/>
      </c>
      <c r="G30" s="191"/>
      <c r="H30" s="191"/>
      <c r="I30" s="192"/>
      <c r="J30" s="191"/>
      <c r="K30" s="191"/>
      <c r="L30" s="192"/>
      <c r="M30" s="192"/>
      <c r="AE30" s="189"/>
    </row>
    <row r="31" spans="1:31" ht="35.1" customHeight="1">
      <c r="A31" s="154"/>
      <c r="B31" s="53">
        <v>26</v>
      </c>
      <c r="C31" s="54">
        <f>'yarışmaya katılan okullar'!B37</f>
        <v>0</v>
      </c>
      <c r="D31" s="134">
        <f>'3 adım V'!D31</f>
        <v>0</v>
      </c>
      <c r="E31" s="190">
        <f>'3 adım V'!E31</f>
        <v>0</v>
      </c>
      <c r="F31" s="136" t="str">
        <f>'3 adım V'!F31</f>
        <v/>
      </c>
      <c r="G31" s="191"/>
      <c r="H31" s="191"/>
      <c r="I31" s="191"/>
      <c r="J31" s="191"/>
      <c r="K31" s="191"/>
      <c r="L31" s="192"/>
      <c r="M31" s="192"/>
      <c r="AE31" s="189"/>
    </row>
    <row r="32" spans="1:31" ht="35.1" customHeight="1">
      <c r="A32" s="154"/>
      <c r="B32" s="53">
        <v>27</v>
      </c>
      <c r="C32" s="54">
        <f>'yarışmaya katılan okullar'!B38</f>
        <v>0</v>
      </c>
      <c r="D32" s="134">
        <f>'3 adım V'!D32</f>
        <v>0</v>
      </c>
      <c r="E32" s="190">
        <f>'3 adım V'!E32</f>
        <v>0</v>
      </c>
      <c r="F32" s="136" t="str">
        <f>'3 adım V'!F32</f>
        <v/>
      </c>
      <c r="G32" s="191"/>
      <c r="H32" s="191"/>
      <c r="I32" s="192"/>
      <c r="J32" s="192"/>
      <c r="K32" s="192"/>
      <c r="L32" s="192"/>
      <c r="M32" s="192"/>
      <c r="AE32" s="189"/>
    </row>
    <row r="33" spans="1:32" ht="35.1" customHeight="1">
      <c r="A33" s="154"/>
      <c r="B33" s="53">
        <v>28</v>
      </c>
      <c r="C33" s="54">
        <f>'yarışmaya katılan okullar'!B39</f>
        <v>0</v>
      </c>
      <c r="D33" s="134">
        <f>'3 adım V'!D33</f>
        <v>0</v>
      </c>
      <c r="E33" s="190">
        <f>'3 adım V'!E33</f>
        <v>0</v>
      </c>
      <c r="F33" s="136" t="str">
        <f>'3 adım V'!F33</f>
        <v/>
      </c>
      <c r="G33" s="191"/>
      <c r="H33" s="191"/>
      <c r="I33" s="191"/>
      <c r="J33" s="191"/>
      <c r="K33" s="191"/>
      <c r="L33" s="192"/>
      <c r="M33" s="192"/>
      <c r="AE33" s="189"/>
    </row>
    <row r="34" spans="1:32" ht="35.1" customHeight="1">
      <c r="A34" s="154"/>
      <c r="B34" s="53">
        <v>29</v>
      </c>
      <c r="C34" s="54">
        <f>'yarışmaya katılan okullar'!B40</f>
        <v>0</v>
      </c>
      <c r="D34" s="134">
        <f>'3 adım V'!D34</f>
        <v>0</v>
      </c>
      <c r="E34" s="190">
        <f>'3 adım V'!E34</f>
        <v>0</v>
      </c>
      <c r="F34" s="136" t="str">
        <f>'3 adım V'!F34</f>
        <v/>
      </c>
      <c r="G34" s="191"/>
      <c r="H34" s="191"/>
      <c r="I34" s="192"/>
      <c r="J34" s="191"/>
      <c r="K34" s="191"/>
      <c r="L34" s="192"/>
      <c r="M34" s="192"/>
      <c r="AE34" s="189"/>
    </row>
    <row r="35" spans="1:32" ht="35.1" customHeight="1">
      <c r="A35" s="154"/>
      <c r="B35" s="53">
        <v>30</v>
      </c>
      <c r="C35" s="54">
        <f>'yarışmaya katılan okullar'!B41</f>
        <v>0</v>
      </c>
      <c r="D35" s="134">
        <f>'3 adım V'!D35</f>
        <v>0</v>
      </c>
      <c r="E35" s="190">
        <f>'3 adım V'!E35</f>
        <v>0</v>
      </c>
      <c r="F35" s="136" t="str">
        <f>'3 adım V'!F35</f>
        <v/>
      </c>
      <c r="G35" s="191"/>
      <c r="H35" s="191"/>
      <c r="I35" s="191"/>
      <c r="J35" s="191"/>
      <c r="K35" s="191"/>
      <c r="L35" s="192"/>
      <c r="M35" s="192"/>
      <c r="AE35" s="189"/>
    </row>
    <row r="36" spans="1:32" ht="35.1" customHeight="1">
      <c r="A36" s="154"/>
      <c r="B36" s="53">
        <v>31</v>
      </c>
      <c r="C36" s="54">
        <f>'yarışmaya katılan okullar'!B42</f>
        <v>0</v>
      </c>
      <c r="D36" s="134">
        <f>'3 adım V'!D36</f>
        <v>0</v>
      </c>
      <c r="E36" s="190">
        <f>'3 adım V'!E36</f>
        <v>0</v>
      </c>
      <c r="F36" s="136" t="str">
        <f>'3 adım V'!F36</f>
        <v/>
      </c>
      <c r="G36" s="191"/>
      <c r="H36" s="191"/>
      <c r="I36" s="192"/>
      <c r="J36" s="191"/>
      <c r="K36" s="191"/>
      <c r="L36" s="192"/>
      <c r="M36" s="192"/>
      <c r="AE36" s="189"/>
    </row>
    <row r="37" spans="1:32" ht="35.1" customHeight="1">
      <c r="A37" s="154"/>
      <c r="B37" s="53">
        <v>32</v>
      </c>
      <c r="C37" s="54">
        <f>'yarışmaya katılan okullar'!B43</f>
        <v>0</v>
      </c>
      <c r="D37" s="134">
        <f>'3 adım V'!D37</f>
        <v>0</v>
      </c>
      <c r="E37" s="190">
        <f>'3 adım V'!E37</f>
        <v>0</v>
      </c>
      <c r="F37" s="136" t="str">
        <f>'3 adım V'!F37</f>
        <v/>
      </c>
      <c r="G37" s="191"/>
      <c r="H37" s="191"/>
      <c r="I37" s="191"/>
      <c r="J37" s="191"/>
      <c r="K37" s="191"/>
      <c r="L37" s="192"/>
      <c r="M37" s="192"/>
      <c r="AE37" s="189"/>
    </row>
    <row r="38" spans="1:32" ht="39.950000000000003" customHeight="1">
      <c r="B38" s="50"/>
      <c r="C38" s="150">
        <v>0</v>
      </c>
      <c r="D38" s="170"/>
      <c r="E38" s="171" t="s">
        <v>52</v>
      </c>
      <c r="F38" s="151" t="s">
        <v>53</v>
      </c>
      <c r="G38" s="344" t="s">
        <v>54</v>
      </c>
      <c r="H38" s="344"/>
      <c r="I38" s="344"/>
      <c r="J38" s="344"/>
      <c r="K38" s="344" t="s">
        <v>55</v>
      </c>
      <c r="L38" s="344"/>
      <c r="M38" s="344"/>
      <c r="N38" s="151"/>
      <c r="O38" s="151"/>
      <c r="P38" s="151"/>
      <c r="Q38" s="151"/>
      <c r="R38" s="151"/>
      <c r="S38" s="151"/>
      <c r="T38" s="151"/>
      <c r="U38" s="151"/>
      <c r="V38" s="172"/>
      <c r="W38" s="173"/>
      <c r="X38" s="50"/>
      <c r="Y38" s="50"/>
      <c r="Z38" s="50"/>
      <c r="AA38" s="150"/>
      <c r="AB38" s="150"/>
      <c r="AC38" s="151"/>
      <c r="AD38" s="151"/>
      <c r="AE38" s="127"/>
      <c r="AF38" s="174" t="str">
        <f>IF(AE38="","",VLOOKUP(AE38,#REF!,2,FALSE))</f>
        <v/>
      </c>
    </row>
    <row r="39" spans="1:32" s="50" customFormat="1" ht="35.1" customHeight="1">
      <c r="B39" s="321" t="s">
        <v>11</v>
      </c>
      <c r="C39" s="321"/>
      <c r="E39" s="50" t="s">
        <v>46</v>
      </c>
      <c r="F39" s="50" t="s">
        <v>47</v>
      </c>
      <c r="H39" s="321" t="s">
        <v>12</v>
      </c>
      <c r="I39" s="321"/>
      <c r="J39" s="150"/>
      <c r="L39" s="321" t="s">
        <v>56</v>
      </c>
      <c r="M39" s="321"/>
    </row>
  </sheetData>
  <mergeCells count="13">
    <mergeCell ref="B1:D1"/>
    <mergeCell ref="K1:M1"/>
    <mergeCell ref="B2:D2"/>
    <mergeCell ref="K2:M2"/>
    <mergeCell ref="B3:D3"/>
    <mergeCell ref="K3:M3"/>
    <mergeCell ref="B39:C39"/>
    <mergeCell ref="B4:F4"/>
    <mergeCell ref="H39:I39"/>
    <mergeCell ref="L39:M39"/>
    <mergeCell ref="G4:M4"/>
    <mergeCell ref="G38:J38"/>
    <mergeCell ref="K38:M38"/>
  </mergeCells>
  <conditionalFormatting sqref="C6:F37 J39 AB38:AD38 AF38 C38:W38">
    <cfRule type="cellIs" dxfId="71" priority="10" stopIfTrue="1" operator="equal">
      <formula>0</formula>
    </cfRule>
  </conditionalFormatting>
  <conditionalFormatting sqref="J22:M22 J15:J19 J33:J37 J23:J30 K23:M37 G6:H6 K15:M20 J6:M6 J9:M10 G9:H37 G8 J8:K8 J12:M14 I11:M11">
    <cfRule type="cellIs" dxfId="70" priority="5" stopIfTrue="1" operator="equal">
      <formula>0</formula>
    </cfRule>
  </conditionalFormatting>
  <conditionalFormatting sqref="J5:M5">
    <cfRule type="cellIs" dxfId="69" priority="4" stopIfTrue="1" operator="equal">
      <formula>0</formula>
    </cfRule>
  </conditionalFormatting>
  <conditionalFormatting sqref="G7:H7 J7:M7">
    <cfRule type="cellIs" dxfId="68" priority="3" stopIfTrue="1" operator="equal">
      <formula>0</formula>
    </cfRule>
  </conditionalFormatting>
  <conditionalFormatting sqref="H8:I8">
    <cfRule type="cellIs" dxfId="67" priority="2" stopIfTrue="1" operator="equal">
      <formula>0</formula>
    </cfRule>
  </conditionalFormatting>
  <conditionalFormatting sqref="L8:M8">
    <cfRule type="cellIs" dxfId="66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'3 adım V'!$E$2</f>
        <v>ÜÇ ADIM ATLAMA(7-9m)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str">
        <f>IF(G9="","",RANK(G9,$G$9:$G$40)+COUNTIF(G$9:G9,G9)-1)</f>
        <v/>
      </c>
      <c r="C9" s="206" t="str">
        <f>'3 adım V'!D6</f>
        <v>-</v>
      </c>
      <c r="D9" s="32" t="str">
        <f>'3 adım V'!E6</f>
        <v>-</v>
      </c>
      <c r="E9" s="32" t="str">
        <f>'3 adım V'!F6</f>
        <v>DEĞİRMENLİK LİSESİ</v>
      </c>
      <c r="F9" s="48">
        <f>'3 adım V'!O6</f>
        <v>0</v>
      </c>
      <c r="G9" s="34" t="str">
        <f>IFERROR('3 adım V'!P6,"")</f>
        <v/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str">
        <f>IF(G10="","",RANK(G10,$G$9:$G$40)+COUNTIF(G$9:G10,G10)-1)</f>
        <v/>
      </c>
      <c r="C10" s="206" t="str">
        <f>'3 adım V'!D7</f>
        <v>-</v>
      </c>
      <c r="D10" s="32" t="str">
        <f>'3 adım V'!E7</f>
        <v>-</v>
      </c>
      <c r="E10" s="32" t="str">
        <f>'3 adım V'!F7</f>
        <v>ANAFARTALAR LİSESİ</v>
      </c>
      <c r="F10" s="48">
        <f>'3 adım V'!O7</f>
        <v>0</v>
      </c>
      <c r="G10" s="34" t="str">
        <f>IFERROR('3 adım V'!P7,"")</f>
        <v/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str">
        <f>IF(G11="","",RANK(G11,$G$9:$G$40)+COUNTIF(G$9:G11,G11)-1)</f>
        <v/>
      </c>
      <c r="C11" s="206">
        <f>'3 adım V'!D8</f>
        <v>38153</v>
      </c>
      <c r="D11" s="32" t="str">
        <f>'3 adım V'!E8</f>
        <v>ÖZAY DEMİR</v>
      </c>
      <c r="E11" s="32" t="str">
        <f>'3 adım V'!F8</f>
        <v>NAMIK KEMAL LİSESİ</v>
      </c>
      <c r="F11" s="48">
        <f>'3 adım V'!O8</f>
        <v>0</v>
      </c>
      <c r="G11" s="34" t="str">
        <f>IFERROR('3 adım V'!P8,"")</f>
        <v/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str">
        <f>IF(G12="","",RANK(G12,$G$9:$G$40)+COUNTIF(G$9:G12,G12)-1)</f>
        <v/>
      </c>
      <c r="C12" s="206" t="str">
        <f>'3 adım V'!D9</f>
        <v>11.04.2001</v>
      </c>
      <c r="D12" s="32" t="str">
        <f>'3 adım V'!E9</f>
        <v>ZEYNEP SÜNGÜ</v>
      </c>
      <c r="E12" s="32" t="str">
        <f>'3 adım V'!F9</f>
        <v>THE AMERİCAN COLLEGE</v>
      </c>
      <c r="F12" s="48">
        <f>'3 adım V'!O9</f>
        <v>0</v>
      </c>
      <c r="G12" s="34" t="str">
        <f>IFERROR('3 adım V'!P9,"")</f>
        <v/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str">
        <f>IF(G13="","",RANK(G13,$G$9:$G$40)+COUNTIF(G$9:G13,G13)-1)</f>
        <v/>
      </c>
      <c r="C13" s="206">
        <f>'3 adım V'!D10</f>
        <v>37929</v>
      </c>
      <c r="D13" s="32" t="str">
        <f>'3 adım V'!E10</f>
        <v>LEYLA ÖZGÖNÜL</v>
      </c>
      <c r="E13" s="32" t="str">
        <f>'3 adım V'!F10</f>
        <v>BÜLENT ECEVİT ANADOLU LİSESİ</v>
      </c>
      <c r="F13" s="48">
        <f>'3 adım V'!O10</f>
        <v>0</v>
      </c>
      <c r="G13" s="34" t="str">
        <f>IFERROR('3 adım V'!P10,"")</f>
        <v/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str">
        <f>IF(G14="","",RANK(G14,$G$9:$G$40)+COUNTIF(G$9:G14,G14)-1)</f>
        <v/>
      </c>
      <c r="C14" s="206" t="str">
        <f>'3 adım V'!D11</f>
        <v>-</v>
      </c>
      <c r="D14" s="32" t="str">
        <f>'3 adım V'!E11</f>
        <v>-</v>
      </c>
      <c r="E14" s="32" t="str">
        <f>'3 adım V'!F11</f>
        <v>GÜZELYURT MESLEK LİSESİ</v>
      </c>
      <c r="F14" s="48">
        <f>'3 adım V'!O11</f>
        <v>0</v>
      </c>
      <c r="G14" s="34" t="str">
        <f>IFERROR('3 adım V'!P11,"")</f>
        <v/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str">
        <f>IF(G15="","",RANK(G15,$G$9:$G$40)+COUNTIF(G$9:G15,G15)-1)</f>
        <v/>
      </c>
      <c r="C15" s="206">
        <f>'3 adım V'!D12</f>
        <v>37366</v>
      </c>
      <c r="D15" s="32" t="str">
        <f>'3 adım V'!E12</f>
        <v>SELEN YEŞİLIRMAK</v>
      </c>
      <c r="E15" s="32" t="str">
        <f>'3 adım V'!F12</f>
        <v>ERENKÖY LİSESİ</v>
      </c>
      <c r="F15" s="48">
        <f>'3 adım V'!O12</f>
        <v>0</v>
      </c>
      <c r="G15" s="34" t="str">
        <f>IFERROR('3 adım V'!P12,"")</f>
        <v/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str">
        <f>IF(G16="","",RANK(G16,$G$9:$G$40)+COUNTIF(G$9:G16,G16)-1)</f>
        <v/>
      </c>
      <c r="C16" s="206" t="str">
        <f>'3 adım V'!D13</f>
        <v>-</v>
      </c>
      <c r="D16" s="32" t="str">
        <f>'3 adım V'!E13</f>
        <v>-</v>
      </c>
      <c r="E16" s="32" t="str">
        <f>'3 adım V'!F13</f>
        <v>LEFKE GAZİ LİSESİ</v>
      </c>
      <c r="F16" s="48">
        <f>'3 adım V'!O13</f>
        <v>0</v>
      </c>
      <c r="G16" s="34" t="str">
        <f>IFERROR('3 adım V'!P13,"")</f>
        <v/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str">
        <f>IF(G17="","",RANK(G17,$G$9:$G$40)+COUNTIF(G$9:G17,G17)-1)</f>
        <v/>
      </c>
      <c r="C17" s="206" t="str">
        <f>'3 adım V'!D14</f>
        <v>-</v>
      </c>
      <c r="D17" s="32" t="str">
        <f>'3 adım V'!E14</f>
        <v>-</v>
      </c>
      <c r="E17" s="32" t="str">
        <f>'3 adım V'!F14</f>
        <v>THE ENGLISH SCHOOL OF KYRENIA</v>
      </c>
      <c r="F17" s="48">
        <f>'3 adım V'!O14</f>
        <v>0</v>
      </c>
      <c r="G17" s="34" t="str">
        <f>IFERROR('3 adım V'!P14,"")</f>
        <v/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str">
        <f>IF(G18="","",RANK(G18,$G$9:$G$40)+COUNTIF(G$9:G18,G18)-1)</f>
        <v/>
      </c>
      <c r="C18" s="206">
        <f>'3 adım V'!D15</f>
        <v>37767</v>
      </c>
      <c r="D18" s="32" t="str">
        <f>'3 adım V'!E15</f>
        <v>DANİELA ÇIKIKÇIOĞLU</v>
      </c>
      <c r="E18" s="32" t="str">
        <f>'3 adım V'!F15</f>
        <v>KURTULUŞ LİSESİ</v>
      </c>
      <c r="F18" s="48">
        <f>'3 adım V'!O15</f>
        <v>0</v>
      </c>
      <c r="G18" s="34" t="str">
        <f>IFERROR('3 adım V'!P15,"")</f>
        <v/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str">
        <f>IF(G19="","",RANK(G19,$G$9:$G$40)+COUNTIF(G$9:G19,G19)-1)</f>
        <v/>
      </c>
      <c r="C19" s="206">
        <f>'3 adım V'!D16</f>
        <v>37469</v>
      </c>
      <c r="D19" s="32" t="str">
        <f>'3 adım V'!E16</f>
        <v>SILAY EFE</v>
      </c>
      <c r="E19" s="32" t="str">
        <f>'3 adım V'!F16</f>
        <v>BEKİRPAŞA LİSESİ</v>
      </c>
      <c r="F19" s="48">
        <f>'3 adım V'!O16</f>
        <v>0</v>
      </c>
      <c r="G19" s="34" t="str">
        <f>IFERROR('3 adım V'!P16,"")</f>
        <v/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str">
        <f>IF(G20="","",RANK(G20,$G$9:$G$40)+COUNTIF(G$9:G20,G20)-1)</f>
        <v/>
      </c>
      <c r="C20" s="206" t="str">
        <f>'3 adım V'!D17</f>
        <v>-</v>
      </c>
      <c r="D20" s="32" t="str">
        <f>'3 adım V'!E17</f>
        <v>-</v>
      </c>
      <c r="E20" s="32" t="str">
        <f>'3 adım V'!F17</f>
        <v>LEFKOŞA TÜRK LİSESİ</v>
      </c>
      <c r="F20" s="48">
        <f>'3 adım V'!O17</f>
        <v>0</v>
      </c>
      <c r="G20" s="34" t="str">
        <f>IFERROR('3 adım V'!P17,"")</f>
        <v/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str">
        <f>IF(G21="","",RANK(G21,$G$9:$G$40)+COUNTIF(G$9:G21,G21)-1)</f>
        <v/>
      </c>
      <c r="C21" s="206" t="str">
        <f>'3 adım V'!D18</f>
        <v>-</v>
      </c>
      <c r="D21" s="32" t="str">
        <f>'3 adım V'!E18</f>
        <v>-</v>
      </c>
      <c r="E21" s="32" t="str">
        <f>'3 adım V'!F18</f>
        <v>CENGİZ TOPEL E. M .LİSESİ</v>
      </c>
      <c r="F21" s="48">
        <f>'3 adım V'!O18</f>
        <v>0</v>
      </c>
      <c r="G21" s="34" t="str">
        <f>IFERROR('3 adım V'!P18,"")</f>
        <v/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str">
        <f>IF(G22="","",RANK(G22,$G$9:$G$40)+COUNTIF(G$9:G22,G22)-1)</f>
        <v/>
      </c>
      <c r="C22" s="206" t="str">
        <f>'3 adım V'!D19</f>
        <v>-</v>
      </c>
      <c r="D22" s="32" t="str">
        <f>'3 adım V'!E19</f>
        <v>-</v>
      </c>
      <c r="E22" s="32" t="str">
        <f>'3 adım V'!F19</f>
        <v>GÜZELYURT TMK</v>
      </c>
      <c r="F22" s="48">
        <f>'3 adım V'!O19</f>
        <v>0</v>
      </c>
      <c r="G22" s="34" t="str">
        <f>IFERROR('3 adım V'!P19,"")</f>
        <v/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str">
        <f>IF(G23="","",RANK(G23,$G$9:$G$40)+COUNTIF(G$9:G23,G23)-1)</f>
        <v/>
      </c>
      <c r="C23" s="206">
        <f>'3 adım V'!D20</f>
        <v>37950</v>
      </c>
      <c r="D23" s="32" t="str">
        <f>'3 adım V'!E20</f>
        <v>KADER AYAĞ</v>
      </c>
      <c r="E23" s="32" t="str">
        <f>'3 adım V'!F20</f>
        <v>KARPAZ MESLEK LİSESİ</v>
      </c>
      <c r="F23" s="48">
        <f>'3 adım V'!O20</f>
        <v>0</v>
      </c>
      <c r="G23" s="34" t="str">
        <f>IFERROR('3 adım V'!P20,"")</f>
        <v/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str">
        <f>IF(G24="","",RANK(G24,$G$9:$G$40)+COUNTIF(G$9:G24,G24)-1)</f>
        <v/>
      </c>
      <c r="C24" s="206" t="str">
        <f>'3 adım V'!D21</f>
        <v>-</v>
      </c>
      <c r="D24" s="32" t="str">
        <f>'3 adım V'!E21</f>
        <v>-</v>
      </c>
      <c r="E24" s="32" t="str">
        <f>'3 adım V'!F21</f>
        <v>POLATPAŞA LİSESİ</v>
      </c>
      <c r="F24" s="48">
        <f>'3 adım V'!O21</f>
        <v>0</v>
      </c>
      <c r="G24" s="34" t="str">
        <f>IFERROR('3 adım V'!P21,"")</f>
        <v/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str">
        <f>IF(G25="","",RANK(G25,$G$9:$G$40)+COUNTIF(G$9:G25,G25)-1)</f>
        <v/>
      </c>
      <c r="C25" s="206">
        <f>'3 adım V'!D22</f>
        <v>37012</v>
      </c>
      <c r="D25" s="32" t="str">
        <f>'3 adım V'!E22</f>
        <v>AYŞE GÖKNİL</v>
      </c>
      <c r="E25" s="32" t="str">
        <f>'3 adım V'!F22</f>
        <v>ATATÜRK MESLEK LİSESİ</v>
      </c>
      <c r="F25" s="48">
        <f>'3 adım V'!O22</f>
        <v>0</v>
      </c>
      <c r="G25" s="34" t="str">
        <f>IFERROR('3 adım V'!P22,"")</f>
        <v/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str">
        <f>IF(G26="","",RANK(G26,$G$9:$G$40)+COUNTIF(G$9:G26,G26)-1)</f>
        <v/>
      </c>
      <c r="C26" s="206">
        <f>'3 adım V'!D23</f>
        <v>37706</v>
      </c>
      <c r="D26" s="32" t="str">
        <f>'3 adım V'!E23</f>
        <v>AYBEN ARAPOĞLU</v>
      </c>
      <c r="E26" s="32" t="str">
        <f>'3 adım V'!F23</f>
        <v>YAKIN DOĞU KOLEJİ</v>
      </c>
      <c r="F26" s="48">
        <f>'3 adım V'!O23</f>
        <v>0</v>
      </c>
      <c r="G26" s="34" t="str">
        <f>IFERROR('3 adım V'!P23,"")</f>
        <v/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str">
        <f>IF(G27="","",RANK(G27,$G$9:$G$40)+COUNTIF(G$9:G27,G27)-1)</f>
        <v/>
      </c>
      <c r="C27" s="206" t="str">
        <f>'3 adım V'!D24</f>
        <v>-</v>
      </c>
      <c r="D27" s="32" t="str">
        <f>'3 adım V'!E24</f>
        <v>-</v>
      </c>
      <c r="E27" s="32" t="str">
        <f>'3 adım V'!F24</f>
        <v>HAYDARPAŞA TİCARET LİSESİ</v>
      </c>
      <c r="F27" s="48">
        <f>'3 adım V'!O24</f>
        <v>0</v>
      </c>
      <c r="G27" s="34" t="str">
        <f>IFERROR('3 adım V'!P24,"")</f>
        <v/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str">
        <f>IF(G28="","",RANK(G28,$G$9:$G$40)+COUNTIF(G$9:G28,G28)-1)</f>
        <v/>
      </c>
      <c r="C28" s="206" t="str">
        <f>'3 adım V'!D25</f>
        <v>-</v>
      </c>
      <c r="D28" s="32" t="str">
        <f>'3 adım V'!E25</f>
        <v>-</v>
      </c>
      <c r="E28" s="32" t="str">
        <f>'3 adım V'!F25</f>
        <v>TÜRK MAARİF KOLEJİ</v>
      </c>
      <c r="F28" s="48">
        <f>'3 adım V'!O25</f>
        <v>0</v>
      </c>
      <c r="G28" s="34" t="str">
        <f>IFERROR('3 adım V'!P25,"")</f>
        <v/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str">
        <f>IF(G29="","",RANK(G29,$G$9:$G$40)+COUNTIF(G$9:G29,G29)-1)</f>
        <v/>
      </c>
      <c r="C29" s="206" t="str">
        <f>'3 adım V'!D26</f>
        <v>-</v>
      </c>
      <c r="D29" s="32" t="str">
        <f>'3 adım V'!E26</f>
        <v>-</v>
      </c>
      <c r="E29" s="32" t="str">
        <f>'3 adım V'!F26</f>
        <v>20 TEMMUZ FEN LİSESİ</v>
      </c>
      <c r="F29" s="48">
        <f>'3 adım V'!O26</f>
        <v>0</v>
      </c>
      <c r="G29" s="34" t="str">
        <f>IFERROR('3 adım V'!P26,"")</f>
        <v/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str">
        <f>IF(G30="","",RANK(G30,$G$9:$G$40)+COUNTIF(G$9:G30,G30)-1)</f>
        <v/>
      </c>
      <c r="C30" s="206" t="str">
        <f>'3 adım V'!D27</f>
        <v>12.01.2002</v>
      </c>
      <c r="D30" s="32" t="str">
        <f>'3 adım V'!E27</f>
        <v>DENİZ SÜNGÜ</v>
      </c>
      <c r="E30" s="32" t="str">
        <f>'3 adım V'!F27</f>
        <v>19 MAYIS TMK</v>
      </c>
      <c r="F30" s="48">
        <f>'3 adım V'!O27</f>
        <v>0</v>
      </c>
      <c r="G30" s="34" t="str">
        <f>IFERROR('3 adım V'!P27,"")</f>
        <v/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str">
        <f>IF(G31="","",RANK(G31,$G$9:$G$40)+COUNTIF(G$9:G31,G31)-1)</f>
        <v/>
      </c>
      <c r="C31" s="206" t="str">
        <f>'3 adım V'!D28</f>
        <v>14.08.2004</v>
      </c>
      <c r="D31" s="32" t="str">
        <f>'3 adım V'!E28</f>
        <v>ŞÖHRET YILDIZ</v>
      </c>
      <c r="E31" s="32" t="str">
        <f>'3 adım V'!F28</f>
        <v>HALA SULTAN İLAHİYAT KOLEJİ</v>
      </c>
      <c r="F31" s="48">
        <f>'3 adım V'!O28</f>
        <v>0</v>
      </c>
      <c r="G31" s="34" t="str">
        <f>IFERROR('3 adım V'!P28,"")</f>
        <v/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str">
        <f>IF(G32="","",RANK(G32,$G$9:$G$40)+COUNTIF(G$9:G32,G32)-1)</f>
        <v/>
      </c>
      <c r="C32" s="206">
        <f>'3 adım V'!D29</f>
        <v>0</v>
      </c>
      <c r="D32" s="32">
        <f>'3 adım V'!E29</f>
        <v>0</v>
      </c>
      <c r="E32" s="32" t="str">
        <f>'3 adım V'!F29</f>
        <v/>
      </c>
      <c r="F32" s="48">
        <f>'3 adım V'!O29</f>
        <v>0</v>
      </c>
      <c r="G32" s="34" t="str">
        <f>IFERROR('3 adım V'!P29,"")</f>
        <v/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str">
        <f>IF(G33="","",RANK(G33,$G$9:$G$40)+COUNTIF(G$9:G33,G33)-1)</f>
        <v/>
      </c>
      <c r="C33" s="206">
        <f>'3 adım V'!D30</f>
        <v>0</v>
      </c>
      <c r="D33" s="32">
        <f>'3 adım V'!E30</f>
        <v>0</v>
      </c>
      <c r="E33" s="32" t="str">
        <f>'3 adım V'!F30</f>
        <v/>
      </c>
      <c r="F33" s="48">
        <f>'3 adım V'!O30</f>
        <v>0</v>
      </c>
      <c r="G33" s="34" t="str">
        <f>IFERROR('3 adım V'!P30,"")</f>
        <v/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str">
        <f>IF(G34="","",RANK(G34,$G$9:$G$40)+COUNTIF(G$9:G34,G34)-1)</f>
        <v/>
      </c>
      <c r="C34" s="206">
        <f>'3 adım V'!D31</f>
        <v>0</v>
      </c>
      <c r="D34" s="32">
        <f>'3 adım V'!E31</f>
        <v>0</v>
      </c>
      <c r="E34" s="32" t="str">
        <f>'3 adım V'!F31</f>
        <v/>
      </c>
      <c r="F34" s="48">
        <f>'3 adım V'!O31</f>
        <v>0</v>
      </c>
      <c r="G34" s="34" t="str">
        <f>IFERROR('3 adım V'!P31,"")</f>
        <v/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str">
        <f>IF(G35="","",RANK(G35,$G$9:$G$40)+COUNTIF(G$9:G35,G35)-1)</f>
        <v/>
      </c>
      <c r="C35" s="206">
        <f>'3 adım V'!D32</f>
        <v>0</v>
      </c>
      <c r="D35" s="32">
        <f>'3 adım V'!E32</f>
        <v>0</v>
      </c>
      <c r="E35" s="32" t="str">
        <f>'3 adım V'!F32</f>
        <v/>
      </c>
      <c r="F35" s="48">
        <f>'3 adım V'!O32</f>
        <v>0</v>
      </c>
      <c r="G35" s="34" t="str">
        <f>IFERROR('3 adım V'!P32,"")</f>
        <v/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str">
        <f>IF(G36="","",RANK(G36,$G$9:$G$40)+COUNTIF(G$9:G36,G36)-1)</f>
        <v/>
      </c>
      <c r="C36" s="206">
        <f>'3 adım V'!D33</f>
        <v>0</v>
      </c>
      <c r="D36" s="32">
        <f>'3 adım V'!E33</f>
        <v>0</v>
      </c>
      <c r="E36" s="32" t="str">
        <f>'3 adım V'!F33</f>
        <v/>
      </c>
      <c r="F36" s="48">
        <f>'3 adım V'!O33</f>
        <v>0</v>
      </c>
      <c r="G36" s="34" t="str">
        <f>IFERROR('3 adım V'!P33,"")</f>
        <v/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str">
        <f>IF(G37="","",RANK(G37,$G$9:$G$40)+COUNTIF(G$9:G37,G37)-1)</f>
        <v/>
      </c>
      <c r="C37" s="206">
        <f>'3 adım V'!D34</f>
        <v>0</v>
      </c>
      <c r="D37" s="32">
        <f>'3 adım V'!E34</f>
        <v>0</v>
      </c>
      <c r="E37" s="32" t="str">
        <f>'3 adım V'!F34</f>
        <v/>
      </c>
      <c r="F37" s="48">
        <f>'3 adım V'!O34</f>
        <v>0</v>
      </c>
      <c r="G37" s="34" t="str">
        <f>IFERROR('3 adım V'!P34,"")</f>
        <v/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str">
        <f>IF(G38="","",RANK(G38,$G$9:$G$40)+COUNTIF(G$9:G38,G38)-1)</f>
        <v/>
      </c>
      <c r="C38" s="206">
        <f>'3 adım V'!D35</f>
        <v>0</v>
      </c>
      <c r="D38" s="32">
        <f>'3 adım V'!E35</f>
        <v>0</v>
      </c>
      <c r="E38" s="32" t="str">
        <f>'3 adım V'!F35</f>
        <v/>
      </c>
      <c r="F38" s="48">
        <f>'3 adım V'!O35</f>
        <v>0</v>
      </c>
      <c r="G38" s="34" t="str">
        <f>IFERROR('3 adım V'!P35,"")</f>
        <v/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str">
        <f>IF(G39="","",RANK(G39,$G$9:$G$40)+COUNTIF(G$9:G39,G39)-1)</f>
        <v/>
      </c>
      <c r="C39" s="206">
        <f>'3 adım V'!D36</f>
        <v>0</v>
      </c>
      <c r="D39" s="32">
        <f>'3 adım V'!E36</f>
        <v>0</v>
      </c>
      <c r="E39" s="32" t="str">
        <f>'3 adım V'!F36</f>
        <v/>
      </c>
      <c r="F39" s="48">
        <f>'3 adım V'!O36</f>
        <v>0</v>
      </c>
      <c r="G39" s="34" t="str">
        <f>IFERROR('3 adım V'!P36,"")</f>
        <v/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str">
        <f>IF(G40="","",RANK(G40,$G$9:$G$40)+COUNTIF(G$9:G40,G40)-1)</f>
        <v/>
      </c>
      <c r="C40" s="206">
        <f>'3 adım V'!D37</f>
        <v>0</v>
      </c>
      <c r="D40" s="32">
        <f>'3 adım V'!E37</f>
        <v>0</v>
      </c>
      <c r="E40" s="32" t="str">
        <f>'3 adım V'!F37</f>
        <v/>
      </c>
      <c r="F40" s="48">
        <f>'3 adım V'!O37</f>
        <v>0</v>
      </c>
      <c r="G40" s="34" t="str">
        <f>IFERROR('3 adım V'!P37,"")</f>
        <v/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H9:H40 D9:F40">
    <cfRule type="cellIs" dxfId="65" priority="2" stopIfTrue="1" operator="equal">
      <formula>0</formula>
    </cfRule>
  </conditionalFormatting>
  <conditionalFormatting sqref="C9:C40">
    <cfRule type="cellIs" dxfId="64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üçadım!$D$6</f>
        <v>ÜÇ ADIM ATLAMA(7-9m)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IF(ISERROR(VLOOKUP(I9,üçadım!$B$9:$H$40,7,FALSE)),0,(VLOOKUP(I9,üçadım!$B$9:$H$40,7,FALSE)))</f>
        <v>0</v>
      </c>
      <c r="C9" s="206">
        <f>IF(ISERROR(VLOOKUP(I9,üçadım!$B$9:$H$40,2,FALSE)),0,(VLOOKUP(I9,üçadım!$B$9:$H$40,2,FALSE)))</f>
        <v>0</v>
      </c>
      <c r="D9" s="212">
        <f>IF(ISERROR(VLOOKUP(I9,üçadım!$B$9:$H$40,3,FALSE)),0,(VLOOKUP(I9,üçadım!$B$9:$H$40,3,FALSE)))</f>
        <v>0</v>
      </c>
      <c r="E9" s="212">
        <f>IF(ISERROR(VLOOKUP(I9,üçadım!$B$9:$H$40,4,FALSE)),0,(VLOOKUP(I9,üçadım!$B$9:$H$40,4,FALSE)))</f>
        <v>0</v>
      </c>
      <c r="F9" s="48">
        <f>IF(ISERROR(VLOOKUP(I9,üçadım!$B$9:$H$40,5,FALSE)),0,(VLOOKUP(I9,üçadım!$B$9:$H$40,5,FALSE)))</f>
        <v>0</v>
      </c>
      <c r="G9" s="40">
        <f>IF(ISERROR(VLOOKUP(I9,üçadım!$B$9:$H$40,6,FALSE)),0,(VLOOKUP(I9,üçadım!$B$9:$H$40,6,FALSE)))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IF(ISERROR(VLOOKUP(I10,üçadım!$B$9:$H$40,7,FALSE)),0,(VLOOKUP(I10,üçadım!$B$9:$H$40,7,FALSE)))</f>
        <v>0</v>
      </c>
      <c r="C10" s="206">
        <f>IF(ISERROR(VLOOKUP(I10,üçadım!$B$9:$H$40,2,FALSE)),0,(VLOOKUP(I10,üçadım!$B$9:$H$40,2,FALSE)))</f>
        <v>0</v>
      </c>
      <c r="D10" s="212">
        <f>IF(ISERROR(VLOOKUP(I10,üçadım!$B$9:$H$40,3,FALSE)),0,(VLOOKUP(I10,üçadım!$B$9:$H$40,3,FALSE)))</f>
        <v>0</v>
      </c>
      <c r="E10" s="212">
        <f>IF(ISERROR(VLOOKUP(I10,üçadım!$B$9:$H$40,4,FALSE)),0,(VLOOKUP(I10,üçadım!$B$9:$H$40,4,FALSE)))</f>
        <v>0</v>
      </c>
      <c r="F10" s="48">
        <f>IF(ISERROR(VLOOKUP(I10,üçadım!$B$9:$H$40,5,FALSE)),0,(VLOOKUP(I10,üçadım!$B$9:$H$40,5,FALSE)))</f>
        <v>0</v>
      </c>
      <c r="G10" s="40">
        <f>IF(ISERROR(VLOOKUP(I10,üçadım!$B$9:$H$40,6,FALSE)),0,(VLOOKUP(I10,üçadım!$B$9:$H$40,6,FALSE)))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IF(ISERROR(VLOOKUP(I11,üçadım!$B$9:$H$40,7,FALSE)),0,(VLOOKUP(I11,üçadım!$B$9:$H$40,7,FALSE)))</f>
        <v>0</v>
      </c>
      <c r="C11" s="206">
        <f>IF(ISERROR(VLOOKUP(I11,üçadım!$B$9:$H$40,2,FALSE)),0,(VLOOKUP(I11,üçadım!$B$9:$H$40,2,FALSE)))</f>
        <v>0</v>
      </c>
      <c r="D11" s="212">
        <f>IF(ISERROR(VLOOKUP(I11,üçadım!$B$9:$H$40,3,FALSE)),0,(VLOOKUP(I11,üçadım!$B$9:$H$40,3,FALSE)))</f>
        <v>0</v>
      </c>
      <c r="E11" s="212">
        <f>IF(ISERROR(VLOOKUP(I11,üçadım!$B$9:$H$40,4,FALSE)),0,(VLOOKUP(I11,üçadım!$B$9:$H$40,4,FALSE)))</f>
        <v>0</v>
      </c>
      <c r="F11" s="48">
        <f>IF(ISERROR(VLOOKUP(I11,üçadım!$B$9:$H$40,5,FALSE)),0,(VLOOKUP(I11,üçadım!$B$9:$H$40,5,FALSE)))</f>
        <v>0</v>
      </c>
      <c r="G11" s="40">
        <f>IF(ISERROR(VLOOKUP(I11,üçadım!$B$9:$H$40,6,FALSE)),0,(VLOOKUP(I11,üçadım!$B$9:$H$40,6,FALSE)))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IF(ISERROR(VLOOKUP(I12,üçadım!$B$9:$H$40,7,FALSE)),0,(VLOOKUP(I12,üçadım!$B$9:$H$40,7,FALSE)))</f>
        <v>0</v>
      </c>
      <c r="C12" s="206">
        <f>IF(ISERROR(VLOOKUP(I12,üçadım!$B$9:$H$40,2,FALSE)),0,(VLOOKUP(I12,üçadım!$B$9:$H$40,2,FALSE)))</f>
        <v>0</v>
      </c>
      <c r="D12" s="212">
        <f>IF(ISERROR(VLOOKUP(I12,üçadım!$B$9:$H$40,3,FALSE)),0,(VLOOKUP(I12,üçadım!$B$9:$H$40,3,FALSE)))</f>
        <v>0</v>
      </c>
      <c r="E12" s="212">
        <f>IF(ISERROR(VLOOKUP(I12,üçadım!$B$9:$H$40,4,FALSE)),0,(VLOOKUP(I12,üçadım!$B$9:$H$40,4,FALSE)))</f>
        <v>0</v>
      </c>
      <c r="F12" s="48">
        <f>IF(ISERROR(VLOOKUP(I12,üçadım!$B$9:$H$40,5,FALSE)),0,(VLOOKUP(I12,üçadım!$B$9:$H$40,5,FALSE)))</f>
        <v>0</v>
      </c>
      <c r="G12" s="40">
        <f>IF(ISERROR(VLOOKUP(I12,üçadım!$B$9:$H$40,6,FALSE)),0,(VLOOKUP(I12,üçadım!$B$9:$H$40,6,FALSE)))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IF(ISERROR(VLOOKUP(I13,üçadım!$B$9:$H$40,7,FALSE)),0,(VLOOKUP(I13,üçadım!$B$9:$H$40,7,FALSE)))</f>
        <v>0</v>
      </c>
      <c r="C13" s="206">
        <f>IF(ISERROR(VLOOKUP(I13,üçadım!$B$9:$H$40,2,FALSE)),0,(VLOOKUP(I13,üçadım!$B$9:$H$40,2,FALSE)))</f>
        <v>0</v>
      </c>
      <c r="D13" s="212">
        <f>IF(ISERROR(VLOOKUP(I13,üçadım!$B$9:$H$40,3,FALSE)),0,(VLOOKUP(I13,üçadım!$B$9:$H$40,3,FALSE)))</f>
        <v>0</v>
      </c>
      <c r="E13" s="212">
        <f>IF(ISERROR(VLOOKUP(I13,üçadım!$B$9:$H$40,4,FALSE)),0,(VLOOKUP(I13,üçadım!$B$9:$H$40,4,FALSE)))</f>
        <v>0</v>
      </c>
      <c r="F13" s="48">
        <f>IF(ISERROR(VLOOKUP(I13,üçadım!$B$9:$H$40,5,FALSE)),0,(VLOOKUP(I13,üçadım!$B$9:$H$40,5,FALSE)))</f>
        <v>0</v>
      </c>
      <c r="G13" s="40">
        <f>IF(ISERROR(VLOOKUP(I13,üçadım!$B$9:$H$40,6,FALSE)),0,(VLOOKUP(I13,üçadım!$B$9:$H$40,6,FALSE)))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IF(ISERROR(VLOOKUP(I14,üçadım!$B$9:$H$40,7,FALSE)),0,(VLOOKUP(I14,üçadım!$B$9:$H$40,7,FALSE)))</f>
        <v>0</v>
      </c>
      <c r="C14" s="206">
        <f>IF(ISERROR(VLOOKUP(I14,üçadım!$B$9:$H$40,2,FALSE)),0,(VLOOKUP(I14,üçadım!$B$9:$H$40,2,FALSE)))</f>
        <v>0</v>
      </c>
      <c r="D14" s="212">
        <f>IF(ISERROR(VLOOKUP(I14,üçadım!$B$9:$H$40,3,FALSE)),0,(VLOOKUP(I14,üçadım!$B$9:$H$40,3,FALSE)))</f>
        <v>0</v>
      </c>
      <c r="E14" s="212">
        <f>IF(ISERROR(VLOOKUP(I14,üçadım!$B$9:$H$40,4,FALSE)),0,(VLOOKUP(I14,üçadım!$B$9:$H$40,4,FALSE)))</f>
        <v>0</v>
      </c>
      <c r="F14" s="48">
        <f>IF(ISERROR(VLOOKUP(I14,üçadım!$B$9:$H$40,5,FALSE)),0,(VLOOKUP(I14,üçadım!$B$9:$H$40,5,FALSE)))</f>
        <v>0</v>
      </c>
      <c r="G14" s="40">
        <f>IF(ISERROR(VLOOKUP(I14,üçadım!$B$9:$H$40,6,FALSE)),0,(VLOOKUP(I14,üçadım!$B$9:$H$40,6,FALSE)))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IF(ISERROR(VLOOKUP(I15,üçadım!$B$9:$H$40,7,FALSE)),0,(VLOOKUP(I15,üçadım!$B$9:$H$40,7,FALSE)))</f>
        <v>0</v>
      </c>
      <c r="C15" s="206">
        <f>IF(ISERROR(VLOOKUP(I15,üçadım!$B$9:$H$40,2,FALSE)),0,(VLOOKUP(I15,üçadım!$B$9:$H$40,2,FALSE)))</f>
        <v>0</v>
      </c>
      <c r="D15" s="212">
        <f>IF(ISERROR(VLOOKUP(I15,üçadım!$B$9:$H$40,3,FALSE)),0,(VLOOKUP(I15,üçadım!$B$9:$H$40,3,FALSE)))</f>
        <v>0</v>
      </c>
      <c r="E15" s="212">
        <f>IF(ISERROR(VLOOKUP(I15,üçadım!$B$9:$H$40,4,FALSE)),0,(VLOOKUP(I15,üçadım!$B$9:$H$40,4,FALSE)))</f>
        <v>0</v>
      </c>
      <c r="F15" s="48">
        <f>IF(ISERROR(VLOOKUP(I15,üçadım!$B$9:$H$40,5,FALSE)),0,(VLOOKUP(I15,üçadım!$B$9:$H$40,5,FALSE)))</f>
        <v>0</v>
      </c>
      <c r="G15" s="40">
        <f>IF(ISERROR(VLOOKUP(I15,üçadım!$B$9:$H$40,6,FALSE)),0,(VLOOKUP(I15,üçadım!$B$9:$H$40,6,FALSE)))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IF(ISERROR(VLOOKUP(I16,üçadım!$B$9:$H$40,7,FALSE)),0,(VLOOKUP(I16,üçadım!$B$9:$H$40,7,FALSE)))</f>
        <v>0</v>
      </c>
      <c r="C16" s="206">
        <f>IF(ISERROR(VLOOKUP(I16,üçadım!$B$9:$H$40,2,FALSE)),0,(VLOOKUP(I16,üçadım!$B$9:$H$40,2,FALSE)))</f>
        <v>0</v>
      </c>
      <c r="D16" s="212">
        <f>IF(ISERROR(VLOOKUP(I16,üçadım!$B$9:$H$40,3,FALSE)),0,(VLOOKUP(I16,üçadım!$B$9:$H$40,3,FALSE)))</f>
        <v>0</v>
      </c>
      <c r="E16" s="212">
        <f>IF(ISERROR(VLOOKUP(I16,üçadım!$B$9:$H$40,4,FALSE)),0,(VLOOKUP(I16,üçadım!$B$9:$H$40,4,FALSE)))</f>
        <v>0</v>
      </c>
      <c r="F16" s="48">
        <f>IF(ISERROR(VLOOKUP(I16,üçadım!$B$9:$H$40,5,FALSE)),0,(VLOOKUP(I16,üçadım!$B$9:$H$40,5,FALSE)))</f>
        <v>0</v>
      </c>
      <c r="G16" s="40">
        <f>IF(ISERROR(VLOOKUP(I16,üçadım!$B$9:$H$40,6,FALSE)),0,(VLOOKUP(I16,üçadım!$B$9:$H$40,6,FALSE)))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IF(ISERROR(VLOOKUP(I17,üçadım!$B$9:$H$40,7,FALSE)),0,(VLOOKUP(I17,üçadım!$B$9:$H$40,7,FALSE)))</f>
        <v>0</v>
      </c>
      <c r="C17" s="206">
        <f>IF(ISERROR(VLOOKUP(I17,üçadım!$B$9:$H$40,2,FALSE)),0,(VLOOKUP(I17,üçadım!$B$9:$H$40,2,FALSE)))</f>
        <v>0</v>
      </c>
      <c r="D17" s="212">
        <f>IF(ISERROR(VLOOKUP(I17,üçadım!$B$9:$H$40,3,FALSE)),0,(VLOOKUP(I17,üçadım!$B$9:$H$40,3,FALSE)))</f>
        <v>0</v>
      </c>
      <c r="E17" s="212">
        <f>IF(ISERROR(VLOOKUP(I17,üçadım!$B$9:$H$40,4,FALSE)),0,(VLOOKUP(I17,üçadım!$B$9:$H$40,4,FALSE)))</f>
        <v>0</v>
      </c>
      <c r="F17" s="48">
        <f>IF(ISERROR(VLOOKUP(I17,üçadım!$B$9:$H$40,5,FALSE)),0,(VLOOKUP(I17,üçadım!$B$9:$H$40,5,FALSE)))</f>
        <v>0</v>
      </c>
      <c r="G17" s="40">
        <f>IF(ISERROR(VLOOKUP(I17,üçadım!$B$9:$H$40,6,FALSE)),0,(VLOOKUP(I17,üçadım!$B$9:$H$40,6,FALSE)))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IF(ISERROR(VLOOKUP(I18,üçadım!$B$9:$H$40,7,FALSE)),0,(VLOOKUP(I18,üçadım!$B$9:$H$40,7,FALSE)))</f>
        <v>0</v>
      </c>
      <c r="C18" s="206">
        <f>IF(ISERROR(VLOOKUP(I18,üçadım!$B$9:$H$40,2,FALSE)),0,(VLOOKUP(I18,üçadım!$B$9:$H$40,2,FALSE)))</f>
        <v>0</v>
      </c>
      <c r="D18" s="212">
        <f>IF(ISERROR(VLOOKUP(I18,üçadım!$B$9:$H$40,3,FALSE)),0,(VLOOKUP(I18,üçadım!$B$9:$H$40,3,FALSE)))</f>
        <v>0</v>
      </c>
      <c r="E18" s="212">
        <f>IF(ISERROR(VLOOKUP(I18,üçadım!$B$9:$H$40,4,FALSE)),0,(VLOOKUP(I18,üçadım!$B$9:$H$40,4,FALSE)))</f>
        <v>0</v>
      </c>
      <c r="F18" s="48">
        <f>IF(ISERROR(VLOOKUP(I18,üçadım!$B$9:$H$40,5,FALSE)),0,(VLOOKUP(I18,üçadım!$B$9:$H$40,5,FALSE)))</f>
        <v>0</v>
      </c>
      <c r="G18" s="40">
        <f>IF(ISERROR(VLOOKUP(I18,üçadım!$B$9:$H$40,6,FALSE)),0,(VLOOKUP(I18,üçadım!$B$9:$H$40,6,FALSE)))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IF(ISERROR(VLOOKUP(I19,üçadım!$B$9:$H$40,7,FALSE)),0,(VLOOKUP(I19,üçadım!$B$9:$H$40,7,FALSE)))</f>
        <v>0</v>
      </c>
      <c r="C19" s="206">
        <f>IF(ISERROR(VLOOKUP(I19,üçadım!$B$9:$H$40,2,FALSE)),0,(VLOOKUP(I19,üçadım!$B$9:$H$40,2,FALSE)))</f>
        <v>0</v>
      </c>
      <c r="D19" s="212">
        <f>IF(ISERROR(VLOOKUP(I19,üçadım!$B$9:$H$40,3,FALSE)),0,(VLOOKUP(I19,üçadım!$B$9:$H$40,3,FALSE)))</f>
        <v>0</v>
      </c>
      <c r="E19" s="212">
        <f>IF(ISERROR(VLOOKUP(I19,üçadım!$B$9:$H$40,4,FALSE)),0,(VLOOKUP(I19,üçadım!$B$9:$H$40,4,FALSE)))</f>
        <v>0</v>
      </c>
      <c r="F19" s="48">
        <f>IF(ISERROR(VLOOKUP(I19,üçadım!$B$9:$H$40,5,FALSE)),0,(VLOOKUP(I19,üçadım!$B$9:$H$40,5,FALSE)))</f>
        <v>0</v>
      </c>
      <c r="G19" s="40">
        <f>IF(ISERROR(VLOOKUP(I19,üçadım!$B$9:$H$40,6,FALSE)),0,(VLOOKUP(I19,üçadım!$B$9:$H$40,6,FALSE)))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IF(ISERROR(VLOOKUP(I20,üçadım!$B$9:$H$40,7,FALSE)),0,(VLOOKUP(I20,üçadım!$B$9:$H$40,7,FALSE)))</f>
        <v>0</v>
      </c>
      <c r="C20" s="206">
        <f>IF(ISERROR(VLOOKUP(I20,üçadım!$B$9:$H$40,2,FALSE)),0,(VLOOKUP(I20,üçadım!$B$9:$H$40,2,FALSE)))</f>
        <v>0</v>
      </c>
      <c r="D20" s="212">
        <f>IF(ISERROR(VLOOKUP(I20,üçadım!$B$9:$H$40,3,FALSE)),0,(VLOOKUP(I20,üçadım!$B$9:$H$40,3,FALSE)))</f>
        <v>0</v>
      </c>
      <c r="E20" s="212">
        <f>IF(ISERROR(VLOOKUP(I20,üçadım!$B$9:$H$40,4,FALSE)),0,(VLOOKUP(I20,üçadım!$B$9:$H$40,4,FALSE)))</f>
        <v>0</v>
      </c>
      <c r="F20" s="48">
        <f>IF(ISERROR(VLOOKUP(I20,üçadım!$B$9:$H$40,5,FALSE)),0,(VLOOKUP(I20,üçadım!$B$9:$H$40,5,FALSE)))</f>
        <v>0</v>
      </c>
      <c r="G20" s="40">
        <f>IF(ISERROR(VLOOKUP(I20,üçadım!$B$9:$H$40,6,FALSE)),0,(VLOOKUP(I20,üçadım!$B$9:$H$40,6,FALSE)))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IF(ISERROR(VLOOKUP(I21,üçadım!$B$9:$H$40,7,FALSE)),0,(VLOOKUP(I21,üçadım!$B$9:$H$40,7,FALSE)))</f>
        <v>0</v>
      </c>
      <c r="C21" s="206">
        <f>IF(ISERROR(VLOOKUP(I21,üçadım!$B$9:$H$40,2,FALSE)),0,(VLOOKUP(I21,üçadım!$B$9:$H$40,2,FALSE)))</f>
        <v>0</v>
      </c>
      <c r="D21" s="212">
        <f>IF(ISERROR(VLOOKUP(I21,üçadım!$B$9:$H$40,3,FALSE)),0,(VLOOKUP(I21,üçadım!$B$9:$H$40,3,FALSE)))</f>
        <v>0</v>
      </c>
      <c r="E21" s="212">
        <f>IF(ISERROR(VLOOKUP(I21,üçadım!$B$9:$H$40,4,FALSE)),0,(VLOOKUP(I21,üçadım!$B$9:$H$40,4,FALSE)))</f>
        <v>0</v>
      </c>
      <c r="F21" s="48">
        <f>IF(ISERROR(VLOOKUP(I21,üçadım!$B$9:$H$40,5,FALSE)),0,(VLOOKUP(I21,üçadım!$B$9:$H$40,5,FALSE)))</f>
        <v>0</v>
      </c>
      <c r="G21" s="40">
        <f>IF(ISERROR(VLOOKUP(I21,üçadım!$B$9:$H$40,6,FALSE)),0,(VLOOKUP(I21,üçadım!$B$9:$H$40,6,FALSE)))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IF(ISERROR(VLOOKUP(I22,üçadım!$B$9:$H$40,7,FALSE)),0,(VLOOKUP(I22,üçadım!$B$9:$H$40,7,FALSE)))</f>
        <v>0</v>
      </c>
      <c r="C22" s="206">
        <f>IF(ISERROR(VLOOKUP(I22,üçadım!$B$9:$H$40,2,FALSE)),0,(VLOOKUP(I22,üçadım!$B$9:$H$40,2,FALSE)))</f>
        <v>0</v>
      </c>
      <c r="D22" s="212">
        <f>IF(ISERROR(VLOOKUP(I22,üçadım!$B$9:$H$40,3,FALSE)),0,(VLOOKUP(I22,üçadım!$B$9:$H$40,3,FALSE)))</f>
        <v>0</v>
      </c>
      <c r="E22" s="212">
        <f>IF(ISERROR(VLOOKUP(I22,üçadım!$B$9:$H$40,4,FALSE)),0,(VLOOKUP(I22,üçadım!$B$9:$H$40,4,FALSE)))</f>
        <v>0</v>
      </c>
      <c r="F22" s="48">
        <f>IF(ISERROR(VLOOKUP(I22,üçadım!$B$9:$H$40,5,FALSE)),0,(VLOOKUP(I22,üçadım!$B$9:$H$40,5,FALSE)))</f>
        <v>0</v>
      </c>
      <c r="G22" s="40">
        <f>IF(ISERROR(VLOOKUP(I22,üçadım!$B$9:$H$40,6,FALSE)),0,(VLOOKUP(I22,üçadım!$B$9:$H$40,6,FALSE)))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IF(ISERROR(VLOOKUP(I23,üçadım!$B$9:$H$40,7,FALSE)),0,(VLOOKUP(I23,üçadım!$B$9:$H$40,7,FALSE)))</f>
        <v>0</v>
      </c>
      <c r="C23" s="206">
        <f>IF(ISERROR(VLOOKUP(I23,üçadım!$B$9:$H$40,2,FALSE)),0,(VLOOKUP(I23,üçadım!$B$9:$H$40,2,FALSE)))</f>
        <v>0</v>
      </c>
      <c r="D23" s="212">
        <f>IF(ISERROR(VLOOKUP(I23,üçadım!$B$9:$H$40,3,FALSE)),0,(VLOOKUP(I23,üçadım!$B$9:$H$40,3,FALSE)))</f>
        <v>0</v>
      </c>
      <c r="E23" s="212">
        <f>IF(ISERROR(VLOOKUP(I23,üçadım!$B$9:$H$40,4,FALSE)),0,(VLOOKUP(I23,üçadım!$B$9:$H$40,4,FALSE)))</f>
        <v>0</v>
      </c>
      <c r="F23" s="48">
        <f>IF(ISERROR(VLOOKUP(I23,üçadım!$B$9:$H$40,5,FALSE)),0,(VLOOKUP(I23,üçadım!$B$9:$H$40,5,FALSE)))</f>
        <v>0</v>
      </c>
      <c r="G23" s="40">
        <f>IF(ISERROR(VLOOKUP(I23,üçadım!$B$9:$H$40,6,FALSE)),0,(VLOOKUP(I23,üçadım!$B$9:$H$40,6,FALSE)))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IF(ISERROR(VLOOKUP(I24,üçadım!$B$9:$H$40,7,FALSE)),0,(VLOOKUP(I24,üçadım!$B$9:$H$40,7,FALSE)))</f>
        <v>0</v>
      </c>
      <c r="C24" s="206">
        <f>IF(ISERROR(VLOOKUP(I24,üçadım!$B$9:$H$40,2,FALSE)),0,(VLOOKUP(I24,üçadım!$B$9:$H$40,2,FALSE)))</f>
        <v>0</v>
      </c>
      <c r="D24" s="212">
        <f>IF(ISERROR(VLOOKUP(I24,üçadım!$B$9:$H$40,3,FALSE)),0,(VLOOKUP(I24,üçadım!$B$9:$H$40,3,FALSE)))</f>
        <v>0</v>
      </c>
      <c r="E24" s="212">
        <f>IF(ISERROR(VLOOKUP(I24,üçadım!$B$9:$H$40,4,FALSE)),0,(VLOOKUP(I24,üçadım!$B$9:$H$40,4,FALSE)))</f>
        <v>0</v>
      </c>
      <c r="F24" s="48">
        <f>IF(ISERROR(VLOOKUP(I24,üçadım!$B$9:$H$40,5,FALSE)),0,(VLOOKUP(I24,üçadım!$B$9:$H$40,5,FALSE)))</f>
        <v>0</v>
      </c>
      <c r="G24" s="40">
        <f>IF(ISERROR(VLOOKUP(I24,üçadım!$B$9:$H$40,6,FALSE)),0,(VLOOKUP(I24,üçadım!$B$9:$H$40,6,FALSE)))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IF(ISERROR(VLOOKUP(I25,üçadım!$B$9:$H$40,7,FALSE)),0,(VLOOKUP(I25,üçadım!$B$9:$H$40,7,FALSE)))</f>
        <v>0</v>
      </c>
      <c r="C25" s="206">
        <f>IF(ISERROR(VLOOKUP(I25,üçadım!$B$9:$H$40,2,FALSE)),0,(VLOOKUP(I25,üçadım!$B$9:$H$40,2,FALSE)))</f>
        <v>0</v>
      </c>
      <c r="D25" s="212">
        <f>IF(ISERROR(VLOOKUP(I25,üçadım!$B$9:$H$40,3,FALSE)),0,(VLOOKUP(I25,üçadım!$B$9:$H$40,3,FALSE)))</f>
        <v>0</v>
      </c>
      <c r="E25" s="212">
        <f>IF(ISERROR(VLOOKUP(I25,üçadım!$B$9:$H$40,4,FALSE)),0,(VLOOKUP(I25,üçadım!$B$9:$H$40,4,FALSE)))</f>
        <v>0</v>
      </c>
      <c r="F25" s="48">
        <f>IF(ISERROR(VLOOKUP(I25,üçadım!$B$9:$H$40,5,FALSE)),0,(VLOOKUP(I25,üçadım!$B$9:$H$40,5,FALSE)))</f>
        <v>0</v>
      </c>
      <c r="G25" s="40">
        <f>IF(ISERROR(VLOOKUP(I25,üçadım!$B$9:$H$40,6,FALSE)),0,(VLOOKUP(I25,üçadım!$B$9:$H$40,6,FALSE)))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IF(ISERROR(VLOOKUP(I26,üçadım!$B$9:$H$40,7,FALSE)),0,(VLOOKUP(I26,üçadım!$B$9:$H$40,7,FALSE)))</f>
        <v>0</v>
      </c>
      <c r="C26" s="206">
        <f>IF(ISERROR(VLOOKUP(I26,üçadım!$B$9:$H$40,2,FALSE)),0,(VLOOKUP(I26,üçadım!$B$9:$H$40,2,FALSE)))</f>
        <v>0</v>
      </c>
      <c r="D26" s="212">
        <f>IF(ISERROR(VLOOKUP(I26,üçadım!$B$9:$H$40,3,FALSE)),0,(VLOOKUP(I26,üçadım!$B$9:$H$40,3,FALSE)))</f>
        <v>0</v>
      </c>
      <c r="E26" s="212">
        <f>IF(ISERROR(VLOOKUP(I26,üçadım!$B$9:$H$40,4,FALSE)),0,(VLOOKUP(I26,üçadım!$B$9:$H$40,4,FALSE)))</f>
        <v>0</v>
      </c>
      <c r="F26" s="48">
        <f>IF(ISERROR(VLOOKUP(I26,üçadım!$B$9:$H$40,5,FALSE)),0,(VLOOKUP(I26,üçadım!$B$9:$H$40,5,FALSE)))</f>
        <v>0</v>
      </c>
      <c r="G26" s="40">
        <f>IF(ISERROR(VLOOKUP(I26,üçadım!$B$9:$H$40,6,FALSE)),0,(VLOOKUP(I26,üçadım!$B$9:$H$40,6,FALSE)))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IF(ISERROR(VLOOKUP(I27,üçadım!$B$9:$H$40,7,FALSE)),0,(VLOOKUP(I27,üçadım!$B$9:$H$40,7,FALSE)))</f>
        <v>0</v>
      </c>
      <c r="C27" s="206">
        <f>IF(ISERROR(VLOOKUP(I27,üçadım!$B$9:$H$40,2,FALSE)),0,(VLOOKUP(I27,üçadım!$B$9:$H$40,2,FALSE)))</f>
        <v>0</v>
      </c>
      <c r="D27" s="212">
        <f>IF(ISERROR(VLOOKUP(I27,üçadım!$B$9:$H$40,3,FALSE)),0,(VLOOKUP(I27,üçadım!$B$9:$H$40,3,FALSE)))</f>
        <v>0</v>
      </c>
      <c r="E27" s="212">
        <f>IF(ISERROR(VLOOKUP(I27,üçadım!$B$9:$H$40,4,FALSE)),0,(VLOOKUP(I27,üçadım!$B$9:$H$40,4,FALSE)))</f>
        <v>0</v>
      </c>
      <c r="F27" s="48">
        <f>IF(ISERROR(VLOOKUP(I27,üçadım!$B$9:$H$40,5,FALSE)),0,(VLOOKUP(I27,üçadım!$B$9:$H$40,5,FALSE)))</f>
        <v>0</v>
      </c>
      <c r="G27" s="40">
        <f>IF(ISERROR(VLOOKUP(I27,üçadım!$B$9:$H$40,6,FALSE)),0,(VLOOKUP(I27,üçadım!$B$9:$H$40,6,FALSE)))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IF(ISERROR(VLOOKUP(I28,üçadım!$B$9:$H$40,7,FALSE)),0,(VLOOKUP(I28,üçadım!$B$9:$H$40,7,FALSE)))</f>
        <v>0</v>
      </c>
      <c r="C28" s="206">
        <f>IF(ISERROR(VLOOKUP(I28,üçadım!$B$9:$H$40,2,FALSE)),0,(VLOOKUP(I28,üçadım!$B$9:$H$40,2,FALSE)))</f>
        <v>0</v>
      </c>
      <c r="D28" s="212">
        <f>IF(ISERROR(VLOOKUP(I28,üçadım!$B$9:$H$40,3,FALSE)),0,(VLOOKUP(I28,üçadım!$B$9:$H$40,3,FALSE)))</f>
        <v>0</v>
      </c>
      <c r="E28" s="212">
        <f>IF(ISERROR(VLOOKUP(I28,üçadım!$B$9:$H$40,4,FALSE)),0,(VLOOKUP(I28,üçadım!$B$9:$H$40,4,FALSE)))</f>
        <v>0</v>
      </c>
      <c r="F28" s="48">
        <f>IF(ISERROR(VLOOKUP(I28,üçadım!$B$9:$H$40,5,FALSE)),0,(VLOOKUP(I28,üçadım!$B$9:$H$40,5,FALSE)))</f>
        <v>0</v>
      </c>
      <c r="G28" s="40">
        <f>IF(ISERROR(VLOOKUP(I28,üçadım!$B$9:$H$40,6,FALSE)),0,(VLOOKUP(I28,üçadım!$B$9:$H$40,6,FALSE)))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IF(ISERROR(VLOOKUP(I29,üçadım!$B$9:$H$40,7,FALSE)),0,(VLOOKUP(I29,üçadım!$B$9:$H$40,7,FALSE)))</f>
        <v>0</v>
      </c>
      <c r="C29" s="206">
        <f>IF(ISERROR(VLOOKUP(I29,üçadım!$B$9:$H$40,2,FALSE)),0,(VLOOKUP(I29,üçadım!$B$9:$H$40,2,FALSE)))</f>
        <v>0</v>
      </c>
      <c r="D29" s="212">
        <f>IF(ISERROR(VLOOKUP(I29,üçadım!$B$9:$H$40,3,FALSE)),0,(VLOOKUP(I29,üçadım!$B$9:$H$40,3,FALSE)))</f>
        <v>0</v>
      </c>
      <c r="E29" s="212">
        <f>IF(ISERROR(VLOOKUP(I29,üçadım!$B$9:$H$40,4,FALSE)),0,(VLOOKUP(I29,üçadım!$B$9:$H$40,4,FALSE)))</f>
        <v>0</v>
      </c>
      <c r="F29" s="48">
        <f>IF(ISERROR(VLOOKUP(I29,üçadım!$B$9:$H$40,5,FALSE)),0,(VLOOKUP(I29,üçadım!$B$9:$H$40,5,FALSE)))</f>
        <v>0</v>
      </c>
      <c r="G29" s="40">
        <f>IF(ISERROR(VLOOKUP(I29,üçadım!$B$9:$H$40,6,FALSE)),0,(VLOOKUP(I29,üçadım!$B$9:$H$40,6,FALSE)))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IF(ISERROR(VLOOKUP(I30,üçadım!$B$9:$H$40,7,FALSE)),0,(VLOOKUP(I30,üçadım!$B$9:$H$40,7,FALSE)))</f>
        <v>0</v>
      </c>
      <c r="C30" s="206">
        <f>IF(ISERROR(VLOOKUP(I30,üçadım!$B$9:$H$40,2,FALSE)),0,(VLOOKUP(I30,üçadım!$B$9:$H$40,2,FALSE)))</f>
        <v>0</v>
      </c>
      <c r="D30" s="212">
        <f>IF(ISERROR(VLOOKUP(I30,üçadım!$B$9:$H$40,3,FALSE)),0,(VLOOKUP(I30,üçadım!$B$9:$H$40,3,FALSE)))</f>
        <v>0</v>
      </c>
      <c r="E30" s="212">
        <f>IF(ISERROR(VLOOKUP(I30,üçadım!$B$9:$H$40,4,FALSE)),0,(VLOOKUP(I30,üçadım!$B$9:$H$40,4,FALSE)))</f>
        <v>0</v>
      </c>
      <c r="F30" s="48">
        <f>IF(ISERROR(VLOOKUP(I30,üçadım!$B$9:$H$40,5,FALSE)),0,(VLOOKUP(I30,üçadım!$B$9:$H$40,5,FALSE)))</f>
        <v>0</v>
      </c>
      <c r="G30" s="40">
        <f>IF(ISERROR(VLOOKUP(I30,üçadım!$B$9:$H$40,6,FALSE)),0,(VLOOKUP(I30,üçadım!$B$9:$H$40,6,FALSE)))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IF(ISERROR(VLOOKUP(I31,üçadım!$B$9:$H$40,7,FALSE)),0,(VLOOKUP(I31,üçadım!$B$9:$H$40,7,FALSE)))</f>
        <v>0</v>
      </c>
      <c r="C31" s="206">
        <f>IF(ISERROR(VLOOKUP(I31,üçadım!$B$9:$H$40,2,FALSE)),0,(VLOOKUP(I31,üçadım!$B$9:$H$40,2,FALSE)))</f>
        <v>0</v>
      </c>
      <c r="D31" s="212">
        <f>IF(ISERROR(VLOOKUP(I31,üçadım!$B$9:$H$40,3,FALSE)),0,(VLOOKUP(I31,üçadım!$B$9:$H$40,3,FALSE)))</f>
        <v>0</v>
      </c>
      <c r="E31" s="212">
        <f>IF(ISERROR(VLOOKUP(I31,üçadım!$B$9:$H$40,4,FALSE)),0,(VLOOKUP(I31,üçadım!$B$9:$H$40,4,FALSE)))</f>
        <v>0</v>
      </c>
      <c r="F31" s="48">
        <f>IF(ISERROR(VLOOKUP(I31,üçadım!$B$9:$H$40,5,FALSE)),0,(VLOOKUP(I31,üçadım!$B$9:$H$40,5,FALSE)))</f>
        <v>0</v>
      </c>
      <c r="G31" s="40">
        <f>IF(ISERROR(VLOOKUP(I31,üçadım!$B$9:$H$40,6,FALSE)),0,(VLOOKUP(I31,üçadım!$B$9:$H$40,6,FALSE)))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IF(ISERROR(VLOOKUP(I32,üçadım!$B$9:$H$40,7,FALSE)),0,(VLOOKUP(I32,üçadım!$B$9:$H$40,7,FALSE)))</f>
        <v>0</v>
      </c>
      <c r="C32" s="206">
        <f>IF(ISERROR(VLOOKUP(I32,üçadım!$B$9:$H$40,2,FALSE)),0,(VLOOKUP(I32,üçadım!$B$9:$H$40,2,FALSE)))</f>
        <v>0</v>
      </c>
      <c r="D32" s="212">
        <f>IF(ISERROR(VLOOKUP(I32,üçadım!$B$9:$H$40,3,FALSE)),0,(VLOOKUP(I32,üçadım!$B$9:$H$40,3,FALSE)))</f>
        <v>0</v>
      </c>
      <c r="E32" s="212">
        <f>IF(ISERROR(VLOOKUP(I32,üçadım!$B$9:$H$40,4,FALSE)),0,(VLOOKUP(I32,üçadım!$B$9:$H$40,4,FALSE)))</f>
        <v>0</v>
      </c>
      <c r="F32" s="48">
        <f>IF(ISERROR(VLOOKUP(I32,üçadım!$B$9:$H$40,5,FALSE)),0,(VLOOKUP(I32,üçadım!$B$9:$H$40,5,FALSE)))</f>
        <v>0</v>
      </c>
      <c r="G32" s="40">
        <f>IF(ISERROR(VLOOKUP(I32,üçadım!$B$9:$H$40,6,FALSE)),0,(VLOOKUP(I32,üçadım!$B$9:$H$40,6,FALSE)))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IF(ISERROR(VLOOKUP(I33,üçadım!$B$9:$H$40,7,FALSE)),0,(VLOOKUP(I33,üçadım!$B$9:$H$40,7,FALSE)))</f>
        <v>0</v>
      </c>
      <c r="C33" s="206">
        <f>IF(ISERROR(VLOOKUP(I33,üçadım!$B$9:$H$40,2,FALSE)),0,(VLOOKUP(I33,üçadım!$B$9:$H$40,2,FALSE)))</f>
        <v>0</v>
      </c>
      <c r="D33" s="212">
        <f>IF(ISERROR(VLOOKUP(I33,üçadım!$B$9:$H$40,3,FALSE)),0,(VLOOKUP(I33,üçadım!$B$9:$H$40,3,FALSE)))</f>
        <v>0</v>
      </c>
      <c r="E33" s="212">
        <f>IF(ISERROR(VLOOKUP(I33,üçadım!$B$9:$H$40,4,FALSE)),0,(VLOOKUP(I33,üçadım!$B$9:$H$40,4,FALSE)))</f>
        <v>0</v>
      </c>
      <c r="F33" s="48">
        <f>IF(ISERROR(VLOOKUP(I33,üçadım!$B$9:$H$40,5,FALSE)),0,(VLOOKUP(I33,üçadım!$B$9:$H$40,5,FALSE)))</f>
        <v>0</v>
      </c>
      <c r="G33" s="40">
        <f>IF(ISERROR(VLOOKUP(I33,üçadım!$B$9:$H$40,6,FALSE)),0,(VLOOKUP(I33,üçadım!$B$9:$H$40,6,FALSE)))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IF(ISERROR(VLOOKUP(I34,üçadım!$B$9:$H$40,7,FALSE)),0,(VLOOKUP(I34,üçadım!$B$9:$H$40,7,FALSE)))</f>
        <v>0</v>
      </c>
      <c r="C34" s="206">
        <f>IF(ISERROR(VLOOKUP(I34,üçadım!$B$9:$H$40,2,FALSE)),0,(VLOOKUP(I34,üçadım!$B$9:$H$40,2,FALSE)))</f>
        <v>0</v>
      </c>
      <c r="D34" s="212">
        <f>IF(ISERROR(VLOOKUP(I34,üçadım!$B$9:$H$40,3,FALSE)),0,(VLOOKUP(I34,üçadım!$B$9:$H$40,3,FALSE)))</f>
        <v>0</v>
      </c>
      <c r="E34" s="212">
        <f>IF(ISERROR(VLOOKUP(I34,üçadım!$B$9:$H$40,4,FALSE)),0,(VLOOKUP(I34,üçadım!$B$9:$H$40,4,FALSE)))</f>
        <v>0</v>
      </c>
      <c r="F34" s="48">
        <f>IF(ISERROR(VLOOKUP(I34,üçadım!$B$9:$H$40,5,FALSE)),0,(VLOOKUP(I34,üçadım!$B$9:$H$40,5,FALSE)))</f>
        <v>0</v>
      </c>
      <c r="G34" s="40">
        <f>IF(ISERROR(VLOOKUP(I34,üçadım!$B$9:$H$40,6,FALSE)),0,(VLOOKUP(I34,üçadım!$B$9:$H$40,6,FALSE)))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IF(ISERROR(VLOOKUP(I35,üçadım!$B$9:$H$40,7,FALSE)),0,(VLOOKUP(I35,üçadım!$B$9:$H$40,7,FALSE)))</f>
        <v>0</v>
      </c>
      <c r="C35" s="206">
        <f>IF(ISERROR(VLOOKUP(I35,üçadım!$B$9:$H$40,2,FALSE)),0,(VLOOKUP(I35,üçadım!$B$9:$H$40,2,FALSE)))</f>
        <v>0</v>
      </c>
      <c r="D35" s="212">
        <f>IF(ISERROR(VLOOKUP(I35,üçadım!$B$9:$H$40,3,FALSE)),0,(VLOOKUP(I35,üçadım!$B$9:$H$40,3,FALSE)))</f>
        <v>0</v>
      </c>
      <c r="E35" s="212">
        <f>IF(ISERROR(VLOOKUP(I35,üçadım!$B$9:$H$40,4,FALSE)),0,(VLOOKUP(I35,üçadım!$B$9:$H$40,4,FALSE)))</f>
        <v>0</v>
      </c>
      <c r="F35" s="48">
        <f>IF(ISERROR(VLOOKUP(I35,üçadım!$B$9:$H$40,5,FALSE)),0,(VLOOKUP(I35,üçadım!$B$9:$H$40,5,FALSE)))</f>
        <v>0</v>
      </c>
      <c r="G35" s="40">
        <f>IF(ISERROR(VLOOKUP(I35,üçadım!$B$9:$H$40,6,FALSE)),0,(VLOOKUP(I35,üçadım!$B$9:$H$40,6,FALSE)))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IF(ISERROR(VLOOKUP(I36,üçadım!$B$9:$H$40,7,FALSE)),0,(VLOOKUP(I36,üçadım!$B$9:$H$40,7,FALSE)))</f>
        <v>0</v>
      </c>
      <c r="C36" s="206">
        <f>IF(ISERROR(VLOOKUP(I36,üçadım!$B$9:$H$40,2,FALSE)),0,(VLOOKUP(I36,üçadım!$B$9:$H$40,2,FALSE)))</f>
        <v>0</v>
      </c>
      <c r="D36" s="212">
        <f>IF(ISERROR(VLOOKUP(I36,üçadım!$B$9:$H$40,3,FALSE)),0,(VLOOKUP(I36,üçadım!$B$9:$H$40,3,FALSE)))</f>
        <v>0</v>
      </c>
      <c r="E36" s="212">
        <f>IF(ISERROR(VLOOKUP(I36,üçadım!$B$9:$H$40,4,FALSE)),0,(VLOOKUP(I36,üçadım!$B$9:$H$40,4,FALSE)))</f>
        <v>0</v>
      </c>
      <c r="F36" s="48">
        <f>IF(ISERROR(VLOOKUP(I36,üçadım!$B$9:$H$40,5,FALSE)),0,(VLOOKUP(I36,üçadım!$B$9:$H$40,5,FALSE)))</f>
        <v>0</v>
      </c>
      <c r="G36" s="40">
        <f>IF(ISERROR(VLOOKUP(I36,üçadım!$B$9:$H$40,6,FALSE)),0,(VLOOKUP(I36,üçadım!$B$9:$H$40,6,FALSE)))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IF(ISERROR(VLOOKUP(I37,üçadım!$B$9:$H$40,7,FALSE)),0,(VLOOKUP(I37,üçadım!$B$9:$H$40,7,FALSE)))</f>
        <v>0</v>
      </c>
      <c r="C37" s="206">
        <f>IF(ISERROR(VLOOKUP(I37,üçadım!$B$9:$H$40,2,FALSE)),0,(VLOOKUP(I37,üçadım!$B$9:$H$40,2,FALSE)))</f>
        <v>0</v>
      </c>
      <c r="D37" s="212">
        <f>IF(ISERROR(VLOOKUP(I37,üçadım!$B$9:$H$40,3,FALSE)),0,(VLOOKUP(I37,üçadım!$B$9:$H$40,3,FALSE)))</f>
        <v>0</v>
      </c>
      <c r="E37" s="212">
        <f>IF(ISERROR(VLOOKUP(I37,üçadım!$B$9:$H$40,4,FALSE)),0,(VLOOKUP(I37,üçadım!$B$9:$H$40,4,FALSE)))</f>
        <v>0</v>
      </c>
      <c r="F37" s="48">
        <f>IF(ISERROR(VLOOKUP(I37,üçadım!$B$9:$H$40,5,FALSE)),0,(VLOOKUP(I37,üçadım!$B$9:$H$40,5,FALSE)))</f>
        <v>0</v>
      </c>
      <c r="G37" s="40">
        <f>IF(ISERROR(VLOOKUP(I37,üçadım!$B$9:$H$40,6,FALSE)),0,(VLOOKUP(I37,üçadım!$B$9:$H$40,6,FALSE)))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IF(ISERROR(VLOOKUP(I38,üçadım!$B$9:$H$40,7,FALSE)),0,(VLOOKUP(I38,üçadım!$B$9:$H$40,7,FALSE)))</f>
        <v>0</v>
      </c>
      <c r="C38" s="206">
        <f>IF(ISERROR(VLOOKUP(I38,üçadım!$B$9:$H$40,2,FALSE)),0,(VLOOKUP(I38,üçadım!$B$9:$H$40,2,FALSE)))</f>
        <v>0</v>
      </c>
      <c r="D38" s="212">
        <f>IF(ISERROR(VLOOKUP(I38,üçadım!$B$9:$H$40,3,FALSE)),0,(VLOOKUP(I38,üçadım!$B$9:$H$40,3,FALSE)))</f>
        <v>0</v>
      </c>
      <c r="E38" s="212">
        <f>IF(ISERROR(VLOOKUP(I38,üçadım!$B$9:$H$40,4,FALSE)),0,(VLOOKUP(I38,üçadım!$B$9:$H$40,4,FALSE)))</f>
        <v>0</v>
      </c>
      <c r="F38" s="48">
        <f>IF(ISERROR(VLOOKUP(I38,üçadım!$B$9:$H$40,5,FALSE)),0,(VLOOKUP(I38,üçadım!$B$9:$H$40,5,FALSE)))</f>
        <v>0</v>
      </c>
      <c r="G38" s="40">
        <f>IF(ISERROR(VLOOKUP(I38,üçadım!$B$9:$H$40,6,FALSE)),0,(VLOOKUP(I38,üçadım!$B$9:$H$40,6,FALSE)))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IF(ISERROR(VLOOKUP(I39,üçadım!$B$9:$H$40,7,FALSE)),0,(VLOOKUP(I39,üçadım!$B$9:$H$40,7,FALSE)))</f>
        <v>0</v>
      </c>
      <c r="C39" s="206">
        <f>IF(ISERROR(VLOOKUP(I39,üçadım!$B$9:$H$40,2,FALSE)),0,(VLOOKUP(I39,üçadım!$B$9:$H$40,2,FALSE)))</f>
        <v>0</v>
      </c>
      <c r="D39" s="212">
        <f>IF(ISERROR(VLOOKUP(I39,üçadım!$B$9:$H$40,3,FALSE)),0,(VLOOKUP(I39,üçadım!$B$9:$H$40,3,FALSE)))</f>
        <v>0</v>
      </c>
      <c r="E39" s="212">
        <f>IF(ISERROR(VLOOKUP(I39,üçadım!$B$9:$H$40,4,FALSE)),0,(VLOOKUP(I39,üçadım!$B$9:$H$40,4,FALSE)))</f>
        <v>0</v>
      </c>
      <c r="F39" s="48">
        <f>IF(ISERROR(VLOOKUP(I39,üçadım!$B$9:$H$40,5,FALSE)),0,(VLOOKUP(I39,üçadım!$B$9:$H$40,5,FALSE)))</f>
        <v>0</v>
      </c>
      <c r="G39" s="40">
        <f>IF(ISERROR(VLOOKUP(I39,üçadım!$B$9:$H$40,6,FALSE)),0,(VLOOKUP(I39,üçadım!$B$9:$H$40,6,FALSE)))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IF(ISERROR(VLOOKUP(I40,üçadım!$B$9:$H$40,7,FALSE)),0,(VLOOKUP(I40,üçadım!$B$9:$H$40,7,FALSE)))</f>
        <v>0</v>
      </c>
      <c r="C40" s="206">
        <f>IF(ISERROR(VLOOKUP(I40,üçadım!$B$9:$H$40,2,FALSE)),0,(VLOOKUP(I40,üçadım!$B$9:$H$40,2,FALSE)))</f>
        <v>0</v>
      </c>
      <c r="D40" s="212">
        <f>IF(ISERROR(VLOOKUP(I40,üçadım!$B$9:$H$40,3,FALSE)),0,(VLOOKUP(I40,üçadım!$B$9:$H$40,3,FALSE)))</f>
        <v>0</v>
      </c>
      <c r="E40" s="212">
        <f>IF(ISERROR(VLOOKUP(I40,üçadım!$B$9:$H$40,4,FALSE)),0,(VLOOKUP(I40,üçadım!$B$9:$H$40,4,FALSE)))</f>
        <v>0</v>
      </c>
      <c r="F40" s="48">
        <f>IF(ISERROR(VLOOKUP(I40,üçadım!$B$9:$H$40,5,FALSE)),0,(VLOOKUP(I40,üçadım!$B$9:$H$40,5,FALSE)))</f>
        <v>0</v>
      </c>
      <c r="G40" s="40">
        <f>IF(ISERROR(VLOOKUP(I40,üçadım!$B$9:$H$40,6,FALSE)),0,(VLOOKUP(I40,üçadım!$B$9:$H$40,6,FALSE)))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63" priority="1" stopIfTrue="1" operator="equal">
      <formula>0</formula>
    </cfRule>
  </conditionalFormatting>
  <conditionalFormatting sqref="A7">
    <cfRule type="cellIs" dxfId="62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indexed="10"/>
  </sheetPr>
  <dimension ref="A1:AJ39"/>
  <sheetViews>
    <sheetView view="pageBreakPreview" zoomScale="60" zoomScaleNormal="75" workbookViewId="0">
      <pane xSplit="6" ySplit="5" topLeftCell="G6" activePane="bottomRight" state="frozen"/>
      <selection activeCell="O6" sqref="O6:P37"/>
      <selection pane="topRight" activeCell="O6" sqref="O6:P37"/>
      <selection pane="bottomLeft" activeCell="O6" sqref="O6:P37"/>
      <selection pane="bottomRight" activeCell="E3" sqref="E3"/>
    </sheetView>
  </sheetViews>
  <sheetFormatPr defaultColWidth="9.140625" defaultRowHeight="35.1" customHeight="1"/>
  <cols>
    <col min="1" max="1" width="8.140625" style="50" bestFit="1" customWidth="1"/>
    <col min="2" max="2" width="4.42578125" style="22" bestFit="1" customWidth="1"/>
    <col min="3" max="3" width="6.7109375" style="22" customWidth="1"/>
    <col min="4" max="4" width="12.28515625" style="22" customWidth="1"/>
    <col min="5" max="5" width="25.7109375" style="50" customWidth="1"/>
    <col min="6" max="6" width="23.7109375" style="50" customWidth="1"/>
    <col min="7" max="7" width="10.7109375" style="50" customWidth="1"/>
    <col min="8" max="9" width="8.7109375" style="22" customWidth="1"/>
    <col min="10" max="15" width="8.7109375" style="50" customWidth="1"/>
    <col min="16" max="16" width="8.7109375" style="22" customWidth="1"/>
    <col min="17" max="17" width="10.85546875" style="22" customWidth="1"/>
    <col min="18" max="16384" width="9.140625" style="22"/>
  </cols>
  <sheetData>
    <row r="1" spans="1:35" ht="35.1" customHeight="1">
      <c r="B1" s="319" t="s">
        <v>3</v>
      </c>
      <c r="C1" s="319"/>
      <c r="D1" s="319"/>
      <c r="E1" s="126" t="str">
        <f>'genel bilgi girişi'!$B$4</f>
        <v>GENÇ KIZ</v>
      </c>
      <c r="J1" s="22"/>
      <c r="K1" s="22"/>
      <c r="N1" s="125" t="s">
        <v>4</v>
      </c>
      <c r="O1" s="326" t="str">
        <f>'genel bilgi girişi'!B5</f>
        <v>ATATÜRK STADYUMU</v>
      </c>
      <c r="P1" s="326"/>
      <c r="Q1" s="326"/>
    </row>
    <row r="2" spans="1:35" ht="35.1" customHeight="1">
      <c r="B2" s="319" t="s">
        <v>6</v>
      </c>
      <c r="C2" s="319"/>
      <c r="D2" s="319"/>
      <c r="E2" s="128" t="s">
        <v>168</v>
      </c>
      <c r="J2" s="52"/>
      <c r="K2" s="52"/>
      <c r="L2" s="52"/>
      <c r="M2" s="52"/>
      <c r="N2" s="125" t="s">
        <v>5</v>
      </c>
      <c r="O2" s="327" t="str">
        <f>'genel bilgi girişi'!B6</f>
        <v>11-12 MART 2019</v>
      </c>
      <c r="P2" s="327"/>
      <c r="Q2" s="327"/>
    </row>
    <row r="3" spans="1:35" ht="35.1" customHeight="1">
      <c r="B3" s="319" t="s">
        <v>40</v>
      </c>
      <c r="C3" s="319"/>
      <c r="D3" s="319"/>
      <c r="E3" s="369" t="str">
        <f>rekorlar!$H$23</f>
        <v>SUDE KADIOĞLU 11.90 m</v>
      </c>
      <c r="K3" s="150"/>
      <c r="L3" s="150"/>
      <c r="M3" s="151"/>
      <c r="N3" s="125" t="s">
        <v>41</v>
      </c>
      <c r="O3" s="328" t="str">
        <f>'yarışma programı'!$E$22</f>
        <v>2. Gün-11:55</v>
      </c>
      <c r="P3" s="328"/>
      <c r="Q3" s="328"/>
    </row>
    <row r="4" spans="1:35" ht="35.1" customHeight="1">
      <c r="B4" s="318" t="str">
        <f>'genel bilgi girişi'!$B$8</f>
        <v>MİLLİ EĞİTİM ve KÜLTÜR BAKANLIĞI 2018-2019 ÖĞRETİM YILI GENÇLER ATLETİZM  ELEME YARIŞMALARI</v>
      </c>
      <c r="C4" s="318"/>
      <c r="D4" s="318"/>
      <c r="E4" s="318"/>
      <c r="F4" s="318"/>
      <c r="G4" s="186"/>
      <c r="H4" s="343" t="s">
        <v>28</v>
      </c>
      <c r="I4" s="343"/>
      <c r="J4" s="343"/>
      <c r="K4" s="343"/>
      <c r="L4" s="343"/>
      <c r="M4" s="343"/>
      <c r="N4" s="343"/>
      <c r="O4" s="152"/>
    </row>
    <row r="5" spans="1:35" s="52" customFormat="1" ht="35.1" customHeight="1">
      <c r="A5" s="39" t="s">
        <v>193</v>
      </c>
      <c r="B5" s="39" t="s">
        <v>45</v>
      </c>
      <c r="C5" s="39" t="s">
        <v>7</v>
      </c>
      <c r="D5" s="129" t="s">
        <v>34</v>
      </c>
      <c r="E5" s="129" t="s">
        <v>35</v>
      </c>
      <c r="F5" s="129" t="s">
        <v>8</v>
      </c>
      <c r="G5" s="129" t="s">
        <v>254</v>
      </c>
      <c r="H5" s="45">
        <v>1</v>
      </c>
      <c r="I5" s="45">
        <v>2</v>
      </c>
      <c r="J5" s="45">
        <v>3</v>
      </c>
      <c r="K5" s="154" t="s">
        <v>192</v>
      </c>
      <c r="L5" s="154">
        <v>4</v>
      </c>
      <c r="M5" s="45">
        <v>5</v>
      </c>
      <c r="N5" s="45">
        <v>6</v>
      </c>
      <c r="O5" s="91" t="s">
        <v>23</v>
      </c>
      <c r="P5" s="39" t="s">
        <v>10</v>
      </c>
      <c r="Q5" s="39" t="s">
        <v>24</v>
      </c>
    </row>
    <row r="6" spans="1:35" ht="35.1" customHeight="1">
      <c r="A6" s="154">
        <v>2</v>
      </c>
      <c r="B6" s="53">
        <v>1</v>
      </c>
      <c r="C6" s="54">
        <f>'yarışmaya katılan okullar'!B12</f>
        <v>33</v>
      </c>
      <c r="D6" s="134">
        <v>37007</v>
      </c>
      <c r="E6" s="135" t="s">
        <v>406</v>
      </c>
      <c r="F6" s="136" t="str">
        <f>'yarışmaya katılan okullar'!C12</f>
        <v>DEĞİRMENLİK LİSESİ</v>
      </c>
      <c r="G6" s="135"/>
      <c r="H6" s="56"/>
      <c r="I6" s="56"/>
      <c r="J6" s="56"/>
      <c r="K6" s="187">
        <f t="shared" ref="K6:K12" si="0">IF(G6="",MAX(H6:J6),"")</f>
        <v>0</v>
      </c>
      <c r="L6" s="56"/>
      <c r="M6" s="169"/>
      <c r="N6" s="169"/>
      <c r="O6" s="187">
        <f>IF(G6="",MAX(H6:N6),G6)</f>
        <v>0</v>
      </c>
      <c r="P6" s="218" t="e">
        <f>IF(LEN(O6)&gt;0,VLOOKUP(O6,Puanlar!$Y$4:$Z$111,2)-IF(COUNTIF(Puanlar!$Y$4:$Z$111,O6)=0,0,0)," ")</f>
        <v>#N/A</v>
      </c>
      <c r="Q6" s="162"/>
      <c r="AI6" s="189"/>
    </row>
    <row r="7" spans="1:35" ht="35.1" customHeight="1">
      <c r="A7" s="154">
        <v>4</v>
      </c>
      <c r="B7" s="53">
        <v>2</v>
      </c>
      <c r="C7" s="54">
        <f>'yarışmaya katılan okullar'!B13</f>
        <v>35</v>
      </c>
      <c r="D7" s="134">
        <v>38182</v>
      </c>
      <c r="E7" s="135" t="s">
        <v>407</v>
      </c>
      <c r="F7" s="136" t="str">
        <f>'yarışmaya katılan okullar'!C13</f>
        <v>ANAFARTALAR LİSESİ</v>
      </c>
      <c r="G7" s="135"/>
      <c r="H7" s="56"/>
      <c r="I7" s="56"/>
      <c r="J7" s="56"/>
      <c r="K7" s="187">
        <f t="shared" si="0"/>
        <v>0</v>
      </c>
      <c r="L7" s="56"/>
      <c r="M7" s="169"/>
      <c r="N7" s="169"/>
      <c r="O7" s="187">
        <f t="shared" ref="O7:O37" si="1">IF(G7="",MAX(H7:N7),G7)</f>
        <v>0</v>
      </c>
      <c r="P7" s="218" t="e">
        <f>IF(LEN(O7)&gt;0,VLOOKUP(O7,Puanlar!$Y$4:$Z$111,2)-IF(COUNTIF(Puanlar!$Y$4:$Z$111,O7)=0,0,0)," ")</f>
        <v>#N/A</v>
      </c>
      <c r="Q7" s="162"/>
      <c r="AI7" s="189"/>
    </row>
    <row r="8" spans="1:35" ht="35.1" customHeight="1">
      <c r="A8" s="154">
        <v>6</v>
      </c>
      <c r="B8" s="53">
        <v>3</v>
      </c>
      <c r="C8" s="54">
        <f>'yarışmaya katılan okullar'!B14</f>
        <v>49</v>
      </c>
      <c r="D8" s="134">
        <v>36909</v>
      </c>
      <c r="E8" s="135" t="s">
        <v>408</v>
      </c>
      <c r="F8" s="136" t="str">
        <f>'yarışmaya katılan okullar'!C14</f>
        <v>NAMIK KEMAL LİSESİ</v>
      </c>
      <c r="G8" s="135"/>
      <c r="H8" s="56"/>
      <c r="I8" s="56"/>
      <c r="J8" s="56"/>
      <c r="K8" s="187">
        <f t="shared" si="0"/>
        <v>0</v>
      </c>
      <c r="L8" s="56"/>
      <c r="M8" s="169"/>
      <c r="N8" s="169"/>
      <c r="O8" s="187">
        <f t="shared" si="1"/>
        <v>0</v>
      </c>
      <c r="P8" s="218" t="e">
        <f>IF(LEN(O8)&gt;0,VLOOKUP(O8,Puanlar!$Y$4:$Z$111,2)-IF(COUNTIF(Puanlar!$Y$4:$Z$111,O8)=0,0,0)," ")</f>
        <v>#N/A</v>
      </c>
      <c r="Q8" s="162"/>
      <c r="AI8" s="189"/>
    </row>
    <row r="9" spans="1:35" ht="35.1" customHeight="1">
      <c r="A9" s="154">
        <v>8</v>
      </c>
      <c r="B9" s="53">
        <v>4</v>
      </c>
      <c r="C9" s="54">
        <f>'yarışmaya katılan okullar'!B15</f>
        <v>71</v>
      </c>
      <c r="D9" s="134" t="s">
        <v>409</v>
      </c>
      <c r="E9" s="135" t="s">
        <v>410</v>
      </c>
      <c r="F9" s="136" t="str">
        <f>'yarışmaya katılan okullar'!C15</f>
        <v>THE AMERİCAN COLLEGE</v>
      </c>
      <c r="G9" s="135"/>
      <c r="H9" s="56"/>
      <c r="I9" s="56"/>
      <c r="J9" s="56"/>
      <c r="K9" s="187">
        <f t="shared" si="0"/>
        <v>0</v>
      </c>
      <c r="L9" s="56"/>
      <c r="M9" s="169"/>
      <c r="N9" s="169"/>
      <c r="O9" s="187">
        <f t="shared" si="1"/>
        <v>0</v>
      </c>
      <c r="P9" s="218" t="e">
        <f>IF(LEN(O9)&gt;0,VLOOKUP(O9,Puanlar!$Y$4:$Z$111,2)-IF(COUNTIF(Puanlar!$Y$4:$Z$111,O9)=0,0,0)," ")</f>
        <v>#N/A</v>
      </c>
      <c r="Q9" s="162"/>
      <c r="AI9" s="189"/>
    </row>
    <row r="10" spans="1:35" ht="35.1" customHeight="1">
      <c r="A10" s="154">
        <v>7</v>
      </c>
      <c r="B10" s="53">
        <v>5</v>
      </c>
      <c r="C10" s="54">
        <f>'yarışmaya katılan okullar'!B16</f>
        <v>77</v>
      </c>
      <c r="D10" s="134">
        <v>37790</v>
      </c>
      <c r="E10" s="135" t="s">
        <v>411</v>
      </c>
      <c r="F10" s="136" t="str">
        <f>'yarışmaya katılan okullar'!C16</f>
        <v>BÜLENT ECEVİT ANADOLU LİSESİ</v>
      </c>
      <c r="G10" s="135"/>
      <c r="H10" s="56"/>
      <c r="I10" s="56"/>
      <c r="J10" s="56"/>
      <c r="K10" s="187">
        <f t="shared" si="0"/>
        <v>0</v>
      </c>
      <c r="L10" s="56"/>
      <c r="M10" s="169"/>
      <c r="N10" s="169"/>
      <c r="O10" s="187">
        <f t="shared" si="1"/>
        <v>0</v>
      </c>
      <c r="P10" s="218" t="e">
        <f>IF(LEN(O10)&gt;0,VLOOKUP(O10,Puanlar!$Y$4:$Z$111,2)-IF(COUNTIF(Puanlar!$Y$4:$Z$111,O10)=0,0,0)," ")</f>
        <v>#N/A</v>
      </c>
      <c r="Q10" s="162"/>
      <c r="AI10" s="189"/>
    </row>
    <row r="11" spans="1:35" ht="35.1" customHeight="1">
      <c r="A11" s="154">
        <v>5</v>
      </c>
      <c r="B11" s="53">
        <v>6</v>
      </c>
      <c r="C11" s="54">
        <f>'yarışmaya katılan okullar'!B17</f>
        <v>45</v>
      </c>
      <c r="D11" s="134">
        <v>38157</v>
      </c>
      <c r="E11" s="135" t="s">
        <v>412</v>
      </c>
      <c r="F11" s="136" t="str">
        <f>'yarışmaya katılan okullar'!C17</f>
        <v>GÜZELYURT MESLEK LİSESİ</v>
      </c>
      <c r="G11" s="135"/>
      <c r="H11" s="56"/>
      <c r="I11" s="56"/>
      <c r="J11" s="56"/>
      <c r="K11" s="187">
        <f t="shared" si="0"/>
        <v>0</v>
      </c>
      <c r="L11" s="56"/>
      <c r="M11" s="169"/>
      <c r="N11" s="169"/>
      <c r="O11" s="187">
        <f t="shared" si="1"/>
        <v>0</v>
      </c>
      <c r="P11" s="218" t="e">
        <f>IF(LEN(O11)&gt;0,VLOOKUP(O11,Puanlar!$Y$4:$Z$111,2)-IF(COUNTIF(Puanlar!$Y$4:$Z$111,O11)=0,0,0)," ")</f>
        <v>#N/A</v>
      </c>
      <c r="Q11" s="162"/>
      <c r="AI11" s="189"/>
    </row>
    <row r="12" spans="1:35" ht="35.1" customHeight="1">
      <c r="A12" s="154">
        <v>3</v>
      </c>
      <c r="B12" s="53">
        <v>7</v>
      </c>
      <c r="C12" s="54">
        <f>'yarışmaya katılan okullar'!B18</f>
        <v>40</v>
      </c>
      <c r="D12" s="134">
        <v>37366</v>
      </c>
      <c r="E12" s="135" t="s">
        <v>402</v>
      </c>
      <c r="F12" s="136" t="str">
        <f>'yarışmaya katılan okullar'!C18</f>
        <v>ERENKÖY LİSESİ</v>
      </c>
      <c r="G12" s="135"/>
      <c r="H12" s="56"/>
      <c r="I12" s="56"/>
      <c r="J12" s="56"/>
      <c r="K12" s="187">
        <f t="shared" si="0"/>
        <v>0</v>
      </c>
      <c r="L12" s="56"/>
      <c r="M12" s="169"/>
      <c r="N12" s="169"/>
      <c r="O12" s="187">
        <f t="shared" si="1"/>
        <v>0</v>
      </c>
      <c r="P12" s="218" t="e">
        <f>IF(LEN(O12)&gt;0,VLOOKUP(O12,Puanlar!$Y$4:$Z$111,2)-IF(COUNTIF(Puanlar!$Y$4:$Z$111,O12)=0,0,0)," ")</f>
        <v>#N/A</v>
      </c>
      <c r="Q12" s="162"/>
      <c r="AI12" s="189"/>
    </row>
    <row r="13" spans="1:35" ht="35.1" customHeight="1">
      <c r="A13" s="154">
        <v>1</v>
      </c>
      <c r="B13" s="53">
        <v>8</v>
      </c>
      <c r="C13" s="54">
        <f>'yarışmaya katılan okullar'!B19</f>
        <v>44</v>
      </c>
      <c r="D13" s="134">
        <v>37272</v>
      </c>
      <c r="E13" s="135" t="s">
        <v>413</v>
      </c>
      <c r="F13" s="136" t="str">
        <f>'yarışmaya katılan okullar'!C19</f>
        <v>LEFKE GAZİ LİSESİ</v>
      </c>
      <c r="G13" s="135"/>
      <c r="H13" s="56"/>
      <c r="I13" s="56"/>
      <c r="J13" s="56"/>
      <c r="K13" s="187">
        <f t="shared" ref="K13:K37" si="2">IF(G13="",MAX(H13:J13),"")</f>
        <v>0</v>
      </c>
      <c r="L13" s="56"/>
      <c r="M13" s="169"/>
      <c r="N13" s="169"/>
      <c r="O13" s="187">
        <f t="shared" si="1"/>
        <v>0</v>
      </c>
      <c r="P13" s="218" t="e">
        <f>IF(LEN(O13)&gt;0,VLOOKUP(O13,Puanlar!$Y$4:$Z$111,2)-IF(COUNTIF(Puanlar!$Y$4:$Z$111,O13)=0,0,0)," ")</f>
        <v>#N/A</v>
      </c>
      <c r="Q13" s="162"/>
      <c r="AI13" s="189"/>
    </row>
    <row r="14" spans="1:35" ht="35.1" customHeight="1">
      <c r="A14" s="154" t="s">
        <v>194</v>
      </c>
      <c r="B14" s="53">
        <v>9</v>
      </c>
      <c r="C14" s="54">
        <f>'yarışmaya katılan okullar'!B20</f>
        <v>81</v>
      </c>
      <c r="D14" s="134" t="s">
        <v>192</v>
      </c>
      <c r="E14" s="135" t="s">
        <v>192</v>
      </c>
      <c r="F14" s="136" t="str">
        <f>'yarışmaya katılan okullar'!C20</f>
        <v>THE ENGLISH SCHOOL OF KYRENIA</v>
      </c>
      <c r="G14" s="135"/>
      <c r="H14" s="56"/>
      <c r="I14" s="56"/>
      <c r="J14" s="56"/>
      <c r="K14" s="187">
        <f t="shared" si="2"/>
        <v>0</v>
      </c>
      <c r="L14" s="56"/>
      <c r="M14" s="169"/>
      <c r="N14" s="169"/>
      <c r="O14" s="187">
        <f t="shared" si="1"/>
        <v>0</v>
      </c>
      <c r="P14" s="218" t="e">
        <f>IF(LEN(O14)&gt;0,VLOOKUP(O14,Puanlar!$Y$4:$Z$111,2)-IF(COUNTIF(Puanlar!$Y$4:$Z$111,O14)=0,0,0)," ")</f>
        <v>#N/A</v>
      </c>
      <c r="Q14" s="162"/>
      <c r="AI14" s="189"/>
    </row>
    <row r="15" spans="1:35" ht="35.1" customHeight="1">
      <c r="A15" s="154"/>
      <c r="B15" s="53">
        <v>10</v>
      </c>
      <c r="C15" s="54">
        <f>'yarışmaya katılan okullar'!B21</f>
        <v>47</v>
      </c>
      <c r="D15" s="134">
        <v>37723</v>
      </c>
      <c r="E15" s="135" t="s">
        <v>414</v>
      </c>
      <c r="F15" s="136" t="str">
        <f>'yarışmaya katılan okullar'!C21</f>
        <v>KURTULUŞ LİSESİ</v>
      </c>
      <c r="G15" s="135"/>
      <c r="H15" s="56"/>
      <c r="I15" s="56"/>
      <c r="J15" s="56"/>
      <c r="K15" s="187">
        <f t="shared" si="2"/>
        <v>0</v>
      </c>
      <c r="L15" s="56"/>
      <c r="M15" s="169"/>
      <c r="N15" s="169"/>
      <c r="O15" s="187">
        <f t="shared" si="1"/>
        <v>0</v>
      </c>
      <c r="P15" s="218" t="e">
        <f>IF(LEN(O15)&gt;0,VLOOKUP(O15,Puanlar!$Y$4:$Z$111,2)-IF(COUNTIF(Puanlar!$Y$4:$Z$111,O15)=0,0,0)," ")</f>
        <v>#N/A</v>
      </c>
      <c r="Q15" s="162"/>
      <c r="AI15" s="189"/>
    </row>
    <row r="16" spans="1:35" ht="35.1" customHeight="1">
      <c r="A16" s="154"/>
      <c r="B16" s="53">
        <v>11</v>
      </c>
      <c r="C16" s="54">
        <f>'yarışmaya katılan okullar'!B22</f>
        <v>37</v>
      </c>
      <c r="D16" s="134">
        <v>37391</v>
      </c>
      <c r="E16" s="135" t="s">
        <v>415</v>
      </c>
      <c r="F16" s="136" t="str">
        <f>'yarışmaya katılan okullar'!C22</f>
        <v>BEKİRPAŞA LİSESİ</v>
      </c>
      <c r="G16" s="135"/>
      <c r="H16" s="56"/>
      <c r="I16" s="56"/>
      <c r="J16" s="56"/>
      <c r="K16" s="187">
        <f t="shared" si="2"/>
        <v>0</v>
      </c>
      <c r="L16" s="56"/>
      <c r="M16" s="169"/>
      <c r="N16" s="169"/>
      <c r="O16" s="187">
        <f t="shared" si="1"/>
        <v>0</v>
      </c>
      <c r="P16" s="218" t="e">
        <f>IF(LEN(O16)&gt;0,VLOOKUP(O16,Puanlar!$Y$4:$Z$111,2)-IF(COUNTIF(Puanlar!$Y$4:$Z$111,O16)=0,0,0)," ")</f>
        <v>#N/A</v>
      </c>
      <c r="Q16" s="162"/>
      <c r="AI16" s="189"/>
    </row>
    <row r="17" spans="1:35" ht="35.1" customHeight="1">
      <c r="A17" s="154"/>
      <c r="B17" s="53">
        <v>12</v>
      </c>
      <c r="C17" s="54">
        <f>'yarışmaya katılan okullar'!B23</f>
        <v>48</v>
      </c>
      <c r="D17" s="134">
        <v>36908</v>
      </c>
      <c r="E17" s="135" t="s">
        <v>416</v>
      </c>
      <c r="F17" s="136" t="str">
        <f>'yarışmaya katılan okullar'!C23</f>
        <v>LEFKOŞA TÜRK LİSESİ</v>
      </c>
      <c r="G17" s="135"/>
      <c r="H17" s="56"/>
      <c r="I17" s="56"/>
      <c r="J17" s="56"/>
      <c r="K17" s="187">
        <f t="shared" si="2"/>
        <v>0</v>
      </c>
      <c r="L17" s="56"/>
      <c r="M17" s="169"/>
      <c r="N17" s="169"/>
      <c r="O17" s="187">
        <f t="shared" si="1"/>
        <v>0</v>
      </c>
      <c r="P17" s="218" t="e">
        <f>IF(LEN(O17)&gt;0,VLOOKUP(O17,Puanlar!$Y$4:$Z$111,2)-IF(COUNTIF(Puanlar!$Y$4:$Z$111,O17)=0,0,0)," ")</f>
        <v>#N/A</v>
      </c>
      <c r="Q17" s="162"/>
      <c r="AI17" s="189"/>
    </row>
    <row r="18" spans="1:35" ht="35.1" customHeight="1">
      <c r="A18" s="154"/>
      <c r="B18" s="53">
        <v>13</v>
      </c>
      <c r="C18" s="54">
        <f>'yarışmaya katılan okullar'!B24</f>
        <v>39</v>
      </c>
      <c r="D18" s="134">
        <v>37796</v>
      </c>
      <c r="E18" s="135" t="s">
        <v>372</v>
      </c>
      <c r="F18" s="136" t="str">
        <f>'yarışmaya katılan okullar'!C24</f>
        <v>CENGİZ TOPEL E. M .LİSESİ</v>
      </c>
      <c r="G18" s="135"/>
      <c r="H18" s="56"/>
      <c r="I18" s="56"/>
      <c r="J18" s="56"/>
      <c r="K18" s="187">
        <f t="shared" si="2"/>
        <v>0</v>
      </c>
      <c r="L18" s="56"/>
      <c r="M18" s="169"/>
      <c r="N18" s="169"/>
      <c r="O18" s="187">
        <f t="shared" si="1"/>
        <v>0</v>
      </c>
      <c r="P18" s="218" t="e">
        <f>IF(LEN(O18)&gt;0,VLOOKUP(O18,Puanlar!$Y$4:$Z$111,2)-IF(COUNTIF(Puanlar!$Y$4:$Z$111,O18)=0,0,0)," ")</f>
        <v>#N/A</v>
      </c>
      <c r="Q18" s="162"/>
      <c r="AI18" s="189"/>
    </row>
    <row r="19" spans="1:35" ht="35.1" customHeight="1">
      <c r="A19" s="154"/>
      <c r="B19" s="53">
        <v>14</v>
      </c>
      <c r="C19" s="54">
        <f>'yarışmaya katılan okullar'!B25</f>
        <v>64</v>
      </c>
      <c r="D19" s="134" t="s">
        <v>192</v>
      </c>
      <c r="E19" s="135" t="s">
        <v>192</v>
      </c>
      <c r="F19" s="136" t="str">
        <f>'yarışmaya katılan okullar'!C25</f>
        <v>GÜZELYURT TMK</v>
      </c>
      <c r="G19" s="135"/>
      <c r="H19" s="56"/>
      <c r="I19" s="56"/>
      <c r="J19" s="56"/>
      <c r="K19" s="187">
        <f t="shared" si="2"/>
        <v>0</v>
      </c>
      <c r="L19" s="56"/>
      <c r="M19" s="169"/>
      <c r="N19" s="169"/>
      <c r="O19" s="187">
        <f t="shared" si="1"/>
        <v>0</v>
      </c>
      <c r="P19" s="218" t="e">
        <f>IF(LEN(O19)&gt;0,VLOOKUP(O19,Puanlar!$Y$4:$Z$111,2)-IF(COUNTIF(Puanlar!$Y$4:$Z$111,O19)=0,0,0)," ")</f>
        <v>#N/A</v>
      </c>
      <c r="Q19" s="162"/>
      <c r="AI19" s="189"/>
    </row>
    <row r="20" spans="1:35" ht="35.1" customHeight="1">
      <c r="A20" s="154"/>
      <c r="B20" s="53">
        <v>15</v>
      </c>
      <c r="C20" s="54">
        <f>'yarışmaya katılan okullar'!B26</f>
        <v>60</v>
      </c>
      <c r="D20" s="134">
        <v>37992</v>
      </c>
      <c r="E20" s="135" t="s">
        <v>417</v>
      </c>
      <c r="F20" s="136" t="str">
        <f>'yarışmaya katılan okullar'!C26</f>
        <v>KARPAZ MESLEK LİSESİ</v>
      </c>
      <c r="G20" s="135"/>
      <c r="H20" s="56"/>
      <c r="I20" s="56"/>
      <c r="J20" s="56"/>
      <c r="K20" s="187">
        <f t="shared" si="2"/>
        <v>0</v>
      </c>
      <c r="L20" s="56"/>
      <c r="M20" s="169"/>
      <c r="N20" s="169"/>
      <c r="O20" s="187">
        <f t="shared" si="1"/>
        <v>0</v>
      </c>
      <c r="P20" s="218" t="e">
        <f>IF(LEN(O20)&gt;0,VLOOKUP(O20,Puanlar!$Y$4:$Z$111,2)-IF(COUNTIF(Puanlar!$Y$4:$Z$111,O20)=0,0,0)," ")</f>
        <v>#N/A</v>
      </c>
      <c r="Q20" s="162"/>
      <c r="AI20" s="189"/>
    </row>
    <row r="21" spans="1:35" ht="35.1" customHeight="1">
      <c r="A21" s="154"/>
      <c r="B21" s="53">
        <v>16</v>
      </c>
      <c r="C21" s="54">
        <f>'yarışmaya katılan okullar'!B27</f>
        <v>59</v>
      </c>
      <c r="D21" s="134" t="s">
        <v>192</v>
      </c>
      <c r="E21" s="135" t="s">
        <v>192</v>
      </c>
      <c r="F21" s="136" t="str">
        <f>'yarışmaya katılan okullar'!C27</f>
        <v>POLATPAŞA LİSESİ</v>
      </c>
      <c r="G21" s="135"/>
      <c r="H21" s="56"/>
      <c r="I21" s="56"/>
      <c r="J21" s="169"/>
      <c r="K21" s="187">
        <f t="shared" si="2"/>
        <v>0</v>
      </c>
      <c r="L21" s="169"/>
      <c r="M21" s="169"/>
      <c r="N21" s="169"/>
      <c r="O21" s="187">
        <f t="shared" si="1"/>
        <v>0</v>
      </c>
      <c r="P21" s="218" t="e">
        <f>IF(LEN(O21)&gt;0,VLOOKUP(O21,Puanlar!$Y$4:$Z$111,2)-IF(COUNTIF(Puanlar!$Y$4:$Z$111,O21)=0,0,0)," ")</f>
        <v>#N/A</v>
      </c>
      <c r="Q21" s="162"/>
      <c r="AI21" s="189"/>
    </row>
    <row r="22" spans="1:35" ht="35.1" customHeight="1">
      <c r="A22" s="154"/>
      <c r="B22" s="53">
        <v>17</v>
      </c>
      <c r="C22" s="54">
        <f>'yarışmaya katılan okullar'!B28</f>
        <v>36</v>
      </c>
      <c r="D22" s="134">
        <v>36936</v>
      </c>
      <c r="E22" s="135" t="s">
        <v>418</v>
      </c>
      <c r="F22" s="136" t="str">
        <f>'yarışmaya katılan okullar'!C28</f>
        <v>ATATÜRK MESLEK LİSESİ</v>
      </c>
      <c r="G22" s="135"/>
      <c r="H22" s="56"/>
      <c r="I22" s="56"/>
      <c r="J22" s="169"/>
      <c r="K22" s="187">
        <f t="shared" si="2"/>
        <v>0</v>
      </c>
      <c r="L22" s="169"/>
      <c r="M22" s="169"/>
      <c r="N22" s="169"/>
      <c r="O22" s="187">
        <f t="shared" si="1"/>
        <v>0</v>
      </c>
      <c r="P22" s="218" t="e">
        <f>IF(LEN(O22)&gt;0,VLOOKUP(O22,Puanlar!$Y$4:$Z$111,2)-IF(COUNTIF(Puanlar!$Y$4:$Z$111,O22)=0,0,0)," ")</f>
        <v>#N/A</v>
      </c>
      <c r="Q22" s="162"/>
      <c r="AI22" s="189"/>
    </row>
    <row r="23" spans="1:35" ht="35.1" customHeight="1">
      <c r="A23" s="154"/>
      <c r="B23" s="53">
        <v>18</v>
      </c>
      <c r="C23" s="54">
        <f>'yarışmaya katılan okullar'!B29</f>
        <v>27</v>
      </c>
      <c r="D23" s="134">
        <v>36911</v>
      </c>
      <c r="E23" s="135" t="s">
        <v>199</v>
      </c>
      <c r="F23" s="136" t="str">
        <f>'yarışmaya katılan okullar'!C29</f>
        <v>YAKIN DOĞU KOLEJİ</v>
      </c>
      <c r="G23" s="135"/>
      <c r="H23" s="56"/>
      <c r="I23" s="56"/>
      <c r="J23" s="56"/>
      <c r="K23" s="187">
        <f t="shared" si="2"/>
        <v>0</v>
      </c>
      <c r="L23" s="56"/>
      <c r="M23" s="169"/>
      <c r="N23" s="169"/>
      <c r="O23" s="187">
        <f t="shared" si="1"/>
        <v>0</v>
      </c>
      <c r="P23" s="218" t="e">
        <f>IF(LEN(O23)&gt;0,VLOOKUP(O23,Puanlar!$Y$4:$Z$111,2)-IF(COUNTIF(Puanlar!$Y$4:$Z$111,O23)=0,0,0)," ")</f>
        <v>#N/A</v>
      </c>
      <c r="Q23" s="162"/>
      <c r="AI23" s="189"/>
    </row>
    <row r="24" spans="1:35" ht="35.1" customHeight="1">
      <c r="A24" s="154"/>
      <c r="B24" s="53">
        <v>19</v>
      </c>
      <c r="C24" s="54">
        <f>'yarışmaya katılan okullar'!B30</f>
        <v>46</v>
      </c>
      <c r="D24" s="134">
        <v>37702</v>
      </c>
      <c r="E24" s="135" t="s">
        <v>419</v>
      </c>
      <c r="F24" s="136" t="str">
        <f>'yarışmaya katılan okullar'!C30</f>
        <v>HAYDARPAŞA TİCARET LİSESİ</v>
      </c>
      <c r="G24" s="135"/>
      <c r="H24" s="56"/>
      <c r="I24" s="56"/>
      <c r="J24" s="169"/>
      <c r="K24" s="187">
        <f t="shared" si="2"/>
        <v>0</v>
      </c>
      <c r="L24" s="56"/>
      <c r="M24" s="169"/>
      <c r="N24" s="169"/>
      <c r="O24" s="187">
        <f t="shared" si="1"/>
        <v>0</v>
      </c>
      <c r="P24" s="218" t="e">
        <f>IF(LEN(O24)&gt;0,VLOOKUP(O24,Puanlar!$Y$4:$Z$111,2)-IF(COUNTIF(Puanlar!$Y$4:$Z$111,O24)=0,0,0)," ")</f>
        <v>#N/A</v>
      </c>
      <c r="Q24" s="162"/>
      <c r="AI24" s="189"/>
    </row>
    <row r="25" spans="1:35" ht="35.1" customHeight="1">
      <c r="A25" s="154"/>
      <c r="B25" s="53">
        <v>20</v>
      </c>
      <c r="C25" s="54">
        <f>'yarışmaya katılan okullar'!B31</f>
        <v>51</v>
      </c>
      <c r="D25" s="134">
        <v>37894</v>
      </c>
      <c r="E25" s="135" t="s">
        <v>420</v>
      </c>
      <c r="F25" s="136" t="str">
        <f>'yarışmaya katılan okullar'!C31</f>
        <v>TÜRK MAARİF KOLEJİ</v>
      </c>
      <c r="G25" s="135"/>
      <c r="H25" s="56"/>
      <c r="I25" s="56"/>
      <c r="J25" s="56"/>
      <c r="K25" s="187">
        <f t="shared" si="2"/>
        <v>0</v>
      </c>
      <c r="L25" s="56"/>
      <c r="M25" s="169"/>
      <c r="N25" s="169"/>
      <c r="O25" s="187">
        <f t="shared" si="1"/>
        <v>0</v>
      </c>
      <c r="P25" s="218" t="e">
        <f>IF(LEN(O25)&gt;0,VLOOKUP(O25,Puanlar!$Y$4:$Z$111,2)-IF(COUNTIF(Puanlar!$Y$4:$Z$111,O25)=0,0,0)," ")</f>
        <v>#N/A</v>
      </c>
      <c r="Q25" s="162"/>
      <c r="AI25" s="189"/>
    </row>
    <row r="26" spans="1:35" ht="35.1" customHeight="1">
      <c r="A26" s="154"/>
      <c r="B26" s="53">
        <v>21</v>
      </c>
      <c r="C26" s="54">
        <f>'yarışmaya katılan okullar'!B32</f>
        <v>53</v>
      </c>
      <c r="D26" s="134">
        <v>37762</v>
      </c>
      <c r="E26" s="135" t="s">
        <v>421</v>
      </c>
      <c r="F26" s="136" t="str">
        <f>'yarışmaya katılan okullar'!C32</f>
        <v>20 TEMMUZ FEN LİSESİ</v>
      </c>
      <c r="G26" s="135"/>
      <c r="H26" s="56"/>
      <c r="I26" s="56"/>
      <c r="J26" s="169"/>
      <c r="K26" s="187">
        <f t="shared" si="2"/>
        <v>0</v>
      </c>
      <c r="L26" s="56"/>
      <c r="M26" s="169"/>
      <c r="N26" s="169"/>
      <c r="O26" s="187">
        <f t="shared" si="1"/>
        <v>0</v>
      </c>
      <c r="P26" s="218" t="e">
        <f>IF(LEN(O26)&gt;0,VLOOKUP(O26,Puanlar!$Y$4:$Z$111,2)-IF(COUNTIF(Puanlar!$Y$4:$Z$111,O26)=0,0,0)," ")</f>
        <v>#N/A</v>
      </c>
      <c r="Q26" s="162"/>
      <c r="AI26" s="189"/>
    </row>
    <row r="27" spans="1:35" ht="35.1" customHeight="1">
      <c r="A27" s="154"/>
      <c r="B27" s="53">
        <v>22</v>
      </c>
      <c r="C27" s="54">
        <f>'yarışmaya katılan okullar'!B33</f>
        <v>57</v>
      </c>
      <c r="D27" s="134" t="s">
        <v>422</v>
      </c>
      <c r="E27" s="135" t="s">
        <v>423</v>
      </c>
      <c r="F27" s="136" t="str">
        <f>'yarışmaya katılan okullar'!C33</f>
        <v>19 MAYIS TMK</v>
      </c>
      <c r="G27" s="135"/>
      <c r="H27" s="56"/>
      <c r="I27" s="56"/>
      <c r="J27" s="56"/>
      <c r="K27" s="187">
        <f t="shared" si="2"/>
        <v>0</v>
      </c>
      <c r="L27" s="56"/>
      <c r="M27" s="169"/>
      <c r="N27" s="169"/>
      <c r="O27" s="187">
        <f t="shared" si="1"/>
        <v>0</v>
      </c>
      <c r="P27" s="218" t="e">
        <f>IF(LEN(O27)&gt;0,VLOOKUP(O27,Puanlar!$Y$4:$Z$111,2)-IF(COUNTIF(Puanlar!$Y$4:$Z$111,O27)=0,0,0)," ")</f>
        <v>#N/A</v>
      </c>
      <c r="Q27" s="162"/>
      <c r="AI27" s="189"/>
    </row>
    <row r="28" spans="1:35" ht="35.1" customHeight="1">
      <c r="A28" s="154"/>
      <c r="B28" s="53">
        <v>23</v>
      </c>
      <c r="C28" s="54">
        <f>'yarışmaya katılan okullar'!B34</f>
        <v>30</v>
      </c>
      <c r="D28" s="134">
        <v>38118</v>
      </c>
      <c r="E28" s="135" t="s">
        <v>390</v>
      </c>
      <c r="F28" s="136" t="str">
        <f>'yarışmaya katılan okullar'!C34</f>
        <v>HALA SULTAN İLAHİYAT KOLEJİ</v>
      </c>
      <c r="G28" s="135"/>
      <c r="H28" s="56"/>
      <c r="I28" s="56"/>
      <c r="J28" s="169"/>
      <c r="K28" s="187">
        <f t="shared" si="2"/>
        <v>0</v>
      </c>
      <c r="L28" s="56"/>
      <c r="M28" s="169"/>
      <c r="N28" s="169"/>
      <c r="O28" s="187">
        <f t="shared" si="1"/>
        <v>0</v>
      </c>
      <c r="P28" s="218" t="e">
        <f>IF(LEN(O28)&gt;0,VLOOKUP(O28,Puanlar!$Y$4:$Z$111,2)-IF(COUNTIF(Puanlar!$Y$4:$Z$111,O28)=0,0,0)," ")</f>
        <v>#N/A</v>
      </c>
      <c r="Q28" s="162"/>
      <c r="AI28" s="189"/>
    </row>
    <row r="29" spans="1:35" ht="35.1" customHeight="1">
      <c r="A29" s="154"/>
      <c r="B29" s="53">
        <v>24</v>
      </c>
      <c r="C29" s="54">
        <f>'yarışmaya katılan okullar'!B35</f>
        <v>0</v>
      </c>
      <c r="D29" s="134"/>
      <c r="E29" s="135"/>
      <c r="F29" s="136" t="str">
        <f>'yarışmaya katılan okullar'!C35</f>
        <v/>
      </c>
      <c r="G29" s="135"/>
      <c r="H29" s="56"/>
      <c r="I29" s="56"/>
      <c r="J29" s="56"/>
      <c r="K29" s="187">
        <f t="shared" si="2"/>
        <v>0</v>
      </c>
      <c r="L29" s="56"/>
      <c r="M29" s="169"/>
      <c r="N29" s="169"/>
      <c r="O29" s="187">
        <f t="shared" si="1"/>
        <v>0</v>
      </c>
      <c r="P29" s="218" t="e">
        <f>IF(LEN(O29)&gt;0,VLOOKUP(O29,Puanlar!$Y$4:$Z$111,2)-IF(COUNTIF(Puanlar!$Y$4:$Z$111,O29)=0,0,0)," ")</f>
        <v>#N/A</v>
      </c>
      <c r="Q29" s="162"/>
      <c r="AI29" s="189"/>
    </row>
    <row r="30" spans="1:35" ht="35.1" customHeight="1">
      <c r="A30" s="154"/>
      <c r="B30" s="53">
        <v>25</v>
      </c>
      <c r="C30" s="54">
        <f>'yarışmaya katılan okullar'!B36</f>
        <v>0</v>
      </c>
      <c r="D30" s="141"/>
      <c r="E30" s="135"/>
      <c r="F30" s="136" t="str">
        <f>'yarışmaya katılan okullar'!C36</f>
        <v/>
      </c>
      <c r="G30" s="135"/>
      <c r="H30" s="56"/>
      <c r="I30" s="56"/>
      <c r="J30" s="169"/>
      <c r="K30" s="187">
        <f t="shared" si="2"/>
        <v>0</v>
      </c>
      <c r="L30" s="56"/>
      <c r="M30" s="169"/>
      <c r="N30" s="169"/>
      <c r="O30" s="187">
        <f t="shared" si="1"/>
        <v>0</v>
      </c>
      <c r="P30" s="218" t="e">
        <f>IF(LEN(O30)&gt;0,VLOOKUP(O30,Puanlar!$Y$4:$Z$111,2)-IF(COUNTIF(Puanlar!$Y$4:$Z$111,O30)=0,0,0)," ")</f>
        <v>#N/A</v>
      </c>
      <c r="Q30" s="162"/>
      <c r="AI30" s="189"/>
    </row>
    <row r="31" spans="1:35" ht="35.1" customHeight="1">
      <c r="A31" s="154"/>
      <c r="B31" s="53">
        <v>26</v>
      </c>
      <c r="C31" s="54">
        <f>'yarışmaya katılan okullar'!B37</f>
        <v>0</v>
      </c>
      <c r="D31" s="141"/>
      <c r="E31" s="135"/>
      <c r="F31" s="136" t="str">
        <f>'yarışmaya katılan okullar'!C37</f>
        <v/>
      </c>
      <c r="G31" s="135"/>
      <c r="H31" s="56"/>
      <c r="I31" s="56"/>
      <c r="J31" s="56"/>
      <c r="K31" s="187">
        <f t="shared" si="2"/>
        <v>0</v>
      </c>
      <c r="L31" s="56"/>
      <c r="M31" s="169"/>
      <c r="N31" s="169"/>
      <c r="O31" s="187">
        <f t="shared" si="1"/>
        <v>0</v>
      </c>
      <c r="P31" s="218" t="e">
        <f>IF(LEN(O31)&gt;0,VLOOKUP(O31,Puanlar!$Y$4:$Z$111,2)-IF(COUNTIF(Puanlar!$Y$4:$Z$111,O31)=0,0,0)," ")</f>
        <v>#N/A</v>
      </c>
      <c r="Q31" s="162"/>
      <c r="AI31" s="189"/>
    </row>
    <row r="32" spans="1:35" ht="35.1" customHeight="1">
      <c r="A32" s="154"/>
      <c r="B32" s="53">
        <v>27</v>
      </c>
      <c r="C32" s="54">
        <f>'yarışmaya katılan okullar'!B38</f>
        <v>0</v>
      </c>
      <c r="D32" s="141"/>
      <c r="E32" s="135"/>
      <c r="F32" s="136" t="str">
        <f>'yarışmaya katılan okullar'!C38</f>
        <v/>
      </c>
      <c r="G32" s="135"/>
      <c r="H32" s="56"/>
      <c r="I32" s="56"/>
      <c r="J32" s="169"/>
      <c r="K32" s="187">
        <f t="shared" si="2"/>
        <v>0</v>
      </c>
      <c r="L32" s="169"/>
      <c r="M32" s="169"/>
      <c r="N32" s="169"/>
      <c r="O32" s="187">
        <f t="shared" si="1"/>
        <v>0</v>
      </c>
      <c r="P32" s="218" t="e">
        <f>IF(LEN(O32)&gt;0,VLOOKUP(O32,Puanlar!$Y$4:$Z$111,2)-IF(COUNTIF(Puanlar!$Y$4:$Z$111,O32)=0,0,0)," ")</f>
        <v>#N/A</v>
      </c>
      <c r="Q32" s="162"/>
      <c r="AI32" s="189"/>
    </row>
    <row r="33" spans="1:36" ht="35.1" customHeight="1">
      <c r="A33" s="154"/>
      <c r="B33" s="53">
        <v>28</v>
      </c>
      <c r="C33" s="54">
        <f>'yarışmaya katılan okullar'!B39</f>
        <v>0</v>
      </c>
      <c r="D33" s="141"/>
      <c r="E33" s="135"/>
      <c r="F33" s="136" t="str">
        <f>'yarışmaya katılan okullar'!C39</f>
        <v/>
      </c>
      <c r="G33" s="135"/>
      <c r="H33" s="56"/>
      <c r="I33" s="56"/>
      <c r="J33" s="56"/>
      <c r="K33" s="187">
        <f t="shared" si="2"/>
        <v>0</v>
      </c>
      <c r="L33" s="56"/>
      <c r="M33" s="169"/>
      <c r="N33" s="169"/>
      <c r="O33" s="187">
        <f t="shared" si="1"/>
        <v>0</v>
      </c>
      <c r="P33" s="218" t="e">
        <f>IF(LEN(O33)&gt;0,VLOOKUP(O33,Puanlar!$Y$4:$Z$111,2)-IF(COUNTIF(Puanlar!$Y$4:$Z$111,O33)=0,0,0)," ")</f>
        <v>#N/A</v>
      </c>
      <c r="Q33" s="162"/>
      <c r="AI33" s="189"/>
    </row>
    <row r="34" spans="1:36" ht="35.1" customHeight="1">
      <c r="A34" s="154"/>
      <c r="B34" s="53">
        <v>29</v>
      </c>
      <c r="C34" s="54">
        <f>'yarışmaya katılan okullar'!B40</f>
        <v>0</v>
      </c>
      <c r="D34" s="141"/>
      <c r="E34" s="135"/>
      <c r="F34" s="136" t="str">
        <f>'yarışmaya katılan okullar'!C40</f>
        <v/>
      </c>
      <c r="G34" s="135"/>
      <c r="H34" s="56"/>
      <c r="I34" s="56"/>
      <c r="J34" s="169"/>
      <c r="K34" s="187">
        <f t="shared" si="2"/>
        <v>0</v>
      </c>
      <c r="L34" s="56"/>
      <c r="M34" s="169"/>
      <c r="N34" s="169"/>
      <c r="O34" s="187">
        <f t="shared" si="1"/>
        <v>0</v>
      </c>
      <c r="P34" s="218" t="e">
        <f>IF(LEN(O34)&gt;0,VLOOKUP(O34,Puanlar!$Y$4:$Z$111,2)-IF(COUNTIF(Puanlar!$Y$4:$Z$111,O34)=0,0,0)," ")</f>
        <v>#N/A</v>
      </c>
      <c r="Q34" s="162"/>
      <c r="AI34" s="189"/>
    </row>
    <row r="35" spans="1:36" ht="35.1" customHeight="1">
      <c r="A35" s="154"/>
      <c r="B35" s="53">
        <v>30</v>
      </c>
      <c r="C35" s="54">
        <f>'yarışmaya katılan okullar'!B41</f>
        <v>0</v>
      </c>
      <c r="D35" s="141"/>
      <c r="E35" s="135"/>
      <c r="F35" s="136" t="str">
        <f>'yarışmaya katılan okullar'!C41</f>
        <v/>
      </c>
      <c r="G35" s="135"/>
      <c r="H35" s="56"/>
      <c r="I35" s="56"/>
      <c r="J35" s="56"/>
      <c r="K35" s="187">
        <f t="shared" si="2"/>
        <v>0</v>
      </c>
      <c r="L35" s="56"/>
      <c r="M35" s="169"/>
      <c r="N35" s="169"/>
      <c r="O35" s="187">
        <f t="shared" si="1"/>
        <v>0</v>
      </c>
      <c r="P35" s="218" t="e">
        <f>IF(LEN(O35)&gt;0,VLOOKUP(O35,Puanlar!$Y$4:$Z$111,2)-IF(COUNTIF(Puanlar!$Y$4:$Z$111,O35)=0,0,0)," ")</f>
        <v>#N/A</v>
      </c>
      <c r="Q35" s="162"/>
      <c r="AI35" s="189"/>
    </row>
    <row r="36" spans="1:36" ht="35.1" customHeight="1">
      <c r="A36" s="154"/>
      <c r="B36" s="53">
        <v>31</v>
      </c>
      <c r="C36" s="54">
        <f>'yarışmaya katılan okullar'!B42</f>
        <v>0</v>
      </c>
      <c r="D36" s="141"/>
      <c r="E36" s="135"/>
      <c r="F36" s="136" t="str">
        <f>'yarışmaya katılan okullar'!C42</f>
        <v/>
      </c>
      <c r="G36" s="135"/>
      <c r="H36" s="56"/>
      <c r="I36" s="56"/>
      <c r="J36" s="169"/>
      <c r="K36" s="187">
        <f t="shared" si="2"/>
        <v>0</v>
      </c>
      <c r="L36" s="56"/>
      <c r="M36" s="169"/>
      <c r="N36" s="169"/>
      <c r="O36" s="187">
        <f t="shared" si="1"/>
        <v>0</v>
      </c>
      <c r="P36" s="218" t="e">
        <f>IF(LEN(O36)&gt;0,VLOOKUP(O36,Puanlar!$Y$4:$Z$111,2)-IF(COUNTIF(Puanlar!$Y$4:$Z$111,O36)=0,0,0)," ")</f>
        <v>#N/A</v>
      </c>
      <c r="Q36" s="162"/>
      <c r="AI36" s="189"/>
    </row>
    <row r="37" spans="1:36" ht="35.1" customHeight="1">
      <c r="A37" s="154"/>
      <c r="B37" s="53">
        <v>32</v>
      </c>
      <c r="C37" s="54">
        <f>'yarışmaya katılan okullar'!B43</f>
        <v>0</v>
      </c>
      <c r="D37" s="141"/>
      <c r="E37" s="135"/>
      <c r="F37" s="136" t="str">
        <f>'yarışmaya katılan okullar'!C43</f>
        <v/>
      </c>
      <c r="G37" s="135"/>
      <c r="H37" s="56"/>
      <c r="I37" s="56"/>
      <c r="J37" s="56"/>
      <c r="K37" s="187">
        <f t="shared" si="2"/>
        <v>0</v>
      </c>
      <c r="L37" s="56"/>
      <c r="M37" s="169"/>
      <c r="N37" s="169"/>
      <c r="O37" s="187">
        <f t="shared" si="1"/>
        <v>0</v>
      </c>
      <c r="P37" s="218" t="e">
        <f>IF(LEN(O37)&gt;0,VLOOKUP(O37,Puanlar!$Y$4:$Z$111,2)-IF(COUNTIF(Puanlar!$Y$4:$Z$111,O37)=0,0,0)," ")</f>
        <v>#N/A</v>
      </c>
      <c r="Q37" s="162"/>
      <c r="AI37" s="189"/>
    </row>
    <row r="38" spans="1:36" ht="39.950000000000003" customHeight="1">
      <c r="B38" s="50"/>
      <c r="C38" s="150">
        <v>0</v>
      </c>
      <c r="D38" s="170"/>
      <c r="E38" s="171" t="s">
        <v>52</v>
      </c>
      <c r="F38" s="151" t="s">
        <v>53</v>
      </c>
      <c r="G38" s="151"/>
      <c r="H38" s="344" t="s">
        <v>54</v>
      </c>
      <c r="I38" s="344"/>
      <c r="J38" s="344"/>
      <c r="K38" s="344"/>
      <c r="L38" s="344" t="s">
        <v>55</v>
      </c>
      <c r="M38" s="344"/>
      <c r="N38" s="344"/>
      <c r="O38" s="344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72"/>
      <c r="AA38" s="173"/>
      <c r="AB38" s="50"/>
      <c r="AC38" s="50"/>
      <c r="AD38" s="50"/>
      <c r="AE38" s="150"/>
      <c r="AF38" s="150"/>
      <c r="AG38" s="151"/>
      <c r="AH38" s="151"/>
      <c r="AI38" s="127"/>
      <c r="AJ38" s="174" t="str">
        <f>IF(AI38="","",VLOOKUP(AI38,#REF!,2,FALSE))</f>
        <v/>
      </c>
    </row>
    <row r="39" spans="1:36" s="50" customFormat="1" ht="35.1" customHeight="1">
      <c r="B39" s="321" t="s">
        <v>11</v>
      </c>
      <c r="C39" s="321"/>
      <c r="E39" s="50" t="s">
        <v>46</v>
      </c>
      <c r="H39" s="321" t="s">
        <v>47</v>
      </c>
      <c r="I39" s="321"/>
      <c r="K39" s="150"/>
      <c r="L39" s="321" t="s">
        <v>12</v>
      </c>
      <c r="M39" s="321"/>
      <c r="N39" s="151"/>
      <c r="O39" s="152"/>
      <c r="P39" s="321" t="s">
        <v>56</v>
      </c>
      <c r="Q39" s="321"/>
    </row>
  </sheetData>
  <mergeCells count="14">
    <mergeCell ref="B39:C39"/>
    <mergeCell ref="H39:I39"/>
    <mergeCell ref="L39:M39"/>
    <mergeCell ref="P39:Q39"/>
    <mergeCell ref="H38:K38"/>
    <mergeCell ref="L38:O38"/>
    <mergeCell ref="H4:N4"/>
    <mergeCell ref="O1:Q1"/>
    <mergeCell ref="O2:Q2"/>
    <mergeCell ref="O3:Q3"/>
    <mergeCell ref="B1:D1"/>
    <mergeCell ref="B2:D2"/>
    <mergeCell ref="B3:D3"/>
    <mergeCell ref="B4:F4"/>
  </mergeCells>
  <phoneticPr fontId="1" type="noConversion"/>
  <conditionalFormatting sqref="K3:M3 C6:G37 N39 K39 C38:AA38 AF38:AH38 AJ38">
    <cfRule type="cellIs" dxfId="61" priority="18" stopIfTrue="1" operator="equal">
      <formula>0</formula>
    </cfRule>
  </conditionalFormatting>
  <conditionalFormatting sqref="P6:P37">
    <cfRule type="containsErrors" dxfId="60" priority="17">
      <formula>ISERROR(P6)</formula>
    </cfRule>
  </conditionalFormatting>
  <conditionalFormatting sqref="K5:N5">
    <cfRule type="cellIs" dxfId="59" priority="9" stopIfTrue="1" operator="equal">
      <formula>0</formula>
    </cfRule>
  </conditionalFormatting>
  <conditionalFormatting sqref="O6:O37">
    <cfRule type="cellIs" dxfId="58" priority="4" operator="equal">
      <formula>0</formula>
    </cfRule>
  </conditionalFormatting>
  <conditionalFormatting sqref="O6:O37">
    <cfRule type="cellIs" dxfId="57" priority="3" operator="between">
      <formula>1190</formula>
      <formula>2000</formula>
    </cfRule>
  </conditionalFormatting>
  <conditionalFormatting sqref="K6:K37">
    <cfRule type="cellIs" dxfId="56" priority="2" operator="equal">
      <formula>0</formula>
    </cfRule>
  </conditionalFormatting>
  <conditionalFormatting sqref="K6:K37">
    <cfRule type="cellIs" dxfId="55" priority="1" operator="between">
      <formula>1190</formula>
      <formula>2000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'gülle V'!$E$2</f>
        <v>GÜLLE ATMA(3kg)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str">
        <f>IF(G9="","",RANK(G9,$G$9:$G$40)+COUNTIF(G$9:G9,G9)-1)</f>
        <v/>
      </c>
      <c r="C9" s="206">
        <f>'gülle V'!D6</f>
        <v>37007</v>
      </c>
      <c r="D9" s="32" t="str">
        <f>'gülle V'!E6</f>
        <v>VESİLE ASLAN</v>
      </c>
      <c r="E9" s="32" t="str">
        <f>'gülle V'!F6</f>
        <v>DEĞİRMENLİK LİSESİ</v>
      </c>
      <c r="F9" s="48">
        <f>'gülle V'!O6</f>
        <v>0</v>
      </c>
      <c r="G9" s="34" t="str">
        <f>IFERROR('gülle V'!P6,"")</f>
        <v/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str">
        <f>IF(G10="","",RANK(G10,$G$9:$G$40)+COUNTIF(G$9:G10,G10)-1)</f>
        <v/>
      </c>
      <c r="C10" s="206">
        <f>'gülle V'!D7</f>
        <v>38182</v>
      </c>
      <c r="D10" s="32" t="str">
        <f>'gülle V'!E7</f>
        <v>ZUHAL İKLİM ERGEN</v>
      </c>
      <c r="E10" s="32" t="str">
        <f>'gülle V'!F7</f>
        <v>ANAFARTALAR LİSESİ</v>
      </c>
      <c r="F10" s="48">
        <f>'gülle V'!O7</f>
        <v>0</v>
      </c>
      <c r="G10" s="34" t="str">
        <f>IFERROR('gülle V'!P7,"")</f>
        <v/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str">
        <f>IF(G11="","",RANK(G11,$G$9:$G$40)+COUNTIF(G$9:G11,G11)-1)</f>
        <v/>
      </c>
      <c r="C11" s="206">
        <f>'gülle V'!D8</f>
        <v>36909</v>
      </c>
      <c r="D11" s="32" t="str">
        <f>'gülle V'!E8</f>
        <v>AYŞE ELDEM YILMAZ</v>
      </c>
      <c r="E11" s="32" t="str">
        <f>'gülle V'!F8</f>
        <v>NAMIK KEMAL LİSESİ</v>
      </c>
      <c r="F11" s="48">
        <f>'gülle V'!O8</f>
        <v>0</v>
      </c>
      <c r="G11" s="34" t="str">
        <f>IFERROR('gülle V'!P8,"")</f>
        <v/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str">
        <f>IF(G12="","",RANK(G12,$G$9:$G$40)+COUNTIF(G$9:G12,G12)-1)</f>
        <v/>
      </c>
      <c r="C12" s="206" t="str">
        <f>'gülle V'!D9</f>
        <v>01.05.2002</v>
      </c>
      <c r="D12" s="32" t="str">
        <f>'gülle V'!E9</f>
        <v>KIYMET GÜÇLÜSOY</v>
      </c>
      <c r="E12" s="32" t="str">
        <f>'gülle V'!F9</f>
        <v>THE AMERİCAN COLLEGE</v>
      </c>
      <c r="F12" s="48">
        <f>'gülle V'!O9</f>
        <v>0</v>
      </c>
      <c r="G12" s="34" t="str">
        <f>IFERROR('gülle V'!P9,"")</f>
        <v/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str">
        <f>IF(G13="","",RANK(G13,$G$9:$G$40)+COUNTIF(G$9:G13,G13)-1)</f>
        <v/>
      </c>
      <c r="C13" s="206">
        <f>'gülle V'!D10</f>
        <v>37790</v>
      </c>
      <c r="D13" s="32" t="str">
        <f>'gülle V'!E10</f>
        <v>İLAYDA KALKAN</v>
      </c>
      <c r="E13" s="32" t="str">
        <f>'gülle V'!F10</f>
        <v>BÜLENT ECEVİT ANADOLU LİSESİ</v>
      </c>
      <c r="F13" s="48">
        <f>'gülle V'!O10</f>
        <v>0</v>
      </c>
      <c r="G13" s="34" t="str">
        <f>IFERROR('gülle V'!P10,"")</f>
        <v/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str">
        <f>IF(G14="","",RANK(G14,$G$9:$G$40)+COUNTIF(G$9:G14,G14)-1)</f>
        <v/>
      </c>
      <c r="C14" s="206">
        <f>'gülle V'!D11</f>
        <v>38157</v>
      </c>
      <c r="D14" s="32" t="str">
        <f>'gülle V'!E11</f>
        <v>GÜNEŞ ÇELİK</v>
      </c>
      <c r="E14" s="32" t="str">
        <f>'gülle V'!F11</f>
        <v>GÜZELYURT MESLEK LİSESİ</v>
      </c>
      <c r="F14" s="48">
        <f>'gülle V'!O11</f>
        <v>0</v>
      </c>
      <c r="G14" s="34" t="str">
        <f>IFERROR('gülle V'!P11,"")</f>
        <v/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str">
        <f>IF(G15="","",RANK(G15,$G$9:$G$40)+COUNTIF(G$9:G15,G15)-1)</f>
        <v/>
      </c>
      <c r="C15" s="206">
        <f>'gülle V'!D12</f>
        <v>37366</v>
      </c>
      <c r="D15" s="32" t="str">
        <f>'gülle V'!E12</f>
        <v>SELEN YEŞİLIRMAK</v>
      </c>
      <c r="E15" s="32" t="str">
        <f>'gülle V'!F12</f>
        <v>ERENKÖY LİSESİ</v>
      </c>
      <c r="F15" s="48">
        <f>'gülle V'!O12</f>
        <v>0</v>
      </c>
      <c r="G15" s="34" t="str">
        <f>IFERROR('gülle V'!P12,"")</f>
        <v/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str">
        <f>IF(G16="","",RANK(G16,$G$9:$G$40)+COUNTIF(G$9:G16,G16)-1)</f>
        <v/>
      </c>
      <c r="C16" s="206">
        <f>'gülle V'!D13</f>
        <v>37272</v>
      </c>
      <c r="D16" s="32" t="str">
        <f>'gülle V'!E13</f>
        <v>AYŞEN DORUK</v>
      </c>
      <c r="E16" s="32" t="str">
        <f>'gülle V'!F13</f>
        <v>LEFKE GAZİ LİSESİ</v>
      </c>
      <c r="F16" s="48">
        <f>'gülle V'!O13</f>
        <v>0</v>
      </c>
      <c r="G16" s="34" t="str">
        <f>IFERROR('gülle V'!P13,"")</f>
        <v/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str">
        <f>IF(G17="","",RANK(G17,$G$9:$G$40)+COUNTIF(G$9:G17,G17)-1)</f>
        <v/>
      </c>
      <c r="C17" s="206" t="str">
        <f>'gülle V'!D14</f>
        <v>-</v>
      </c>
      <c r="D17" s="32" t="str">
        <f>'gülle V'!E14</f>
        <v>-</v>
      </c>
      <c r="E17" s="32" t="str">
        <f>'gülle V'!F14</f>
        <v>THE ENGLISH SCHOOL OF KYRENIA</v>
      </c>
      <c r="F17" s="48">
        <f>'gülle V'!O14</f>
        <v>0</v>
      </c>
      <c r="G17" s="34" t="str">
        <f>IFERROR('gülle V'!P14,"")</f>
        <v/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str">
        <f>IF(G18="","",RANK(G18,$G$9:$G$40)+COUNTIF(G$9:G18,G18)-1)</f>
        <v/>
      </c>
      <c r="C18" s="206">
        <f>'gülle V'!D15</f>
        <v>37723</v>
      </c>
      <c r="D18" s="32" t="str">
        <f>'gülle V'!E15</f>
        <v>BUSE GEZİCİ</v>
      </c>
      <c r="E18" s="32" t="str">
        <f>'gülle V'!F15</f>
        <v>KURTULUŞ LİSESİ</v>
      </c>
      <c r="F18" s="48">
        <f>'gülle V'!O15</f>
        <v>0</v>
      </c>
      <c r="G18" s="34" t="str">
        <f>IFERROR('gülle V'!P15,"")</f>
        <v/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str">
        <f>IF(G19="","",RANK(G19,$G$9:$G$40)+COUNTIF(G$9:G19,G19)-1)</f>
        <v/>
      </c>
      <c r="C19" s="206">
        <f>'gülle V'!D16</f>
        <v>37391</v>
      </c>
      <c r="D19" s="32" t="str">
        <f>'gülle V'!E16</f>
        <v>İLAYDA ALTUN</v>
      </c>
      <c r="E19" s="32" t="str">
        <f>'gülle V'!F16</f>
        <v>BEKİRPAŞA LİSESİ</v>
      </c>
      <c r="F19" s="48">
        <f>'gülle V'!O16</f>
        <v>0</v>
      </c>
      <c r="G19" s="34" t="str">
        <f>IFERROR('gülle V'!P16,"")</f>
        <v/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str">
        <f>IF(G20="","",RANK(G20,$G$9:$G$40)+COUNTIF(G$9:G20,G20)-1)</f>
        <v/>
      </c>
      <c r="C20" s="206">
        <f>'gülle V'!D17</f>
        <v>36908</v>
      </c>
      <c r="D20" s="32" t="str">
        <f>'gülle V'!E17</f>
        <v>ÜLKÜ BERRAK</v>
      </c>
      <c r="E20" s="32" t="str">
        <f>'gülle V'!F17</f>
        <v>LEFKOŞA TÜRK LİSESİ</v>
      </c>
      <c r="F20" s="48">
        <f>'gülle V'!O17</f>
        <v>0</v>
      </c>
      <c r="G20" s="34" t="str">
        <f>IFERROR('gülle V'!P17,"")</f>
        <v/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str">
        <f>IF(G21="","",RANK(G21,$G$9:$G$40)+COUNTIF(G$9:G21,G21)-1)</f>
        <v/>
      </c>
      <c r="C21" s="206">
        <f>'gülle V'!D18</f>
        <v>37796</v>
      </c>
      <c r="D21" s="32" t="str">
        <f>'gülle V'!E18</f>
        <v>NEDİME SUNGUR</v>
      </c>
      <c r="E21" s="32" t="str">
        <f>'gülle V'!F18</f>
        <v>CENGİZ TOPEL E. M .LİSESİ</v>
      </c>
      <c r="F21" s="48">
        <f>'gülle V'!O18</f>
        <v>0</v>
      </c>
      <c r="G21" s="34" t="str">
        <f>IFERROR('gülle V'!P18,"")</f>
        <v/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str">
        <f>IF(G22="","",RANK(G22,$G$9:$G$40)+COUNTIF(G$9:G22,G22)-1)</f>
        <v/>
      </c>
      <c r="C22" s="206" t="str">
        <f>'gülle V'!D19</f>
        <v>-</v>
      </c>
      <c r="D22" s="32" t="str">
        <f>'gülle V'!E19</f>
        <v>-</v>
      </c>
      <c r="E22" s="32" t="str">
        <f>'gülle V'!F19</f>
        <v>GÜZELYURT TMK</v>
      </c>
      <c r="F22" s="48">
        <f>'gülle V'!O19</f>
        <v>0</v>
      </c>
      <c r="G22" s="34" t="str">
        <f>IFERROR('gülle V'!P19,"")</f>
        <v/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str">
        <f>IF(G23="","",RANK(G23,$G$9:$G$40)+COUNTIF(G$9:G23,G23)-1)</f>
        <v/>
      </c>
      <c r="C23" s="206">
        <f>'gülle V'!D20</f>
        <v>37992</v>
      </c>
      <c r="D23" s="32" t="str">
        <f>'gülle V'!E20</f>
        <v>EMILIE HUDECEK</v>
      </c>
      <c r="E23" s="32" t="str">
        <f>'gülle V'!F20</f>
        <v>KARPAZ MESLEK LİSESİ</v>
      </c>
      <c r="F23" s="48">
        <f>'gülle V'!O20</f>
        <v>0</v>
      </c>
      <c r="G23" s="34" t="str">
        <f>IFERROR('gülle V'!P20,"")</f>
        <v/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str">
        <f>IF(G24="","",RANK(G24,$G$9:$G$40)+COUNTIF(G$9:G24,G24)-1)</f>
        <v/>
      </c>
      <c r="C24" s="206" t="str">
        <f>'gülle V'!D21</f>
        <v>-</v>
      </c>
      <c r="D24" s="32" t="str">
        <f>'gülle V'!E21</f>
        <v>-</v>
      </c>
      <c r="E24" s="32" t="str">
        <f>'gülle V'!F21</f>
        <v>POLATPAŞA LİSESİ</v>
      </c>
      <c r="F24" s="48">
        <f>'gülle V'!O21</f>
        <v>0</v>
      </c>
      <c r="G24" s="34" t="str">
        <f>IFERROR('gülle V'!P21,"")</f>
        <v/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str">
        <f>IF(G25="","",RANK(G25,$G$9:$G$40)+COUNTIF(G$9:G25,G25)-1)</f>
        <v/>
      </c>
      <c r="C25" s="206">
        <f>'gülle V'!D22</f>
        <v>36936</v>
      </c>
      <c r="D25" s="32" t="str">
        <f>'gülle V'!E22</f>
        <v>EDA DAĞCI</v>
      </c>
      <c r="E25" s="32" t="str">
        <f>'gülle V'!F22</f>
        <v>ATATÜRK MESLEK LİSESİ</v>
      </c>
      <c r="F25" s="48">
        <f>'gülle V'!O22</f>
        <v>0</v>
      </c>
      <c r="G25" s="34" t="str">
        <f>IFERROR('gülle V'!P22,"")</f>
        <v/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str">
        <f>IF(G26="","",RANK(G26,$G$9:$G$40)+COUNTIF(G$9:G26,G26)-1)</f>
        <v/>
      </c>
      <c r="C26" s="206">
        <f>'gülle V'!D23</f>
        <v>36911</v>
      </c>
      <c r="D26" s="32" t="str">
        <f>'gülle V'!E23</f>
        <v>SUDE KADIOĞLU</v>
      </c>
      <c r="E26" s="32" t="str">
        <f>'gülle V'!F23</f>
        <v>YAKIN DOĞU KOLEJİ</v>
      </c>
      <c r="F26" s="48">
        <f>'gülle V'!O23</f>
        <v>0</v>
      </c>
      <c r="G26" s="34" t="str">
        <f>IFERROR('gülle V'!P23,"")</f>
        <v/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str">
        <f>IF(G27="","",RANK(G27,$G$9:$G$40)+COUNTIF(G$9:G27,G27)-1)</f>
        <v/>
      </c>
      <c r="C27" s="206">
        <f>'gülle V'!D24</f>
        <v>37702</v>
      </c>
      <c r="D27" s="32" t="str">
        <f>'gülle V'!E24</f>
        <v>ŞERİFE SILA KIRCALI</v>
      </c>
      <c r="E27" s="32" t="str">
        <f>'gülle V'!F24</f>
        <v>HAYDARPAŞA TİCARET LİSESİ</v>
      </c>
      <c r="F27" s="48">
        <f>'gülle V'!O24</f>
        <v>0</v>
      </c>
      <c r="G27" s="34" t="str">
        <f>IFERROR('gülle V'!P24,"")</f>
        <v/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str">
        <f>IF(G28="","",RANK(G28,$G$9:$G$40)+COUNTIF(G$9:G28,G28)-1)</f>
        <v/>
      </c>
      <c r="C28" s="206">
        <f>'gülle V'!D25</f>
        <v>37894</v>
      </c>
      <c r="D28" s="32" t="str">
        <f>'gülle V'!E25</f>
        <v>BADE ONURAY</v>
      </c>
      <c r="E28" s="32" t="str">
        <f>'gülle V'!F25</f>
        <v>TÜRK MAARİF KOLEJİ</v>
      </c>
      <c r="F28" s="48">
        <f>'gülle V'!O25</f>
        <v>0</v>
      </c>
      <c r="G28" s="34" t="str">
        <f>IFERROR('gülle V'!P25,"")</f>
        <v/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str">
        <f>IF(G29="","",RANK(G29,$G$9:$G$40)+COUNTIF(G$9:G29,G29)-1)</f>
        <v/>
      </c>
      <c r="C29" s="206">
        <f>'gülle V'!D26</f>
        <v>37762</v>
      </c>
      <c r="D29" s="32" t="str">
        <f>'gülle V'!E26</f>
        <v>SILA İNÖNÜLÜ</v>
      </c>
      <c r="E29" s="32" t="str">
        <f>'gülle V'!F26</f>
        <v>20 TEMMUZ FEN LİSESİ</v>
      </c>
      <c r="F29" s="48">
        <f>'gülle V'!O26</f>
        <v>0</v>
      </c>
      <c r="G29" s="34" t="str">
        <f>IFERROR('gülle V'!P26,"")</f>
        <v/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str">
        <f>IF(G30="","",RANK(G30,$G$9:$G$40)+COUNTIF(G$9:G30,G30)-1)</f>
        <v/>
      </c>
      <c r="C30" s="206" t="str">
        <f>'gülle V'!D27</f>
        <v>07.03.2003</v>
      </c>
      <c r="D30" s="32" t="str">
        <f>'gülle V'!E27</f>
        <v>MELİS BARHA</v>
      </c>
      <c r="E30" s="32" t="str">
        <f>'gülle V'!F27</f>
        <v>19 MAYIS TMK</v>
      </c>
      <c r="F30" s="48">
        <f>'gülle V'!O27</f>
        <v>0</v>
      </c>
      <c r="G30" s="34" t="str">
        <f>IFERROR('gülle V'!P27,"")</f>
        <v/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str">
        <f>IF(G31="","",RANK(G31,$G$9:$G$40)+COUNTIF(G$9:G31,G31)-1)</f>
        <v/>
      </c>
      <c r="C31" s="206">
        <f>'gülle V'!D28</f>
        <v>38118</v>
      </c>
      <c r="D31" s="32" t="str">
        <f>'gülle V'!E28</f>
        <v>IREM ÇAMLICA</v>
      </c>
      <c r="E31" s="32" t="str">
        <f>'gülle V'!F28</f>
        <v>HALA SULTAN İLAHİYAT KOLEJİ</v>
      </c>
      <c r="F31" s="48">
        <f>'gülle V'!O28</f>
        <v>0</v>
      </c>
      <c r="G31" s="34" t="str">
        <f>IFERROR('gülle V'!P28,"")</f>
        <v/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str">
        <f>IF(G32="","",RANK(G32,$G$9:$G$40)+COUNTIF(G$9:G32,G32)-1)</f>
        <v/>
      </c>
      <c r="C32" s="206">
        <f>'gülle V'!D29</f>
        <v>0</v>
      </c>
      <c r="D32" s="32">
        <f>'gülle V'!E29</f>
        <v>0</v>
      </c>
      <c r="E32" s="32" t="str">
        <f>'gülle V'!F29</f>
        <v/>
      </c>
      <c r="F32" s="48">
        <f>'gülle V'!O29</f>
        <v>0</v>
      </c>
      <c r="G32" s="34" t="str">
        <f>IFERROR('gülle V'!P29,"")</f>
        <v/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str">
        <f>IF(G33="","",RANK(G33,$G$9:$G$40)+COUNTIF(G$9:G33,G33)-1)</f>
        <v/>
      </c>
      <c r="C33" s="206">
        <f>'gülle V'!D30</f>
        <v>0</v>
      </c>
      <c r="D33" s="32">
        <f>'gülle V'!E30</f>
        <v>0</v>
      </c>
      <c r="E33" s="32" t="str">
        <f>'gülle V'!F30</f>
        <v/>
      </c>
      <c r="F33" s="48">
        <f>'gülle V'!O30</f>
        <v>0</v>
      </c>
      <c r="G33" s="34" t="str">
        <f>IFERROR('gülle V'!P30,"")</f>
        <v/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str">
        <f>IF(G34="","",RANK(G34,$G$9:$G$40)+COUNTIF(G$9:G34,G34)-1)</f>
        <v/>
      </c>
      <c r="C34" s="206">
        <f>'gülle V'!D31</f>
        <v>0</v>
      </c>
      <c r="D34" s="32">
        <f>'gülle V'!E31</f>
        <v>0</v>
      </c>
      <c r="E34" s="32" t="str">
        <f>'gülle V'!F31</f>
        <v/>
      </c>
      <c r="F34" s="48">
        <f>'gülle V'!O31</f>
        <v>0</v>
      </c>
      <c r="G34" s="34" t="str">
        <f>IFERROR('gülle V'!P31,"")</f>
        <v/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str">
        <f>IF(G35="","",RANK(G35,$G$9:$G$40)+COUNTIF(G$9:G35,G35)-1)</f>
        <v/>
      </c>
      <c r="C35" s="206">
        <f>'gülle V'!D32</f>
        <v>0</v>
      </c>
      <c r="D35" s="32">
        <f>'gülle V'!E32</f>
        <v>0</v>
      </c>
      <c r="E35" s="32" t="str">
        <f>'gülle V'!F32</f>
        <v/>
      </c>
      <c r="F35" s="48">
        <f>'gülle V'!O32</f>
        <v>0</v>
      </c>
      <c r="G35" s="34" t="str">
        <f>IFERROR('gülle V'!P32,"")</f>
        <v/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str">
        <f>IF(G36="","",RANK(G36,$G$9:$G$40)+COUNTIF(G$9:G36,G36)-1)</f>
        <v/>
      </c>
      <c r="C36" s="206">
        <f>'gülle V'!D33</f>
        <v>0</v>
      </c>
      <c r="D36" s="32">
        <f>'gülle V'!E33</f>
        <v>0</v>
      </c>
      <c r="E36" s="32" t="str">
        <f>'gülle V'!F33</f>
        <v/>
      </c>
      <c r="F36" s="48">
        <f>'gülle V'!O33</f>
        <v>0</v>
      </c>
      <c r="G36" s="34" t="str">
        <f>IFERROR('gülle V'!P33,"")</f>
        <v/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str">
        <f>IF(G37="","",RANK(G37,$G$9:$G$40)+COUNTIF(G$9:G37,G37)-1)</f>
        <v/>
      </c>
      <c r="C37" s="206">
        <f>'gülle V'!D34</f>
        <v>0</v>
      </c>
      <c r="D37" s="32">
        <f>'gülle V'!E34</f>
        <v>0</v>
      </c>
      <c r="E37" s="32" t="str">
        <f>'gülle V'!F34</f>
        <v/>
      </c>
      <c r="F37" s="48">
        <f>'gülle V'!O34</f>
        <v>0</v>
      </c>
      <c r="G37" s="34" t="str">
        <f>IFERROR('gülle V'!P34,"")</f>
        <v/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str">
        <f>IF(G38="","",RANK(G38,$G$9:$G$40)+COUNTIF(G$9:G38,G38)-1)</f>
        <v/>
      </c>
      <c r="C38" s="206">
        <f>'gülle V'!D35</f>
        <v>0</v>
      </c>
      <c r="D38" s="32">
        <f>'gülle V'!E35</f>
        <v>0</v>
      </c>
      <c r="E38" s="32" t="str">
        <f>'gülle V'!F35</f>
        <v/>
      </c>
      <c r="F38" s="48">
        <f>'gülle V'!O35</f>
        <v>0</v>
      </c>
      <c r="G38" s="34" t="str">
        <f>IFERROR('gülle V'!P35,"")</f>
        <v/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str">
        <f>IF(G39="","",RANK(G39,$G$9:$G$40)+COUNTIF(G$9:G39,G39)-1)</f>
        <v/>
      </c>
      <c r="C39" s="206">
        <f>'gülle V'!D36</f>
        <v>0</v>
      </c>
      <c r="D39" s="32">
        <f>'gülle V'!E36</f>
        <v>0</v>
      </c>
      <c r="E39" s="32" t="str">
        <f>'gülle V'!F36</f>
        <v/>
      </c>
      <c r="F39" s="48">
        <f>'gülle V'!O36</f>
        <v>0</v>
      </c>
      <c r="G39" s="34" t="str">
        <f>IFERROR('gülle V'!P36,"")</f>
        <v/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str">
        <f>IF(G40="","",RANK(G40,$G$9:$G$40)+COUNTIF(G$9:G40,G40)-1)</f>
        <v/>
      </c>
      <c r="C40" s="206">
        <f>'gülle V'!D37</f>
        <v>0</v>
      </c>
      <c r="D40" s="32">
        <f>'gülle V'!E37</f>
        <v>0</v>
      </c>
      <c r="E40" s="32" t="str">
        <f>'gülle V'!F37</f>
        <v/>
      </c>
      <c r="F40" s="48">
        <f>'gülle V'!O37</f>
        <v>0</v>
      </c>
      <c r="G40" s="34" t="str">
        <f>IFERROR('gülle V'!P37,"")</f>
        <v/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H9:H40 D9:F40">
    <cfRule type="cellIs" dxfId="54" priority="2" stopIfTrue="1" operator="equal">
      <formula>0</formula>
    </cfRule>
  </conditionalFormatting>
  <conditionalFormatting sqref="C9:C40">
    <cfRule type="cellIs" dxfId="53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topLeftCell="A22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gülle!$D$6</f>
        <v>GÜLLE ATMA(3kg)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IF(ISERROR(VLOOKUP(I9,gülle!$B$9:$H$40,7,FALSE)),0,(VLOOKUP(I9,gülle!$B$9:$H$40,7,FALSE)))</f>
        <v>0</v>
      </c>
      <c r="C9" s="206">
        <f>IF(ISERROR(VLOOKUP(I9,gülle!$B$9:$H$40,2,FALSE)),0,(VLOOKUP(I9,gülle!$B$9:$H$40,2,FALSE)))</f>
        <v>0</v>
      </c>
      <c r="D9" s="212">
        <f>IF(ISERROR(VLOOKUP(I9,gülle!$B$9:$H$40,3,FALSE)),0,(VLOOKUP(I9,gülle!$B$9:$H$40,3,FALSE)))</f>
        <v>0</v>
      </c>
      <c r="E9" s="212">
        <f>IF(ISERROR(VLOOKUP(I9,gülle!$B$9:$H$40,4,FALSE)),0,(VLOOKUP(I9,gülle!$B$9:$H$40,4,FALSE)))</f>
        <v>0</v>
      </c>
      <c r="F9" s="48">
        <f>IF(ISERROR(VLOOKUP(I9,gülle!$B$9:$H$40,5,FALSE)),0,(VLOOKUP(I9,gülle!$B$9:$H$40,5,FALSE)))</f>
        <v>0</v>
      </c>
      <c r="G9" s="40">
        <f>IF(ISERROR(VLOOKUP(I9,gülle!$B$9:$H$40,6,FALSE)),0,(VLOOKUP(I9,gülle!$B$9:$H$40,6,FALSE)))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IF(ISERROR(VLOOKUP(I10,gülle!$B$9:$H$40,7,FALSE)),0,(VLOOKUP(I10,gülle!$B$9:$H$40,7,FALSE)))</f>
        <v>0</v>
      </c>
      <c r="C10" s="206">
        <f>IF(ISERROR(VLOOKUP(I10,gülle!$B$9:$H$40,2,FALSE)),0,(VLOOKUP(I10,gülle!$B$9:$H$40,2,FALSE)))</f>
        <v>0</v>
      </c>
      <c r="D10" s="212">
        <f>IF(ISERROR(VLOOKUP(I10,gülle!$B$9:$H$40,3,FALSE)),0,(VLOOKUP(I10,gülle!$B$9:$H$40,3,FALSE)))</f>
        <v>0</v>
      </c>
      <c r="E10" s="212">
        <f>IF(ISERROR(VLOOKUP(I10,gülle!$B$9:$H$40,4,FALSE)),0,(VLOOKUP(I10,gülle!$B$9:$H$40,4,FALSE)))</f>
        <v>0</v>
      </c>
      <c r="F10" s="48">
        <f>IF(ISERROR(VLOOKUP(I10,gülle!$B$9:$H$40,5,FALSE)),0,(VLOOKUP(I10,gülle!$B$9:$H$40,5,FALSE)))</f>
        <v>0</v>
      </c>
      <c r="G10" s="40">
        <f>IF(ISERROR(VLOOKUP(I10,gülle!$B$9:$H$40,6,FALSE)),0,(VLOOKUP(I10,gülle!$B$9:$H$40,6,FALSE)))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IF(ISERROR(VLOOKUP(I11,gülle!$B$9:$H$40,7,FALSE)),0,(VLOOKUP(I11,gülle!$B$9:$H$40,7,FALSE)))</f>
        <v>0</v>
      </c>
      <c r="C11" s="206">
        <f>IF(ISERROR(VLOOKUP(I11,gülle!$B$9:$H$40,2,FALSE)),0,(VLOOKUP(I11,gülle!$B$9:$H$40,2,FALSE)))</f>
        <v>0</v>
      </c>
      <c r="D11" s="212">
        <f>IF(ISERROR(VLOOKUP(I11,gülle!$B$9:$H$40,3,FALSE)),0,(VLOOKUP(I11,gülle!$B$9:$H$40,3,FALSE)))</f>
        <v>0</v>
      </c>
      <c r="E11" s="212">
        <f>IF(ISERROR(VLOOKUP(I11,gülle!$B$9:$H$40,4,FALSE)),0,(VLOOKUP(I11,gülle!$B$9:$H$40,4,FALSE)))</f>
        <v>0</v>
      </c>
      <c r="F11" s="48">
        <f>IF(ISERROR(VLOOKUP(I11,gülle!$B$9:$H$40,5,FALSE)),0,(VLOOKUP(I11,gülle!$B$9:$H$40,5,FALSE)))</f>
        <v>0</v>
      </c>
      <c r="G11" s="40">
        <f>IF(ISERROR(VLOOKUP(I11,gülle!$B$9:$H$40,6,FALSE)),0,(VLOOKUP(I11,gülle!$B$9:$H$40,6,FALSE)))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IF(ISERROR(VLOOKUP(I12,gülle!$B$9:$H$40,7,FALSE)),0,(VLOOKUP(I12,gülle!$B$9:$H$40,7,FALSE)))</f>
        <v>0</v>
      </c>
      <c r="C12" s="206">
        <f>IF(ISERROR(VLOOKUP(I12,gülle!$B$9:$H$40,2,FALSE)),0,(VLOOKUP(I12,gülle!$B$9:$H$40,2,FALSE)))</f>
        <v>0</v>
      </c>
      <c r="D12" s="212">
        <f>IF(ISERROR(VLOOKUP(I12,gülle!$B$9:$H$40,3,FALSE)),0,(VLOOKUP(I12,gülle!$B$9:$H$40,3,FALSE)))</f>
        <v>0</v>
      </c>
      <c r="E12" s="212">
        <f>IF(ISERROR(VLOOKUP(I12,gülle!$B$9:$H$40,4,FALSE)),0,(VLOOKUP(I12,gülle!$B$9:$H$40,4,FALSE)))</f>
        <v>0</v>
      </c>
      <c r="F12" s="48">
        <f>IF(ISERROR(VLOOKUP(I12,gülle!$B$9:$H$40,5,FALSE)),0,(VLOOKUP(I12,gülle!$B$9:$H$40,5,FALSE)))</f>
        <v>0</v>
      </c>
      <c r="G12" s="40">
        <f>IF(ISERROR(VLOOKUP(I12,gülle!$B$9:$H$40,6,FALSE)),0,(VLOOKUP(I12,gülle!$B$9:$H$40,6,FALSE)))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IF(ISERROR(VLOOKUP(I13,gülle!$B$9:$H$40,7,FALSE)),0,(VLOOKUP(I13,gülle!$B$9:$H$40,7,FALSE)))</f>
        <v>0</v>
      </c>
      <c r="C13" s="206">
        <f>IF(ISERROR(VLOOKUP(I13,gülle!$B$9:$H$40,2,FALSE)),0,(VLOOKUP(I13,gülle!$B$9:$H$40,2,FALSE)))</f>
        <v>0</v>
      </c>
      <c r="D13" s="212">
        <f>IF(ISERROR(VLOOKUP(I13,gülle!$B$9:$H$40,3,FALSE)),0,(VLOOKUP(I13,gülle!$B$9:$H$40,3,FALSE)))</f>
        <v>0</v>
      </c>
      <c r="E13" s="212">
        <f>IF(ISERROR(VLOOKUP(I13,gülle!$B$9:$H$40,4,FALSE)),0,(VLOOKUP(I13,gülle!$B$9:$H$40,4,FALSE)))</f>
        <v>0</v>
      </c>
      <c r="F13" s="48">
        <f>IF(ISERROR(VLOOKUP(I13,gülle!$B$9:$H$40,5,FALSE)),0,(VLOOKUP(I13,gülle!$B$9:$H$40,5,FALSE)))</f>
        <v>0</v>
      </c>
      <c r="G13" s="40">
        <f>IF(ISERROR(VLOOKUP(I13,gülle!$B$9:$H$40,6,FALSE)),0,(VLOOKUP(I13,gülle!$B$9:$H$40,6,FALSE)))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IF(ISERROR(VLOOKUP(I14,gülle!$B$9:$H$40,7,FALSE)),0,(VLOOKUP(I14,gülle!$B$9:$H$40,7,FALSE)))</f>
        <v>0</v>
      </c>
      <c r="C14" s="206">
        <f>IF(ISERROR(VLOOKUP(I14,gülle!$B$9:$H$40,2,FALSE)),0,(VLOOKUP(I14,gülle!$B$9:$H$40,2,FALSE)))</f>
        <v>0</v>
      </c>
      <c r="D14" s="212">
        <f>IF(ISERROR(VLOOKUP(I14,gülle!$B$9:$H$40,3,FALSE)),0,(VLOOKUP(I14,gülle!$B$9:$H$40,3,FALSE)))</f>
        <v>0</v>
      </c>
      <c r="E14" s="212">
        <f>IF(ISERROR(VLOOKUP(I14,gülle!$B$9:$H$40,4,FALSE)),0,(VLOOKUP(I14,gülle!$B$9:$H$40,4,FALSE)))</f>
        <v>0</v>
      </c>
      <c r="F14" s="48">
        <f>IF(ISERROR(VLOOKUP(I14,gülle!$B$9:$H$40,5,FALSE)),0,(VLOOKUP(I14,gülle!$B$9:$H$40,5,FALSE)))</f>
        <v>0</v>
      </c>
      <c r="G14" s="40">
        <f>IF(ISERROR(VLOOKUP(I14,gülle!$B$9:$H$40,6,FALSE)),0,(VLOOKUP(I14,gülle!$B$9:$H$40,6,FALSE)))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IF(ISERROR(VLOOKUP(I15,gülle!$B$9:$H$40,7,FALSE)),0,(VLOOKUP(I15,gülle!$B$9:$H$40,7,FALSE)))</f>
        <v>0</v>
      </c>
      <c r="C15" s="206">
        <f>IF(ISERROR(VLOOKUP(I15,gülle!$B$9:$H$40,2,FALSE)),0,(VLOOKUP(I15,gülle!$B$9:$H$40,2,FALSE)))</f>
        <v>0</v>
      </c>
      <c r="D15" s="212">
        <f>IF(ISERROR(VLOOKUP(I15,gülle!$B$9:$H$40,3,FALSE)),0,(VLOOKUP(I15,gülle!$B$9:$H$40,3,FALSE)))</f>
        <v>0</v>
      </c>
      <c r="E15" s="212">
        <f>IF(ISERROR(VLOOKUP(I15,gülle!$B$9:$H$40,4,FALSE)),0,(VLOOKUP(I15,gülle!$B$9:$H$40,4,FALSE)))</f>
        <v>0</v>
      </c>
      <c r="F15" s="48">
        <f>IF(ISERROR(VLOOKUP(I15,gülle!$B$9:$H$40,5,FALSE)),0,(VLOOKUP(I15,gülle!$B$9:$H$40,5,FALSE)))</f>
        <v>0</v>
      </c>
      <c r="G15" s="40">
        <f>IF(ISERROR(VLOOKUP(I15,gülle!$B$9:$H$40,6,FALSE)),0,(VLOOKUP(I15,gülle!$B$9:$H$40,6,FALSE)))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IF(ISERROR(VLOOKUP(I16,gülle!$B$9:$H$40,7,FALSE)),0,(VLOOKUP(I16,gülle!$B$9:$H$40,7,FALSE)))</f>
        <v>0</v>
      </c>
      <c r="C16" s="206">
        <f>IF(ISERROR(VLOOKUP(I16,gülle!$B$9:$H$40,2,FALSE)),0,(VLOOKUP(I16,gülle!$B$9:$H$40,2,FALSE)))</f>
        <v>0</v>
      </c>
      <c r="D16" s="212">
        <f>IF(ISERROR(VLOOKUP(I16,gülle!$B$9:$H$40,3,FALSE)),0,(VLOOKUP(I16,gülle!$B$9:$H$40,3,FALSE)))</f>
        <v>0</v>
      </c>
      <c r="E16" s="212">
        <f>IF(ISERROR(VLOOKUP(I16,gülle!$B$9:$H$40,4,FALSE)),0,(VLOOKUP(I16,gülle!$B$9:$H$40,4,FALSE)))</f>
        <v>0</v>
      </c>
      <c r="F16" s="48">
        <f>IF(ISERROR(VLOOKUP(I16,gülle!$B$9:$H$40,5,FALSE)),0,(VLOOKUP(I16,gülle!$B$9:$H$40,5,FALSE)))</f>
        <v>0</v>
      </c>
      <c r="G16" s="40">
        <f>IF(ISERROR(VLOOKUP(I16,gülle!$B$9:$H$40,6,FALSE)),0,(VLOOKUP(I16,gülle!$B$9:$H$40,6,FALSE)))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IF(ISERROR(VLOOKUP(I17,gülle!$B$9:$H$40,7,FALSE)),0,(VLOOKUP(I17,gülle!$B$9:$H$40,7,FALSE)))</f>
        <v>0</v>
      </c>
      <c r="C17" s="206">
        <f>IF(ISERROR(VLOOKUP(I17,gülle!$B$9:$H$40,2,FALSE)),0,(VLOOKUP(I17,gülle!$B$9:$H$40,2,FALSE)))</f>
        <v>0</v>
      </c>
      <c r="D17" s="212">
        <f>IF(ISERROR(VLOOKUP(I17,gülle!$B$9:$H$40,3,FALSE)),0,(VLOOKUP(I17,gülle!$B$9:$H$40,3,FALSE)))</f>
        <v>0</v>
      </c>
      <c r="E17" s="212">
        <f>IF(ISERROR(VLOOKUP(I17,gülle!$B$9:$H$40,4,FALSE)),0,(VLOOKUP(I17,gülle!$B$9:$H$40,4,FALSE)))</f>
        <v>0</v>
      </c>
      <c r="F17" s="48">
        <f>IF(ISERROR(VLOOKUP(I17,gülle!$B$9:$H$40,5,FALSE)),0,(VLOOKUP(I17,gülle!$B$9:$H$40,5,FALSE)))</f>
        <v>0</v>
      </c>
      <c r="G17" s="40">
        <f>IF(ISERROR(VLOOKUP(I17,gülle!$B$9:$H$40,6,FALSE)),0,(VLOOKUP(I17,gülle!$B$9:$H$40,6,FALSE)))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IF(ISERROR(VLOOKUP(I18,gülle!$B$9:$H$40,7,FALSE)),0,(VLOOKUP(I18,gülle!$B$9:$H$40,7,FALSE)))</f>
        <v>0</v>
      </c>
      <c r="C18" s="206">
        <f>IF(ISERROR(VLOOKUP(I18,gülle!$B$9:$H$40,2,FALSE)),0,(VLOOKUP(I18,gülle!$B$9:$H$40,2,FALSE)))</f>
        <v>0</v>
      </c>
      <c r="D18" s="212">
        <f>IF(ISERROR(VLOOKUP(I18,gülle!$B$9:$H$40,3,FALSE)),0,(VLOOKUP(I18,gülle!$B$9:$H$40,3,FALSE)))</f>
        <v>0</v>
      </c>
      <c r="E18" s="212">
        <f>IF(ISERROR(VLOOKUP(I18,gülle!$B$9:$H$40,4,FALSE)),0,(VLOOKUP(I18,gülle!$B$9:$H$40,4,FALSE)))</f>
        <v>0</v>
      </c>
      <c r="F18" s="48">
        <f>IF(ISERROR(VLOOKUP(I18,gülle!$B$9:$H$40,5,FALSE)),0,(VLOOKUP(I18,gülle!$B$9:$H$40,5,FALSE)))</f>
        <v>0</v>
      </c>
      <c r="G18" s="40">
        <f>IF(ISERROR(VLOOKUP(I18,gülle!$B$9:$H$40,6,FALSE)),0,(VLOOKUP(I18,gülle!$B$9:$H$40,6,FALSE)))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IF(ISERROR(VLOOKUP(I19,gülle!$B$9:$H$40,7,FALSE)),0,(VLOOKUP(I19,gülle!$B$9:$H$40,7,FALSE)))</f>
        <v>0</v>
      </c>
      <c r="C19" s="206">
        <f>IF(ISERROR(VLOOKUP(I19,gülle!$B$9:$H$40,2,FALSE)),0,(VLOOKUP(I19,gülle!$B$9:$H$40,2,FALSE)))</f>
        <v>0</v>
      </c>
      <c r="D19" s="212">
        <f>IF(ISERROR(VLOOKUP(I19,gülle!$B$9:$H$40,3,FALSE)),0,(VLOOKUP(I19,gülle!$B$9:$H$40,3,FALSE)))</f>
        <v>0</v>
      </c>
      <c r="E19" s="212">
        <f>IF(ISERROR(VLOOKUP(I19,gülle!$B$9:$H$40,4,FALSE)),0,(VLOOKUP(I19,gülle!$B$9:$H$40,4,FALSE)))</f>
        <v>0</v>
      </c>
      <c r="F19" s="48">
        <f>IF(ISERROR(VLOOKUP(I19,gülle!$B$9:$H$40,5,FALSE)),0,(VLOOKUP(I19,gülle!$B$9:$H$40,5,FALSE)))</f>
        <v>0</v>
      </c>
      <c r="G19" s="40">
        <f>IF(ISERROR(VLOOKUP(I19,gülle!$B$9:$H$40,6,FALSE)),0,(VLOOKUP(I19,gülle!$B$9:$H$40,6,FALSE)))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IF(ISERROR(VLOOKUP(I20,gülle!$B$9:$H$40,7,FALSE)),0,(VLOOKUP(I20,gülle!$B$9:$H$40,7,FALSE)))</f>
        <v>0</v>
      </c>
      <c r="C20" s="206">
        <f>IF(ISERROR(VLOOKUP(I20,gülle!$B$9:$H$40,2,FALSE)),0,(VLOOKUP(I20,gülle!$B$9:$H$40,2,FALSE)))</f>
        <v>0</v>
      </c>
      <c r="D20" s="212">
        <f>IF(ISERROR(VLOOKUP(I20,gülle!$B$9:$H$40,3,FALSE)),0,(VLOOKUP(I20,gülle!$B$9:$H$40,3,FALSE)))</f>
        <v>0</v>
      </c>
      <c r="E20" s="212">
        <f>IF(ISERROR(VLOOKUP(I20,gülle!$B$9:$H$40,4,FALSE)),0,(VLOOKUP(I20,gülle!$B$9:$H$40,4,FALSE)))</f>
        <v>0</v>
      </c>
      <c r="F20" s="48">
        <f>IF(ISERROR(VLOOKUP(I20,gülle!$B$9:$H$40,5,FALSE)),0,(VLOOKUP(I20,gülle!$B$9:$H$40,5,FALSE)))</f>
        <v>0</v>
      </c>
      <c r="G20" s="40">
        <f>IF(ISERROR(VLOOKUP(I20,gülle!$B$9:$H$40,6,FALSE)),0,(VLOOKUP(I20,gülle!$B$9:$H$40,6,FALSE)))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IF(ISERROR(VLOOKUP(I21,gülle!$B$9:$H$40,7,FALSE)),0,(VLOOKUP(I21,gülle!$B$9:$H$40,7,FALSE)))</f>
        <v>0</v>
      </c>
      <c r="C21" s="206">
        <f>IF(ISERROR(VLOOKUP(I21,gülle!$B$9:$H$40,2,FALSE)),0,(VLOOKUP(I21,gülle!$B$9:$H$40,2,FALSE)))</f>
        <v>0</v>
      </c>
      <c r="D21" s="212">
        <f>IF(ISERROR(VLOOKUP(I21,gülle!$B$9:$H$40,3,FALSE)),0,(VLOOKUP(I21,gülle!$B$9:$H$40,3,FALSE)))</f>
        <v>0</v>
      </c>
      <c r="E21" s="212">
        <f>IF(ISERROR(VLOOKUP(I21,gülle!$B$9:$H$40,4,FALSE)),0,(VLOOKUP(I21,gülle!$B$9:$H$40,4,FALSE)))</f>
        <v>0</v>
      </c>
      <c r="F21" s="48">
        <f>IF(ISERROR(VLOOKUP(I21,gülle!$B$9:$H$40,5,FALSE)),0,(VLOOKUP(I21,gülle!$B$9:$H$40,5,FALSE)))</f>
        <v>0</v>
      </c>
      <c r="G21" s="40">
        <f>IF(ISERROR(VLOOKUP(I21,gülle!$B$9:$H$40,6,FALSE)),0,(VLOOKUP(I21,gülle!$B$9:$H$40,6,FALSE)))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IF(ISERROR(VLOOKUP(I22,gülle!$B$9:$H$40,7,FALSE)),0,(VLOOKUP(I22,gülle!$B$9:$H$40,7,FALSE)))</f>
        <v>0</v>
      </c>
      <c r="C22" s="206">
        <f>IF(ISERROR(VLOOKUP(I22,gülle!$B$9:$H$40,2,FALSE)),0,(VLOOKUP(I22,gülle!$B$9:$H$40,2,FALSE)))</f>
        <v>0</v>
      </c>
      <c r="D22" s="212">
        <f>IF(ISERROR(VLOOKUP(I22,gülle!$B$9:$H$40,3,FALSE)),0,(VLOOKUP(I22,gülle!$B$9:$H$40,3,FALSE)))</f>
        <v>0</v>
      </c>
      <c r="E22" s="212">
        <f>IF(ISERROR(VLOOKUP(I22,gülle!$B$9:$H$40,4,FALSE)),0,(VLOOKUP(I22,gülle!$B$9:$H$40,4,FALSE)))</f>
        <v>0</v>
      </c>
      <c r="F22" s="48">
        <f>IF(ISERROR(VLOOKUP(I22,gülle!$B$9:$H$40,5,FALSE)),0,(VLOOKUP(I22,gülle!$B$9:$H$40,5,FALSE)))</f>
        <v>0</v>
      </c>
      <c r="G22" s="40">
        <f>IF(ISERROR(VLOOKUP(I22,gülle!$B$9:$H$40,6,FALSE)),0,(VLOOKUP(I22,gülle!$B$9:$H$40,6,FALSE)))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IF(ISERROR(VLOOKUP(I23,gülle!$B$9:$H$40,7,FALSE)),0,(VLOOKUP(I23,gülle!$B$9:$H$40,7,FALSE)))</f>
        <v>0</v>
      </c>
      <c r="C23" s="206">
        <f>IF(ISERROR(VLOOKUP(I23,gülle!$B$9:$H$40,2,FALSE)),0,(VLOOKUP(I23,gülle!$B$9:$H$40,2,FALSE)))</f>
        <v>0</v>
      </c>
      <c r="D23" s="212">
        <f>IF(ISERROR(VLOOKUP(I23,gülle!$B$9:$H$40,3,FALSE)),0,(VLOOKUP(I23,gülle!$B$9:$H$40,3,FALSE)))</f>
        <v>0</v>
      </c>
      <c r="E23" s="212">
        <f>IF(ISERROR(VLOOKUP(I23,gülle!$B$9:$H$40,4,FALSE)),0,(VLOOKUP(I23,gülle!$B$9:$H$40,4,FALSE)))</f>
        <v>0</v>
      </c>
      <c r="F23" s="48">
        <f>IF(ISERROR(VLOOKUP(I23,gülle!$B$9:$H$40,5,FALSE)),0,(VLOOKUP(I23,gülle!$B$9:$H$40,5,FALSE)))</f>
        <v>0</v>
      </c>
      <c r="G23" s="40">
        <f>IF(ISERROR(VLOOKUP(I23,gülle!$B$9:$H$40,6,FALSE)),0,(VLOOKUP(I23,gülle!$B$9:$H$40,6,FALSE)))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IF(ISERROR(VLOOKUP(I24,gülle!$B$9:$H$40,7,FALSE)),0,(VLOOKUP(I24,gülle!$B$9:$H$40,7,FALSE)))</f>
        <v>0</v>
      </c>
      <c r="C24" s="206">
        <f>IF(ISERROR(VLOOKUP(I24,gülle!$B$9:$H$40,2,FALSE)),0,(VLOOKUP(I24,gülle!$B$9:$H$40,2,FALSE)))</f>
        <v>0</v>
      </c>
      <c r="D24" s="212">
        <f>IF(ISERROR(VLOOKUP(I24,gülle!$B$9:$H$40,3,FALSE)),0,(VLOOKUP(I24,gülle!$B$9:$H$40,3,FALSE)))</f>
        <v>0</v>
      </c>
      <c r="E24" s="212">
        <f>IF(ISERROR(VLOOKUP(I24,gülle!$B$9:$H$40,4,FALSE)),0,(VLOOKUP(I24,gülle!$B$9:$H$40,4,FALSE)))</f>
        <v>0</v>
      </c>
      <c r="F24" s="48">
        <f>IF(ISERROR(VLOOKUP(I24,gülle!$B$9:$H$40,5,FALSE)),0,(VLOOKUP(I24,gülle!$B$9:$H$40,5,FALSE)))</f>
        <v>0</v>
      </c>
      <c r="G24" s="40">
        <f>IF(ISERROR(VLOOKUP(I24,gülle!$B$9:$H$40,6,FALSE)),0,(VLOOKUP(I24,gülle!$B$9:$H$40,6,FALSE)))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IF(ISERROR(VLOOKUP(I25,gülle!$B$9:$H$40,7,FALSE)),0,(VLOOKUP(I25,gülle!$B$9:$H$40,7,FALSE)))</f>
        <v>0</v>
      </c>
      <c r="C25" s="206">
        <f>IF(ISERROR(VLOOKUP(I25,gülle!$B$9:$H$40,2,FALSE)),0,(VLOOKUP(I25,gülle!$B$9:$H$40,2,FALSE)))</f>
        <v>0</v>
      </c>
      <c r="D25" s="212">
        <f>IF(ISERROR(VLOOKUP(I25,gülle!$B$9:$H$40,3,FALSE)),0,(VLOOKUP(I25,gülle!$B$9:$H$40,3,FALSE)))</f>
        <v>0</v>
      </c>
      <c r="E25" s="212">
        <f>IF(ISERROR(VLOOKUP(I25,gülle!$B$9:$H$40,4,FALSE)),0,(VLOOKUP(I25,gülle!$B$9:$H$40,4,FALSE)))</f>
        <v>0</v>
      </c>
      <c r="F25" s="48">
        <f>IF(ISERROR(VLOOKUP(I25,gülle!$B$9:$H$40,5,FALSE)),0,(VLOOKUP(I25,gülle!$B$9:$H$40,5,FALSE)))</f>
        <v>0</v>
      </c>
      <c r="G25" s="40">
        <f>IF(ISERROR(VLOOKUP(I25,gülle!$B$9:$H$40,6,FALSE)),0,(VLOOKUP(I25,gülle!$B$9:$H$40,6,FALSE)))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IF(ISERROR(VLOOKUP(I26,gülle!$B$9:$H$40,7,FALSE)),0,(VLOOKUP(I26,gülle!$B$9:$H$40,7,FALSE)))</f>
        <v>0</v>
      </c>
      <c r="C26" s="206">
        <f>IF(ISERROR(VLOOKUP(I26,gülle!$B$9:$H$40,2,FALSE)),0,(VLOOKUP(I26,gülle!$B$9:$H$40,2,FALSE)))</f>
        <v>0</v>
      </c>
      <c r="D26" s="212">
        <f>IF(ISERROR(VLOOKUP(I26,gülle!$B$9:$H$40,3,FALSE)),0,(VLOOKUP(I26,gülle!$B$9:$H$40,3,FALSE)))</f>
        <v>0</v>
      </c>
      <c r="E26" s="212">
        <f>IF(ISERROR(VLOOKUP(I26,gülle!$B$9:$H$40,4,FALSE)),0,(VLOOKUP(I26,gülle!$B$9:$H$40,4,FALSE)))</f>
        <v>0</v>
      </c>
      <c r="F26" s="48">
        <f>IF(ISERROR(VLOOKUP(I26,gülle!$B$9:$H$40,5,FALSE)),0,(VLOOKUP(I26,gülle!$B$9:$H$40,5,FALSE)))</f>
        <v>0</v>
      </c>
      <c r="G26" s="40">
        <f>IF(ISERROR(VLOOKUP(I26,gülle!$B$9:$H$40,6,FALSE)),0,(VLOOKUP(I26,gülle!$B$9:$H$40,6,FALSE)))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IF(ISERROR(VLOOKUP(I27,gülle!$B$9:$H$40,7,FALSE)),0,(VLOOKUP(I27,gülle!$B$9:$H$40,7,FALSE)))</f>
        <v>0</v>
      </c>
      <c r="C27" s="206">
        <f>IF(ISERROR(VLOOKUP(I27,gülle!$B$9:$H$40,2,FALSE)),0,(VLOOKUP(I27,gülle!$B$9:$H$40,2,FALSE)))</f>
        <v>0</v>
      </c>
      <c r="D27" s="212">
        <f>IF(ISERROR(VLOOKUP(I27,gülle!$B$9:$H$40,3,FALSE)),0,(VLOOKUP(I27,gülle!$B$9:$H$40,3,FALSE)))</f>
        <v>0</v>
      </c>
      <c r="E27" s="212">
        <f>IF(ISERROR(VLOOKUP(I27,gülle!$B$9:$H$40,4,FALSE)),0,(VLOOKUP(I27,gülle!$B$9:$H$40,4,FALSE)))</f>
        <v>0</v>
      </c>
      <c r="F27" s="48">
        <f>IF(ISERROR(VLOOKUP(I27,gülle!$B$9:$H$40,5,FALSE)),0,(VLOOKUP(I27,gülle!$B$9:$H$40,5,FALSE)))</f>
        <v>0</v>
      </c>
      <c r="G27" s="40">
        <f>IF(ISERROR(VLOOKUP(I27,gülle!$B$9:$H$40,6,FALSE)),0,(VLOOKUP(I27,gülle!$B$9:$H$40,6,FALSE)))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IF(ISERROR(VLOOKUP(I28,gülle!$B$9:$H$40,7,FALSE)),0,(VLOOKUP(I28,gülle!$B$9:$H$40,7,FALSE)))</f>
        <v>0</v>
      </c>
      <c r="C28" s="206">
        <f>IF(ISERROR(VLOOKUP(I28,gülle!$B$9:$H$40,2,FALSE)),0,(VLOOKUP(I28,gülle!$B$9:$H$40,2,FALSE)))</f>
        <v>0</v>
      </c>
      <c r="D28" s="212">
        <f>IF(ISERROR(VLOOKUP(I28,gülle!$B$9:$H$40,3,FALSE)),0,(VLOOKUP(I28,gülle!$B$9:$H$40,3,FALSE)))</f>
        <v>0</v>
      </c>
      <c r="E28" s="212">
        <f>IF(ISERROR(VLOOKUP(I28,gülle!$B$9:$H$40,4,FALSE)),0,(VLOOKUP(I28,gülle!$B$9:$H$40,4,FALSE)))</f>
        <v>0</v>
      </c>
      <c r="F28" s="48">
        <f>IF(ISERROR(VLOOKUP(I28,gülle!$B$9:$H$40,5,FALSE)),0,(VLOOKUP(I28,gülle!$B$9:$H$40,5,FALSE)))</f>
        <v>0</v>
      </c>
      <c r="G28" s="40">
        <f>IF(ISERROR(VLOOKUP(I28,gülle!$B$9:$H$40,6,FALSE)),0,(VLOOKUP(I28,gülle!$B$9:$H$40,6,FALSE)))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IF(ISERROR(VLOOKUP(I29,gülle!$B$9:$H$40,7,FALSE)),0,(VLOOKUP(I29,gülle!$B$9:$H$40,7,FALSE)))</f>
        <v>0</v>
      </c>
      <c r="C29" s="206">
        <f>IF(ISERROR(VLOOKUP(I29,gülle!$B$9:$H$40,2,FALSE)),0,(VLOOKUP(I29,gülle!$B$9:$H$40,2,FALSE)))</f>
        <v>0</v>
      </c>
      <c r="D29" s="212">
        <f>IF(ISERROR(VLOOKUP(I29,gülle!$B$9:$H$40,3,FALSE)),0,(VLOOKUP(I29,gülle!$B$9:$H$40,3,FALSE)))</f>
        <v>0</v>
      </c>
      <c r="E29" s="212">
        <f>IF(ISERROR(VLOOKUP(I29,gülle!$B$9:$H$40,4,FALSE)),0,(VLOOKUP(I29,gülle!$B$9:$H$40,4,FALSE)))</f>
        <v>0</v>
      </c>
      <c r="F29" s="48">
        <f>IF(ISERROR(VLOOKUP(I29,gülle!$B$9:$H$40,5,FALSE)),0,(VLOOKUP(I29,gülle!$B$9:$H$40,5,FALSE)))</f>
        <v>0</v>
      </c>
      <c r="G29" s="40">
        <f>IF(ISERROR(VLOOKUP(I29,gülle!$B$9:$H$40,6,FALSE)),0,(VLOOKUP(I29,gülle!$B$9:$H$40,6,FALSE)))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IF(ISERROR(VLOOKUP(I30,gülle!$B$9:$H$40,7,FALSE)),0,(VLOOKUP(I30,gülle!$B$9:$H$40,7,FALSE)))</f>
        <v>0</v>
      </c>
      <c r="C30" s="206">
        <f>IF(ISERROR(VLOOKUP(I30,gülle!$B$9:$H$40,2,FALSE)),0,(VLOOKUP(I30,gülle!$B$9:$H$40,2,FALSE)))</f>
        <v>0</v>
      </c>
      <c r="D30" s="212">
        <f>IF(ISERROR(VLOOKUP(I30,gülle!$B$9:$H$40,3,FALSE)),0,(VLOOKUP(I30,gülle!$B$9:$H$40,3,FALSE)))</f>
        <v>0</v>
      </c>
      <c r="E30" s="212">
        <f>IF(ISERROR(VLOOKUP(I30,gülle!$B$9:$H$40,4,FALSE)),0,(VLOOKUP(I30,gülle!$B$9:$H$40,4,FALSE)))</f>
        <v>0</v>
      </c>
      <c r="F30" s="48">
        <f>IF(ISERROR(VLOOKUP(I30,gülle!$B$9:$H$40,5,FALSE)),0,(VLOOKUP(I30,gülle!$B$9:$H$40,5,FALSE)))</f>
        <v>0</v>
      </c>
      <c r="G30" s="40">
        <f>IF(ISERROR(VLOOKUP(I30,gülle!$B$9:$H$40,6,FALSE)),0,(VLOOKUP(I30,gülle!$B$9:$H$40,6,FALSE)))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IF(ISERROR(VLOOKUP(I31,gülle!$B$9:$H$40,7,FALSE)),0,(VLOOKUP(I31,gülle!$B$9:$H$40,7,FALSE)))</f>
        <v>0</v>
      </c>
      <c r="C31" s="206">
        <f>IF(ISERROR(VLOOKUP(I31,gülle!$B$9:$H$40,2,FALSE)),0,(VLOOKUP(I31,gülle!$B$9:$H$40,2,FALSE)))</f>
        <v>0</v>
      </c>
      <c r="D31" s="212">
        <f>IF(ISERROR(VLOOKUP(I31,gülle!$B$9:$H$40,3,FALSE)),0,(VLOOKUP(I31,gülle!$B$9:$H$40,3,FALSE)))</f>
        <v>0</v>
      </c>
      <c r="E31" s="212">
        <f>IF(ISERROR(VLOOKUP(I31,gülle!$B$9:$H$40,4,FALSE)),0,(VLOOKUP(I31,gülle!$B$9:$H$40,4,FALSE)))</f>
        <v>0</v>
      </c>
      <c r="F31" s="48">
        <f>IF(ISERROR(VLOOKUP(I31,gülle!$B$9:$H$40,5,FALSE)),0,(VLOOKUP(I31,gülle!$B$9:$H$40,5,FALSE)))</f>
        <v>0</v>
      </c>
      <c r="G31" s="40">
        <f>IF(ISERROR(VLOOKUP(I31,gülle!$B$9:$H$40,6,FALSE)),0,(VLOOKUP(I31,gülle!$B$9:$H$40,6,FALSE)))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IF(ISERROR(VLOOKUP(I32,gülle!$B$9:$H$40,7,FALSE)),0,(VLOOKUP(I32,gülle!$B$9:$H$40,7,FALSE)))</f>
        <v>0</v>
      </c>
      <c r="C32" s="206">
        <f>IF(ISERROR(VLOOKUP(I32,gülle!$B$9:$H$40,2,FALSE)),0,(VLOOKUP(I32,gülle!$B$9:$H$40,2,FALSE)))</f>
        <v>0</v>
      </c>
      <c r="D32" s="212">
        <f>IF(ISERROR(VLOOKUP(I32,gülle!$B$9:$H$40,3,FALSE)),0,(VLOOKUP(I32,gülle!$B$9:$H$40,3,FALSE)))</f>
        <v>0</v>
      </c>
      <c r="E32" s="212">
        <f>IF(ISERROR(VLOOKUP(I32,gülle!$B$9:$H$40,4,FALSE)),0,(VLOOKUP(I32,gülle!$B$9:$H$40,4,FALSE)))</f>
        <v>0</v>
      </c>
      <c r="F32" s="48">
        <f>IF(ISERROR(VLOOKUP(I32,gülle!$B$9:$H$40,5,FALSE)),0,(VLOOKUP(I32,gülle!$B$9:$H$40,5,FALSE)))</f>
        <v>0</v>
      </c>
      <c r="G32" s="40">
        <f>IF(ISERROR(VLOOKUP(I32,gülle!$B$9:$H$40,6,FALSE)),0,(VLOOKUP(I32,gülle!$B$9:$H$40,6,FALSE)))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IF(ISERROR(VLOOKUP(I33,gülle!$B$9:$H$40,7,FALSE)),0,(VLOOKUP(I33,gülle!$B$9:$H$40,7,FALSE)))</f>
        <v>0</v>
      </c>
      <c r="C33" s="206">
        <f>IF(ISERROR(VLOOKUP(I33,gülle!$B$9:$H$40,2,FALSE)),0,(VLOOKUP(I33,gülle!$B$9:$H$40,2,FALSE)))</f>
        <v>0</v>
      </c>
      <c r="D33" s="212">
        <f>IF(ISERROR(VLOOKUP(I33,gülle!$B$9:$H$40,3,FALSE)),0,(VLOOKUP(I33,gülle!$B$9:$H$40,3,FALSE)))</f>
        <v>0</v>
      </c>
      <c r="E33" s="212">
        <f>IF(ISERROR(VLOOKUP(I33,gülle!$B$9:$H$40,4,FALSE)),0,(VLOOKUP(I33,gülle!$B$9:$H$40,4,FALSE)))</f>
        <v>0</v>
      </c>
      <c r="F33" s="48">
        <f>IF(ISERROR(VLOOKUP(I33,gülle!$B$9:$H$40,5,FALSE)),0,(VLOOKUP(I33,gülle!$B$9:$H$40,5,FALSE)))</f>
        <v>0</v>
      </c>
      <c r="G33" s="40">
        <f>IF(ISERROR(VLOOKUP(I33,gülle!$B$9:$H$40,6,FALSE)),0,(VLOOKUP(I33,gülle!$B$9:$H$40,6,FALSE)))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IF(ISERROR(VLOOKUP(I34,gülle!$B$9:$H$40,7,FALSE)),0,(VLOOKUP(I34,gülle!$B$9:$H$40,7,FALSE)))</f>
        <v>0</v>
      </c>
      <c r="C34" s="206">
        <f>IF(ISERROR(VLOOKUP(I34,gülle!$B$9:$H$40,2,FALSE)),0,(VLOOKUP(I34,gülle!$B$9:$H$40,2,FALSE)))</f>
        <v>0</v>
      </c>
      <c r="D34" s="212">
        <f>IF(ISERROR(VLOOKUP(I34,gülle!$B$9:$H$40,3,FALSE)),0,(VLOOKUP(I34,gülle!$B$9:$H$40,3,FALSE)))</f>
        <v>0</v>
      </c>
      <c r="E34" s="212">
        <f>IF(ISERROR(VLOOKUP(I34,gülle!$B$9:$H$40,4,FALSE)),0,(VLOOKUP(I34,gülle!$B$9:$H$40,4,FALSE)))</f>
        <v>0</v>
      </c>
      <c r="F34" s="48">
        <f>IF(ISERROR(VLOOKUP(I34,gülle!$B$9:$H$40,5,FALSE)),0,(VLOOKUP(I34,gülle!$B$9:$H$40,5,FALSE)))</f>
        <v>0</v>
      </c>
      <c r="G34" s="40">
        <f>IF(ISERROR(VLOOKUP(I34,gülle!$B$9:$H$40,6,FALSE)),0,(VLOOKUP(I34,gülle!$B$9:$H$40,6,FALSE)))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IF(ISERROR(VLOOKUP(I35,gülle!$B$9:$H$40,7,FALSE)),0,(VLOOKUP(I35,gülle!$B$9:$H$40,7,FALSE)))</f>
        <v>0</v>
      </c>
      <c r="C35" s="206">
        <f>IF(ISERROR(VLOOKUP(I35,gülle!$B$9:$H$40,2,FALSE)),0,(VLOOKUP(I35,gülle!$B$9:$H$40,2,FALSE)))</f>
        <v>0</v>
      </c>
      <c r="D35" s="212">
        <f>IF(ISERROR(VLOOKUP(I35,gülle!$B$9:$H$40,3,FALSE)),0,(VLOOKUP(I35,gülle!$B$9:$H$40,3,FALSE)))</f>
        <v>0</v>
      </c>
      <c r="E35" s="212">
        <f>IF(ISERROR(VLOOKUP(I35,gülle!$B$9:$H$40,4,FALSE)),0,(VLOOKUP(I35,gülle!$B$9:$H$40,4,FALSE)))</f>
        <v>0</v>
      </c>
      <c r="F35" s="48">
        <f>IF(ISERROR(VLOOKUP(I35,gülle!$B$9:$H$40,5,FALSE)),0,(VLOOKUP(I35,gülle!$B$9:$H$40,5,FALSE)))</f>
        <v>0</v>
      </c>
      <c r="G35" s="40">
        <f>IF(ISERROR(VLOOKUP(I35,gülle!$B$9:$H$40,6,FALSE)),0,(VLOOKUP(I35,gülle!$B$9:$H$40,6,FALSE)))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IF(ISERROR(VLOOKUP(I36,gülle!$B$9:$H$40,7,FALSE)),0,(VLOOKUP(I36,gülle!$B$9:$H$40,7,FALSE)))</f>
        <v>0</v>
      </c>
      <c r="C36" s="206">
        <f>IF(ISERROR(VLOOKUP(I36,gülle!$B$9:$H$40,2,FALSE)),0,(VLOOKUP(I36,gülle!$B$9:$H$40,2,FALSE)))</f>
        <v>0</v>
      </c>
      <c r="D36" s="212">
        <f>IF(ISERROR(VLOOKUP(I36,gülle!$B$9:$H$40,3,FALSE)),0,(VLOOKUP(I36,gülle!$B$9:$H$40,3,FALSE)))</f>
        <v>0</v>
      </c>
      <c r="E36" s="212">
        <f>IF(ISERROR(VLOOKUP(I36,gülle!$B$9:$H$40,4,FALSE)),0,(VLOOKUP(I36,gülle!$B$9:$H$40,4,FALSE)))</f>
        <v>0</v>
      </c>
      <c r="F36" s="48">
        <f>IF(ISERROR(VLOOKUP(I36,gülle!$B$9:$H$40,5,FALSE)),0,(VLOOKUP(I36,gülle!$B$9:$H$40,5,FALSE)))</f>
        <v>0</v>
      </c>
      <c r="G36" s="40">
        <f>IF(ISERROR(VLOOKUP(I36,gülle!$B$9:$H$40,6,FALSE)),0,(VLOOKUP(I36,gülle!$B$9:$H$40,6,FALSE)))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IF(ISERROR(VLOOKUP(I37,gülle!$B$9:$H$40,7,FALSE)),0,(VLOOKUP(I37,gülle!$B$9:$H$40,7,FALSE)))</f>
        <v>0</v>
      </c>
      <c r="C37" s="206">
        <f>IF(ISERROR(VLOOKUP(I37,gülle!$B$9:$H$40,2,FALSE)),0,(VLOOKUP(I37,gülle!$B$9:$H$40,2,FALSE)))</f>
        <v>0</v>
      </c>
      <c r="D37" s="212">
        <f>IF(ISERROR(VLOOKUP(I37,gülle!$B$9:$H$40,3,FALSE)),0,(VLOOKUP(I37,gülle!$B$9:$H$40,3,FALSE)))</f>
        <v>0</v>
      </c>
      <c r="E37" s="212">
        <f>IF(ISERROR(VLOOKUP(I37,gülle!$B$9:$H$40,4,FALSE)),0,(VLOOKUP(I37,gülle!$B$9:$H$40,4,FALSE)))</f>
        <v>0</v>
      </c>
      <c r="F37" s="48">
        <f>IF(ISERROR(VLOOKUP(I37,gülle!$B$9:$H$40,5,FALSE)),0,(VLOOKUP(I37,gülle!$B$9:$H$40,5,FALSE)))</f>
        <v>0</v>
      </c>
      <c r="G37" s="40">
        <f>IF(ISERROR(VLOOKUP(I37,gülle!$B$9:$H$40,6,FALSE)),0,(VLOOKUP(I37,gülle!$B$9:$H$40,6,FALSE)))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IF(ISERROR(VLOOKUP(I38,gülle!$B$9:$H$40,7,FALSE)),0,(VLOOKUP(I38,gülle!$B$9:$H$40,7,FALSE)))</f>
        <v>0</v>
      </c>
      <c r="C38" s="206">
        <f>IF(ISERROR(VLOOKUP(I38,gülle!$B$9:$H$40,2,FALSE)),0,(VLOOKUP(I38,gülle!$B$9:$H$40,2,FALSE)))</f>
        <v>0</v>
      </c>
      <c r="D38" s="212">
        <f>IF(ISERROR(VLOOKUP(I38,gülle!$B$9:$H$40,3,FALSE)),0,(VLOOKUP(I38,gülle!$B$9:$H$40,3,FALSE)))</f>
        <v>0</v>
      </c>
      <c r="E38" s="212">
        <f>IF(ISERROR(VLOOKUP(I38,gülle!$B$9:$H$40,4,FALSE)),0,(VLOOKUP(I38,gülle!$B$9:$H$40,4,FALSE)))</f>
        <v>0</v>
      </c>
      <c r="F38" s="48">
        <f>IF(ISERROR(VLOOKUP(I38,gülle!$B$9:$H$40,5,FALSE)),0,(VLOOKUP(I38,gülle!$B$9:$H$40,5,FALSE)))</f>
        <v>0</v>
      </c>
      <c r="G38" s="40">
        <f>IF(ISERROR(VLOOKUP(I38,gülle!$B$9:$H$40,6,FALSE)),0,(VLOOKUP(I38,gülle!$B$9:$H$40,6,FALSE)))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IF(ISERROR(VLOOKUP(I39,gülle!$B$9:$H$40,7,FALSE)),0,(VLOOKUP(I39,gülle!$B$9:$H$40,7,FALSE)))</f>
        <v>0</v>
      </c>
      <c r="C39" s="206">
        <f>IF(ISERROR(VLOOKUP(I39,gülle!$B$9:$H$40,2,FALSE)),0,(VLOOKUP(I39,gülle!$B$9:$H$40,2,FALSE)))</f>
        <v>0</v>
      </c>
      <c r="D39" s="212">
        <f>IF(ISERROR(VLOOKUP(I39,gülle!$B$9:$H$40,3,FALSE)),0,(VLOOKUP(I39,gülle!$B$9:$H$40,3,FALSE)))</f>
        <v>0</v>
      </c>
      <c r="E39" s="212">
        <f>IF(ISERROR(VLOOKUP(I39,gülle!$B$9:$H$40,4,FALSE)),0,(VLOOKUP(I39,gülle!$B$9:$H$40,4,FALSE)))</f>
        <v>0</v>
      </c>
      <c r="F39" s="48">
        <f>IF(ISERROR(VLOOKUP(I39,gülle!$B$9:$H$40,5,FALSE)),0,(VLOOKUP(I39,gülle!$B$9:$H$40,5,FALSE)))</f>
        <v>0</v>
      </c>
      <c r="G39" s="40">
        <f>IF(ISERROR(VLOOKUP(I39,gülle!$B$9:$H$40,6,FALSE)),0,(VLOOKUP(I39,gülle!$B$9:$H$40,6,FALSE)))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IF(ISERROR(VLOOKUP(I40,gülle!$B$9:$H$40,7,FALSE)),0,(VLOOKUP(I40,gülle!$B$9:$H$40,7,FALSE)))</f>
        <v>0</v>
      </c>
      <c r="C40" s="206">
        <f>IF(ISERROR(VLOOKUP(I40,gülle!$B$9:$H$40,2,FALSE)),0,(VLOOKUP(I40,gülle!$B$9:$H$40,2,FALSE)))</f>
        <v>0</v>
      </c>
      <c r="D40" s="212">
        <f>IF(ISERROR(VLOOKUP(I40,gülle!$B$9:$H$40,3,FALSE)),0,(VLOOKUP(I40,gülle!$B$9:$H$40,3,FALSE)))</f>
        <v>0</v>
      </c>
      <c r="E40" s="212">
        <f>IF(ISERROR(VLOOKUP(I40,gülle!$B$9:$H$40,4,FALSE)),0,(VLOOKUP(I40,gülle!$B$9:$H$40,4,FALSE)))</f>
        <v>0</v>
      </c>
      <c r="F40" s="48">
        <f>IF(ISERROR(VLOOKUP(I40,gülle!$B$9:$H$40,5,FALSE)),0,(VLOOKUP(I40,gülle!$B$9:$H$40,5,FALSE)))</f>
        <v>0</v>
      </c>
      <c r="G40" s="40">
        <f>IF(ISERROR(VLOOKUP(I40,gülle!$B$9:$H$40,6,FALSE)),0,(VLOOKUP(I40,gülle!$B$9:$H$40,6,FALSE)))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52" priority="1" stopIfTrue="1" operator="equal">
      <formula>0</formula>
    </cfRule>
  </conditionalFormatting>
  <conditionalFormatting sqref="A7">
    <cfRule type="cellIs" dxfId="51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indexed="10"/>
  </sheetPr>
  <dimension ref="A1:AJ39"/>
  <sheetViews>
    <sheetView view="pageBreakPreview" zoomScale="60" zoomScaleNormal="75" workbookViewId="0">
      <pane xSplit="6" ySplit="5" topLeftCell="G24" activePane="bottomRight" state="frozen"/>
      <selection activeCell="O6" sqref="O6:P37"/>
      <selection pane="topRight" activeCell="O6" sqref="O6:P37"/>
      <selection pane="bottomLeft" activeCell="O6" sqref="O6:P37"/>
      <selection pane="bottomRight" activeCell="E3" sqref="E3"/>
    </sheetView>
  </sheetViews>
  <sheetFormatPr defaultColWidth="9.140625" defaultRowHeight="35.1" customHeight="1"/>
  <cols>
    <col min="1" max="1" width="8.140625" style="50" bestFit="1" customWidth="1"/>
    <col min="2" max="2" width="4.42578125" style="22" bestFit="1" customWidth="1"/>
    <col min="3" max="3" width="6.7109375" style="22" customWidth="1"/>
    <col min="4" max="4" width="12.85546875" style="22" customWidth="1"/>
    <col min="5" max="5" width="25.7109375" style="50" customWidth="1"/>
    <col min="6" max="6" width="23.7109375" style="50" customWidth="1"/>
    <col min="7" max="7" width="10.7109375" style="50" customWidth="1"/>
    <col min="8" max="9" width="8.7109375" style="22" customWidth="1"/>
    <col min="10" max="15" width="8.7109375" style="50" customWidth="1"/>
    <col min="16" max="16" width="8.7109375" style="22" customWidth="1"/>
    <col min="17" max="17" width="10.42578125" style="22" customWidth="1"/>
    <col min="18" max="16384" width="9.140625" style="22"/>
  </cols>
  <sheetData>
    <row r="1" spans="1:35" ht="35.1" customHeight="1">
      <c r="B1" s="319" t="s">
        <v>3</v>
      </c>
      <c r="C1" s="319"/>
      <c r="D1" s="319"/>
      <c r="E1" s="126" t="str">
        <f>'genel bilgi girişi'!$B$4</f>
        <v>GENÇ KIZ</v>
      </c>
      <c r="J1" s="22"/>
      <c r="K1" s="22"/>
      <c r="N1" s="125" t="s">
        <v>4</v>
      </c>
      <c r="O1" s="326" t="str">
        <f>'genel bilgi girişi'!B5</f>
        <v>ATATÜRK STADYUMU</v>
      </c>
      <c r="P1" s="326"/>
      <c r="Q1" s="326"/>
    </row>
    <row r="2" spans="1:35" ht="35.1" customHeight="1">
      <c r="B2" s="319" t="s">
        <v>6</v>
      </c>
      <c r="C2" s="319"/>
      <c r="D2" s="319"/>
      <c r="E2" s="128" t="s">
        <v>169</v>
      </c>
      <c r="J2" s="52"/>
      <c r="K2" s="52"/>
      <c r="L2" s="52"/>
      <c r="M2" s="52"/>
      <c r="N2" s="125" t="s">
        <v>5</v>
      </c>
      <c r="O2" s="327" t="str">
        <f>'genel bilgi girişi'!B6</f>
        <v>11-12 MART 2019</v>
      </c>
      <c r="P2" s="327"/>
      <c r="Q2" s="327"/>
    </row>
    <row r="3" spans="1:35" ht="35.1" customHeight="1">
      <c r="B3" s="319" t="s">
        <v>40</v>
      </c>
      <c r="C3" s="319"/>
      <c r="D3" s="319"/>
      <c r="E3" s="369" t="str">
        <f>rekorlar!$H$26</f>
        <v>GİZEM ARMUTLU 34.45 m</v>
      </c>
      <c r="K3" s="150"/>
      <c r="L3" s="150"/>
      <c r="M3" s="151"/>
      <c r="N3" s="125" t="s">
        <v>41</v>
      </c>
      <c r="O3" s="328" t="str">
        <f>'yarışma programı'!$E$21</f>
        <v>2. Gün-10:40</v>
      </c>
      <c r="P3" s="328"/>
      <c r="Q3" s="328"/>
    </row>
    <row r="4" spans="1:35" ht="35.1" customHeight="1">
      <c r="B4" s="318" t="str">
        <f>'genel bilgi girişi'!$B$8</f>
        <v>MİLLİ EĞİTİM ve KÜLTÜR BAKANLIĞI 2018-2019 ÖĞRETİM YILI GENÇLER ATLETİZM  ELEME YARIŞMALARI</v>
      </c>
      <c r="C4" s="318"/>
      <c r="D4" s="318"/>
      <c r="E4" s="318"/>
      <c r="F4" s="318"/>
      <c r="G4" s="186"/>
      <c r="H4" s="343" t="s">
        <v>28</v>
      </c>
      <c r="I4" s="343"/>
      <c r="J4" s="343"/>
      <c r="K4" s="343"/>
      <c r="L4" s="343"/>
      <c r="M4" s="343"/>
      <c r="N4" s="343"/>
      <c r="O4" s="152"/>
    </row>
    <row r="5" spans="1:35" s="52" customFormat="1" ht="35.1" customHeight="1">
      <c r="A5" s="39" t="s">
        <v>193</v>
      </c>
      <c r="B5" s="39" t="s">
        <v>45</v>
      </c>
      <c r="C5" s="39" t="s">
        <v>7</v>
      </c>
      <c r="D5" s="129" t="s">
        <v>34</v>
      </c>
      <c r="E5" s="129" t="s">
        <v>35</v>
      </c>
      <c r="F5" s="129" t="s">
        <v>8</v>
      </c>
      <c r="G5" s="129" t="s">
        <v>254</v>
      </c>
      <c r="H5" s="45">
        <v>1</v>
      </c>
      <c r="I5" s="45">
        <v>2</v>
      </c>
      <c r="J5" s="45">
        <v>3</v>
      </c>
      <c r="K5" s="154" t="s">
        <v>192</v>
      </c>
      <c r="L5" s="154">
        <v>4</v>
      </c>
      <c r="M5" s="45">
        <v>5</v>
      </c>
      <c r="N5" s="45">
        <v>6</v>
      </c>
      <c r="O5" s="91" t="s">
        <v>23</v>
      </c>
      <c r="P5" s="39" t="s">
        <v>10</v>
      </c>
      <c r="Q5" s="39" t="s">
        <v>24</v>
      </c>
    </row>
    <row r="6" spans="1:35" ht="35.1" customHeight="1">
      <c r="A6" s="154">
        <v>2</v>
      </c>
      <c r="B6" s="53">
        <v>1</v>
      </c>
      <c r="C6" s="54">
        <f>'yarışmaya katılan okullar'!B12</f>
        <v>33</v>
      </c>
      <c r="D6" s="134">
        <v>37987</v>
      </c>
      <c r="E6" s="135" t="s">
        <v>424</v>
      </c>
      <c r="F6" s="136" t="str">
        <f>'yarışmaya katılan okullar'!C12</f>
        <v>DEĞİRMENLİK LİSESİ</v>
      </c>
      <c r="G6" s="135"/>
      <c r="H6" s="55"/>
      <c r="I6" s="55"/>
      <c r="J6" s="55"/>
      <c r="K6" s="187">
        <f t="shared" ref="K6:K12" si="0">IF(G6="",MAX(H6:J6),"")</f>
        <v>0</v>
      </c>
      <c r="L6" s="55"/>
      <c r="M6" s="194"/>
      <c r="N6" s="194"/>
      <c r="O6" s="187">
        <f>IF(G6="",MAX(H6:N6),G6)</f>
        <v>0</v>
      </c>
      <c r="P6" s="218" t="e">
        <f>IF(LEN(O6)&gt;0,VLOOKUP(O6,Puanlar!$AC$4:$AD$111,2)-IF(COUNTIF(Puanlar!$AC$4:$AD$111,O6)=0,0,0)," ")</f>
        <v>#N/A</v>
      </c>
      <c r="Q6" s="162"/>
      <c r="AI6" s="189"/>
    </row>
    <row r="7" spans="1:35" ht="35.1" customHeight="1">
      <c r="A7" s="154">
        <v>4</v>
      </c>
      <c r="B7" s="53">
        <v>2</v>
      </c>
      <c r="C7" s="54">
        <f>'yarışmaya katılan okullar'!B13</f>
        <v>35</v>
      </c>
      <c r="D7" s="134">
        <v>38182</v>
      </c>
      <c r="E7" s="135" t="s">
        <v>407</v>
      </c>
      <c r="F7" s="136" t="str">
        <f>'yarışmaya katılan okullar'!C13</f>
        <v>ANAFARTALAR LİSESİ</v>
      </c>
      <c r="G7" s="135"/>
      <c r="H7" s="55"/>
      <c r="I7" s="55"/>
      <c r="J7" s="55"/>
      <c r="K7" s="187">
        <f t="shared" si="0"/>
        <v>0</v>
      </c>
      <c r="L7" s="55"/>
      <c r="M7" s="194"/>
      <c r="N7" s="194"/>
      <c r="O7" s="187">
        <f t="shared" ref="O7:O37" si="1">IF(G7="",MAX(H7:N7),G7)</f>
        <v>0</v>
      </c>
      <c r="P7" s="218" t="e">
        <f>IF(LEN(O7)&gt;0,VLOOKUP(O7,Puanlar!$AC$4:$AD$111,2)-IF(COUNTIF(Puanlar!$AC$4:$AD$111,O7)=0,0,0)," ")</f>
        <v>#N/A</v>
      </c>
      <c r="Q7" s="162"/>
      <c r="AI7" s="189"/>
    </row>
    <row r="8" spans="1:35" ht="35.1" customHeight="1">
      <c r="A8" s="154">
        <v>6</v>
      </c>
      <c r="B8" s="53">
        <v>3</v>
      </c>
      <c r="C8" s="54">
        <f>'yarışmaya katılan okullar'!B14</f>
        <v>49</v>
      </c>
      <c r="D8" s="134">
        <v>37644</v>
      </c>
      <c r="E8" s="135" t="s">
        <v>425</v>
      </c>
      <c r="F8" s="136" t="str">
        <f>'yarışmaya katılan okullar'!C14</f>
        <v>NAMIK KEMAL LİSESİ</v>
      </c>
      <c r="G8" s="135"/>
      <c r="H8" s="55"/>
      <c r="I8" s="55"/>
      <c r="J8" s="55"/>
      <c r="K8" s="187">
        <f t="shared" si="0"/>
        <v>0</v>
      </c>
      <c r="L8" s="55"/>
      <c r="M8" s="194"/>
      <c r="N8" s="194"/>
      <c r="O8" s="187">
        <f t="shared" si="1"/>
        <v>0</v>
      </c>
      <c r="P8" s="218" t="e">
        <f>IF(LEN(O8)&gt;0,VLOOKUP(O8,Puanlar!$AC$4:$AD$111,2)-IF(COUNTIF(Puanlar!$AC$4:$AD$111,O8)=0,0,0)," ")</f>
        <v>#N/A</v>
      </c>
      <c r="Q8" s="162"/>
      <c r="AI8" s="189"/>
    </row>
    <row r="9" spans="1:35" ht="35.1" customHeight="1">
      <c r="A9" s="154">
        <v>8</v>
      </c>
      <c r="B9" s="53">
        <v>4</v>
      </c>
      <c r="C9" s="54">
        <f>'yarışmaya katılan okullar'!B15</f>
        <v>71</v>
      </c>
      <c r="D9" s="134" t="s">
        <v>380</v>
      </c>
      <c r="E9" s="135" t="s">
        <v>381</v>
      </c>
      <c r="F9" s="136" t="str">
        <f>'yarışmaya katılan okullar'!C15</f>
        <v>THE AMERİCAN COLLEGE</v>
      </c>
      <c r="G9" s="135"/>
      <c r="H9" s="55"/>
      <c r="I9" s="55"/>
      <c r="J9" s="55"/>
      <c r="K9" s="187">
        <f t="shared" si="0"/>
        <v>0</v>
      </c>
      <c r="L9" s="55"/>
      <c r="M9" s="194"/>
      <c r="N9" s="194"/>
      <c r="O9" s="187">
        <f t="shared" si="1"/>
        <v>0</v>
      </c>
      <c r="P9" s="218" t="e">
        <f>IF(LEN(O9)&gt;0,VLOOKUP(O9,Puanlar!$AC$4:$AD$111,2)-IF(COUNTIF(Puanlar!$AC$4:$AD$111,O9)=0,0,0)," ")</f>
        <v>#N/A</v>
      </c>
      <c r="Q9" s="162"/>
      <c r="AI9" s="189"/>
    </row>
    <row r="10" spans="1:35" ht="35.1" customHeight="1">
      <c r="A10" s="154">
        <v>7</v>
      </c>
      <c r="B10" s="53">
        <v>5</v>
      </c>
      <c r="C10" s="54">
        <f>'yarışmaya katılan okullar'!B16</f>
        <v>77</v>
      </c>
      <c r="D10" s="134">
        <v>37571</v>
      </c>
      <c r="E10" s="135" t="s">
        <v>426</v>
      </c>
      <c r="F10" s="136" t="str">
        <f>'yarışmaya katılan okullar'!C16</f>
        <v>BÜLENT ECEVİT ANADOLU LİSESİ</v>
      </c>
      <c r="G10" s="135"/>
      <c r="H10" s="55"/>
      <c r="I10" s="55"/>
      <c r="J10" s="55"/>
      <c r="K10" s="187">
        <f t="shared" si="0"/>
        <v>0</v>
      </c>
      <c r="L10" s="55"/>
      <c r="M10" s="194"/>
      <c r="N10" s="194"/>
      <c r="O10" s="187">
        <f t="shared" si="1"/>
        <v>0</v>
      </c>
      <c r="P10" s="218" t="e">
        <f>IF(LEN(O10)&gt;0,VLOOKUP(O10,Puanlar!$AC$4:$AD$111,2)-IF(COUNTIF(Puanlar!$AC$4:$AD$111,O10)=0,0,0)," ")</f>
        <v>#N/A</v>
      </c>
      <c r="Q10" s="162"/>
      <c r="AI10" s="189"/>
    </row>
    <row r="11" spans="1:35" ht="35.1" customHeight="1">
      <c r="A11" s="154">
        <v>5</v>
      </c>
      <c r="B11" s="53">
        <v>6</v>
      </c>
      <c r="C11" s="54">
        <f>'yarışmaya katılan okullar'!B17</f>
        <v>45</v>
      </c>
      <c r="D11" s="134" t="s">
        <v>192</v>
      </c>
      <c r="E11" s="135" t="s">
        <v>192</v>
      </c>
      <c r="F11" s="136" t="str">
        <f>'yarışmaya katılan okullar'!C17</f>
        <v>GÜZELYURT MESLEK LİSESİ</v>
      </c>
      <c r="G11" s="135"/>
      <c r="H11" s="55"/>
      <c r="I11" s="55"/>
      <c r="J11" s="55"/>
      <c r="K11" s="187">
        <f t="shared" si="0"/>
        <v>0</v>
      </c>
      <c r="L11" s="55"/>
      <c r="M11" s="194"/>
      <c r="N11" s="194"/>
      <c r="O11" s="187">
        <f t="shared" si="1"/>
        <v>0</v>
      </c>
      <c r="P11" s="218" t="e">
        <f>IF(LEN(O11)&gt;0,VLOOKUP(O11,Puanlar!$AC$4:$AD$111,2)-IF(COUNTIF(Puanlar!$AC$4:$AD$111,O11)=0,0,0)," ")</f>
        <v>#N/A</v>
      </c>
      <c r="Q11" s="162"/>
      <c r="AI11" s="189"/>
    </row>
    <row r="12" spans="1:35" ht="35.1" customHeight="1">
      <c r="A12" s="154">
        <v>3</v>
      </c>
      <c r="B12" s="53">
        <v>7</v>
      </c>
      <c r="C12" s="54">
        <f>'yarışmaya katılan okullar'!B18</f>
        <v>40</v>
      </c>
      <c r="D12" s="134">
        <v>38177</v>
      </c>
      <c r="E12" s="135" t="s">
        <v>427</v>
      </c>
      <c r="F12" s="136" t="str">
        <f>'yarışmaya katılan okullar'!C18</f>
        <v>ERENKÖY LİSESİ</v>
      </c>
      <c r="G12" s="135"/>
      <c r="H12" s="55"/>
      <c r="I12" s="55"/>
      <c r="J12" s="55"/>
      <c r="K12" s="187">
        <f t="shared" si="0"/>
        <v>0</v>
      </c>
      <c r="L12" s="55"/>
      <c r="M12" s="194"/>
      <c r="N12" s="194"/>
      <c r="O12" s="187">
        <f t="shared" si="1"/>
        <v>0</v>
      </c>
      <c r="P12" s="218" t="e">
        <f>IF(LEN(O12)&gt;0,VLOOKUP(O12,Puanlar!$AC$4:$AD$111,2)-IF(COUNTIF(Puanlar!$AC$4:$AD$111,O12)=0,0,0)," ")</f>
        <v>#N/A</v>
      </c>
      <c r="Q12" s="162"/>
      <c r="AI12" s="189"/>
    </row>
    <row r="13" spans="1:35" ht="35.1" customHeight="1">
      <c r="A13" s="154">
        <v>1</v>
      </c>
      <c r="B13" s="53">
        <v>8</v>
      </c>
      <c r="C13" s="54">
        <f>'yarışmaya katılan okullar'!B19</f>
        <v>44</v>
      </c>
      <c r="D13" s="134" t="s">
        <v>192</v>
      </c>
      <c r="E13" s="135" t="s">
        <v>192</v>
      </c>
      <c r="F13" s="136" t="str">
        <f>'yarışmaya katılan okullar'!C19</f>
        <v>LEFKE GAZİ LİSESİ</v>
      </c>
      <c r="G13" s="135"/>
      <c r="H13" s="55"/>
      <c r="I13" s="55"/>
      <c r="J13" s="55"/>
      <c r="K13" s="187">
        <f t="shared" ref="K13:K37" si="2">IF(G13="",MAX(H13:J13),"")</f>
        <v>0</v>
      </c>
      <c r="L13" s="55"/>
      <c r="M13" s="194"/>
      <c r="N13" s="194"/>
      <c r="O13" s="187">
        <f t="shared" si="1"/>
        <v>0</v>
      </c>
      <c r="P13" s="218" t="e">
        <f>IF(LEN(O13)&gt;0,VLOOKUP(O13,Puanlar!$AC$4:$AD$111,2)-IF(COUNTIF(Puanlar!$AC$4:$AD$111,O13)=0,0,0)," ")</f>
        <v>#N/A</v>
      </c>
      <c r="Q13" s="162"/>
      <c r="AI13" s="189"/>
    </row>
    <row r="14" spans="1:35" ht="35.1" customHeight="1">
      <c r="A14" s="154" t="s">
        <v>194</v>
      </c>
      <c r="B14" s="53">
        <v>9</v>
      </c>
      <c r="C14" s="54">
        <f>'yarışmaya katılan okullar'!B20</f>
        <v>81</v>
      </c>
      <c r="D14" s="134" t="s">
        <v>192</v>
      </c>
      <c r="E14" s="135" t="s">
        <v>192</v>
      </c>
      <c r="F14" s="136" t="str">
        <f>'yarışmaya katılan okullar'!C20</f>
        <v>THE ENGLISH SCHOOL OF KYRENIA</v>
      </c>
      <c r="G14" s="135"/>
      <c r="H14" s="55"/>
      <c r="I14" s="55"/>
      <c r="J14" s="55"/>
      <c r="K14" s="187">
        <f t="shared" si="2"/>
        <v>0</v>
      </c>
      <c r="L14" s="55"/>
      <c r="M14" s="194"/>
      <c r="N14" s="194"/>
      <c r="O14" s="187">
        <f t="shared" si="1"/>
        <v>0</v>
      </c>
      <c r="P14" s="218" t="e">
        <f>IF(LEN(O14)&gt;0,VLOOKUP(O14,Puanlar!$AC$4:$AD$111,2)-IF(COUNTIF(Puanlar!$AC$4:$AD$111,O14)=0,0,0)," ")</f>
        <v>#N/A</v>
      </c>
      <c r="Q14" s="162"/>
      <c r="AI14" s="189"/>
    </row>
    <row r="15" spans="1:35" ht="35.1" customHeight="1">
      <c r="A15" s="154"/>
      <c r="B15" s="53">
        <v>10</v>
      </c>
      <c r="C15" s="54">
        <f>'yarışmaya katılan okullar'!B21</f>
        <v>47</v>
      </c>
      <c r="D15" s="134">
        <v>37672</v>
      </c>
      <c r="E15" s="135" t="s">
        <v>428</v>
      </c>
      <c r="F15" s="136" t="str">
        <f>'yarışmaya katılan okullar'!C21</f>
        <v>KURTULUŞ LİSESİ</v>
      </c>
      <c r="G15" s="135"/>
      <c r="H15" s="55"/>
      <c r="I15" s="55"/>
      <c r="J15" s="55"/>
      <c r="K15" s="187">
        <f t="shared" si="2"/>
        <v>0</v>
      </c>
      <c r="L15" s="55"/>
      <c r="M15" s="194"/>
      <c r="N15" s="194"/>
      <c r="O15" s="187">
        <f t="shared" si="1"/>
        <v>0</v>
      </c>
      <c r="P15" s="218" t="e">
        <f>IF(LEN(O15)&gt;0,VLOOKUP(O15,Puanlar!$AC$4:$AD$111,2)-IF(COUNTIF(Puanlar!$AC$4:$AD$111,O15)=0,0,0)," ")</f>
        <v>#N/A</v>
      </c>
      <c r="Q15" s="162"/>
      <c r="AI15" s="189"/>
    </row>
    <row r="16" spans="1:35" ht="35.1" customHeight="1">
      <c r="A16" s="154"/>
      <c r="B16" s="53">
        <v>11</v>
      </c>
      <c r="C16" s="54">
        <f>'yarışmaya katılan okullar'!B22</f>
        <v>37</v>
      </c>
      <c r="D16" s="134">
        <v>37391</v>
      </c>
      <c r="E16" s="135" t="s">
        <v>415</v>
      </c>
      <c r="F16" s="136" t="str">
        <f>'yarışmaya katılan okullar'!C22</f>
        <v>BEKİRPAŞA LİSESİ</v>
      </c>
      <c r="G16" s="135"/>
      <c r="H16" s="55"/>
      <c r="I16" s="55"/>
      <c r="J16" s="55"/>
      <c r="K16" s="187">
        <f t="shared" si="2"/>
        <v>0</v>
      </c>
      <c r="L16" s="55"/>
      <c r="M16" s="194"/>
      <c r="N16" s="194"/>
      <c r="O16" s="187">
        <f t="shared" si="1"/>
        <v>0</v>
      </c>
      <c r="P16" s="218" t="e">
        <f>IF(LEN(O16)&gt;0,VLOOKUP(O16,Puanlar!$AC$4:$AD$111,2)-IF(COUNTIF(Puanlar!$AC$4:$AD$111,O16)=0,0,0)," ")</f>
        <v>#N/A</v>
      </c>
      <c r="Q16" s="162"/>
      <c r="AI16" s="189"/>
    </row>
    <row r="17" spans="1:35" ht="35.1" customHeight="1">
      <c r="A17" s="154"/>
      <c r="B17" s="53">
        <v>12</v>
      </c>
      <c r="C17" s="54">
        <f>'yarışmaya katılan okullar'!B23</f>
        <v>48</v>
      </c>
      <c r="D17" s="134">
        <v>38116</v>
      </c>
      <c r="E17" s="135" t="s">
        <v>344</v>
      </c>
      <c r="F17" s="136" t="str">
        <f>'yarışmaya katılan okullar'!C23</f>
        <v>LEFKOŞA TÜRK LİSESİ</v>
      </c>
      <c r="G17" s="135"/>
      <c r="H17" s="55"/>
      <c r="I17" s="55"/>
      <c r="J17" s="55"/>
      <c r="K17" s="187">
        <f t="shared" si="2"/>
        <v>0</v>
      </c>
      <c r="L17" s="55"/>
      <c r="M17" s="194"/>
      <c r="N17" s="194"/>
      <c r="O17" s="187">
        <f t="shared" si="1"/>
        <v>0</v>
      </c>
      <c r="P17" s="218" t="e">
        <f>IF(LEN(O17)&gt;0,VLOOKUP(O17,Puanlar!$AC$4:$AD$111,2)-IF(COUNTIF(Puanlar!$AC$4:$AD$111,O17)=0,0,0)," ")</f>
        <v>#N/A</v>
      </c>
      <c r="Q17" s="162"/>
      <c r="AI17" s="189"/>
    </row>
    <row r="18" spans="1:35" ht="35.1" customHeight="1">
      <c r="A18" s="154"/>
      <c r="B18" s="53">
        <v>13</v>
      </c>
      <c r="C18" s="54">
        <f>'yarışmaya katılan okullar'!B24</f>
        <v>39</v>
      </c>
      <c r="D18" s="134">
        <v>37704</v>
      </c>
      <c r="E18" s="135" t="s">
        <v>429</v>
      </c>
      <c r="F18" s="136" t="str">
        <f>'yarışmaya katılan okullar'!C24</f>
        <v>CENGİZ TOPEL E. M .LİSESİ</v>
      </c>
      <c r="G18" s="135"/>
      <c r="H18" s="55"/>
      <c r="I18" s="55"/>
      <c r="J18" s="55"/>
      <c r="K18" s="187">
        <f t="shared" si="2"/>
        <v>0</v>
      </c>
      <c r="L18" s="55"/>
      <c r="M18" s="194"/>
      <c r="N18" s="194"/>
      <c r="O18" s="187">
        <f t="shared" si="1"/>
        <v>0</v>
      </c>
      <c r="P18" s="218" t="e">
        <f>IF(LEN(O18)&gt;0,VLOOKUP(O18,Puanlar!$AC$4:$AD$111,2)-IF(COUNTIF(Puanlar!$AC$4:$AD$111,O18)=0,0,0)," ")</f>
        <v>#N/A</v>
      </c>
      <c r="Q18" s="162"/>
      <c r="AI18" s="189"/>
    </row>
    <row r="19" spans="1:35" ht="35.1" customHeight="1">
      <c r="A19" s="154"/>
      <c r="B19" s="53">
        <v>14</v>
      </c>
      <c r="C19" s="54">
        <f>'yarışmaya katılan okullar'!B25</f>
        <v>64</v>
      </c>
      <c r="D19" s="134" t="s">
        <v>192</v>
      </c>
      <c r="E19" s="135" t="s">
        <v>192</v>
      </c>
      <c r="F19" s="136" t="str">
        <f>'yarışmaya katılan okullar'!C25</f>
        <v>GÜZELYURT TMK</v>
      </c>
      <c r="G19" s="135"/>
      <c r="H19" s="55"/>
      <c r="I19" s="55"/>
      <c r="J19" s="55"/>
      <c r="K19" s="187">
        <f t="shared" si="2"/>
        <v>0</v>
      </c>
      <c r="L19" s="55"/>
      <c r="M19" s="194"/>
      <c r="N19" s="194"/>
      <c r="O19" s="187">
        <f t="shared" si="1"/>
        <v>0</v>
      </c>
      <c r="P19" s="218" t="e">
        <f>IF(LEN(O19)&gt;0,VLOOKUP(O19,Puanlar!$AC$4:$AD$111,2)-IF(COUNTIF(Puanlar!$AC$4:$AD$111,O19)=0,0,0)," ")</f>
        <v>#N/A</v>
      </c>
      <c r="Q19" s="162"/>
      <c r="AI19" s="189"/>
    </row>
    <row r="20" spans="1:35" ht="35.1" customHeight="1">
      <c r="A20" s="154"/>
      <c r="B20" s="53">
        <v>15</v>
      </c>
      <c r="C20" s="54">
        <f>'yarışmaya katılan okullar'!B26</f>
        <v>60</v>
      </c>
      <c r="D20" s="134">
        <v>37680</v>
      </c>
      <c r="E20" s="135" t="s">
        <v>430</v>
      </c>
      <c r="F20" s="136" t="str">
        <f>'yarışmaya katılan okullar'!C26</f>
        <v>KARPAZ MESLEK LİSESİ</v>
      </c>
      <c r="G20" s="135"/>
      <c r="H20" s="55"/>
      <c r="I20" s="55"/>
      <c r="J20" s="55"/>
      <c r="K20" s="187">
        <f t="shared" si="2"/>
        <v>0</v>
      </c>
      <c r="L20" s="55"/>
      <c r="M20" s="194"/>
      <c r="N20" s="194"/>
      <c r="O20" s="187">
        <f t="shared" si="1"/>
        <v>0</v>
      </c>
      <c r="P20" s="218" t="e">
        <f>IF(LEN(O20)&gt;0,VLOOKUP(O20,Puanlar!$AC$4:$AD$111,2)-IF(COUNTIF(Puanlar!$AC$4:$AD$111,O20)=0,0,0)," ")</f>
        <v>#N/A</v>
      </c>
      <c r="Q20" s="162"/>
      <c r="AI20" s="189"/>
    </row>
    <row r="21" spans="1:35" ht="35.1" customHeight="1">
      <c r="A21" s="154"/>
      <c r="B21" s="53">
        <v>16</v>
      </c>
      <c r="C21" s="54">
        <f>'yarışmaya katılan okullar'!B27</f>
        <v>59</v>
      </c>
      <c r="D21" s="134" t="s">
        <v>192</v>
      </c>
      <c r="E21" s="135" t="s">
        <v>192</v>
      </c>
      <c r="F21" s="136" t="str">
        <f>'yarışmaya katılan okullar'!C27</f>
        <v>POLATPAŞA LİSESİ</v>
      </c>
      <c r="G21" s="135"/>
      <c r="H21" s="55"/>
      <c r="I21" s="55"/>
      <c r="J21" s="194"/>
      <c r="K21" s="187">
        <f t="shared" si="2"/>
        <v>0</v>
      </c>
      <c r="L21" s="194"/>
      <c r="M21" s="194"/>
      <c r="N21" s="194"/>
      <c r="O21" s="187">
        <f t="shared" si="1"/>
        <v>0</v>
      </c>
      <c r="P21" s="218" t="e">
        <f>IF(LEN(O21)&gt;0,VLOOKUP(O21,Puanlar!$AC$4:$AD$111,2)-IF(COUNTIF(Puanlar!$AC$4:$AD$111,O21)=0,0,0)," ")</f>
        <v>#N/A</v>
      </c>
      <c r="Q21" s="162"/>
      <c r="AI21" s="189"/>
    </row>
    <row r="22" spans="1:35" ht="35.1" customHeight="1">
      <c r="A22" s="154"/>
      <c r="B22" s="53">
        <v>17</v>
      </c>
      <c r="C22" s="54">
        <f>'yarışmaya katılan okullar'!B28</f>
        <v>36</v>
      </c>
      <c r="D22" s="134">
        <v>37793</v>
      </c>
      <c r="E22" s="135" t="s">
        <v>431</v>
      </c>
      <c r="F22" s="136" t="str">
        <f>'yarışmaya katılan okullar'!C28</f>
        <v>ATATÜRK MESLEK LİSESİ</v>
      </c>
      <c r="G22" s="135"/>
      <c r="H22" s="55"/>
      <c r="I22" s="55"/>
      <c r="J22" s="194"/>
      <c r="K22" s="187">
        <f t="shared" si="2"/>
        <v>0</v>
      </c>
      <c r="L22" s="194"/>
      <c r="M22" s="194"/>
      <c r="N22" s="194"/>
      <c r="O22" s="187">
        <f t="shared" si="1"/>
        <v>0</v>
      </c>
      <c r="P22" s="218" t="e">
        <f>IF(LEN(O22)&gt;0,VLOOKUP(O22,Puanlar!$AC$4:$AD$111,2)-IF(COUNTIF(Puanlar!$AC$4:$AD$111,O22)=0,0,0)," ")</f>
        <v>#N/A</v>
      </c>
      <c r="Q22" s="162"/>
      <c r="AI22" s="189"/>
    </row>
    <row r="23" spans="1:35" ht="35.1" customHeight="1">
      <c r="A23" s="154"/>
      <c r="B23" s="53">
        <v>18</v>
      </c>
      <c r="C23" s="54">
        <f>'yarışmaya katılan okullar'!B29</f>
        <v>27</v>
      </c>
      <c r="D23" s="134">
        <v>37816</v>
      </c>
      <c r="E23" s="135" t="s">
        <v>432</v>
      </c>
      <c r="F23" s="136" t="str">
        <f>'yarışmaya katılan okullar'!C29</f>
        <v>YAKIN DOĞU KOLEJİ</v>
      </c>
      <c r="G23" s="135"/>
      <c r="H23" s="55"/>
      <c r="I23" s="55"/>
      <c r="J23" s="55"/>
      <c r="K23" s="187">
        <f t="shared" si="2"/>
        <v>0</v>
      </c>
      <c r="L23" s="55"/>
      <c r="M23" s="194"/>
      <c r="N23" s="194"/>
      <c r="O23" s="187">
        <f t="shared" si="1"/>
        <v>0</v>
      </c>
      <c r="P23" s="218" t="e">
        <f>IF(LEN(O23)&gt;0,VLOOKUP(O23,Puanlar!$AC$4:$AD$111,2)-IF(COUNTIF(Puanlar!$AC$4:$AD$111,O23)=0,0,0)," ")</f>
        <v>#N/A</v>
      </c>
      <c r="Q23" s="162"/>
      <c r="AI23" s="189"/>
    </row>
    <row r="24" spans="1:35" ht="35.1" customHeight="1">
      <c r="A24" s="154"/>
      <c r="B24" s="53">
        <v>19</v>
      </c>
      <c r="C24" s="54">
        <f>'yarışmaya katılan okullar'!B30</f>
        <v>46</v>
      </c>
      <c r="D24" s="134">
        <v>37702</v>
      </c>
      <c r="E24" s="135" t="s">
        <v>419</v>
      </c>
      <c r="F24" s="136" t="str">
        <f>'yarışmaya katılan okullar'!C30</f>
        <v>HAYDARPAŞA TİCARET LİSESİ</v>
      </c>
      <c r="G24" s="135"/>
      <c r="H24" s="55"/>
      <c r="I24" s="55"/>
      <c r="J24" s="194"/>
      <c r="K24" s="187">
        <f t="shared" si="2"/>
        <v>0</v>
      </c>
      <c r="L24" s="55"/>
      <c r="M24" s="194"/>
      <c r="N24" s="194"/>
      <c r="O24" s="187">
        <f t="shared" si="1"/>
        <v>0</v>
      </c>
      <c r="P24" s="218" t="e">
        <f>IF(LEN(O24)&gt;0,VLOOKUP(O24,Puanlar!$AC$4:$AD$111,2)-IF(COUNTIF(Puanlar!$AC$4:$AD$111,O24)=0,0,0)," ")</f>
        <v>#N/A</v>
      </c>
      <c r="Q24" s="162"/>
      <c r="AI24" s="189"/>
    </row>
    <row r="25" spans="1:35" ht="35.1" customHeight="1">
      <c r="A25" s="154"/>
      <c r="B25" s="53">
        <v>20</v>
      </c>
      <c r="C25" s="54">
        <f>'yarışmaya katılan okullar'!B31</f>
        <v>51</v>
      </c>
      <c r="D25" s="134">
        <v>37995</v>
      </c>
      <c r="E25" s="135" t="s">
        <v>433</v>
      </c>
      <c r="F25" s="136" t="str">
        <f>'yarışmaya katılan okullar'!C31</f>
        <v>TÜRK MAARİF KOLEJİ</v>
      </c>
      <c r="G25" s="135"/>
      <c r="H25" s="55"/>
      <c r="I25" s="55"/>
      <c r="J25" s="55"/>
      <c r="K25" s="187">
        <f t="shared" si="2"/>
        <v>0</v>
      </c>
      <c r="L25" s="55"/>
      <c r="M25" s="194"/>
      <c r="N25" s="194"/>
      <c r="O25" s="187">
        <f t="shared" si="1"/>
        <v>0</v>
      </c>
      <c r="P25" s="218" t="e">
        <f>IF(LEN(O25)&gt;0,VLOOKUP(O25,Puanlar!$AC$4:$AD$111,2)-IF(COUNTIF(Puanlar!$AC$4:$AD$111,O25)=0,0,0)," ")</f>
        <v>#N/A</v>
      </c>
      <c r="Q25" s="162"/>
      <c r="AI25" s="189"/>
    </row>
    <row r="26" spans="1:35" ht="35.1" customHeight="1">
      <c r="A26" s="154"/>
      <c r="B26" s="53">
        <v>21</v>
      </c>
      <c r="C26" s="54">
        <f>'yarışmaya katılan okullar'!B32</f>
        <v>53</v>
      </c>
      <c r="D26" s="134">
        <v>38001</v>
      </c>
      <c r="E26" s="135" t="s">
        <v>434</v>
      </c>
      <c r="F26" s="136" t="str">
        <f>'yarışmaya katılan okullar'!C32</f>
        <v>20 TEMMUZ FEN LİSESİ</v>
      </c>
      <c r="G26" s="135"/>
      <c r="H26" s="55"/>
      <c r="I26" s="55"/>
      <c r="J26" s="194"/>
      <c r="K26" s="187">
        <f t="shared" si="2"/>
        <v>0</v>
      </c>
      <c r="L26" s="55"/>
      <c r="M26" s="194"/>
      <c r="N26" s="194"/>
      <c r="O26" s="187">
        <f t="shared" si="1"/>
        <v>0</v>
      </c>
      <c r="P26" s="218" t="e">
        <f>IF(LEN(O26)&gt;0,VLOOKUP(O26,Puanlar!$AC$4:$AD$111,2)-IF(COUNTIF(Puanlar!$AC$4:$AD$111,O26)=0,0,0)," ")</f>
        <v>#N/A</v>
      </c>
      <c r="Q26" s="162"/>
      <c r="AI26" s="189"/>
    </row>
    <row r="27" spans="1:35" ht="35.1" customHeight="1">
      <c r="A27" s="154"/>
      <c r="B27" s="53">
        <v>22</v>
      </c>
      <c r="C27" s="54">
        <f>'yarışmaya katılan okullar'!B33</f>
        <v>57</v>
      </c>
      <c r="D27" s="134" t="s">
        <v>296</v>
      </c>
      <c r="E27" s="135" t="s">
        <v>297</v>
      </c>
      <c r="F27" s="136" t="str">
        <f>'yarışmaya katılan okullar'!C33</f>
        <v>19 MAYIS TMK</v>
      </c>
      <c r="G27" s="135"/>
      <c r="H27" s="55"/>
      <c r="I27" s="55"/>
      <c r="J27" s="55"/>
      <c r="K27" s="187">
        <f t="shared" si="2"/>
        <v>0</v>
      </c>
      <c r="L27" s="55"/>
      <c r="M27" s="194"/>
      <c r="N27" s="194"/>
      <c r="O27" s="187">
        <f t="shared" si="1"/>
        <v>0</v>
      </c>
      <c r="P27" s="218" t="e">
        <f>IF(LEN(O27)&gt;0,VLOOKUP(O27,Puanlar!$AC$4:$AD$111,2)-IF(COUNTIF(Puanlar!$AC$4:$AD$111,O27)=0,0,0)," ")</f>
        <v>#N/A</v>
      </c>
      <c r="Q27" s="162"/>
      <c r="AI27" s="189"/>
    </row>
    <row r="28" spans="1:35" ht="35.1" customHeight="1">
      <c r="A28" s="154"/>
      <c r="B28" s="53">
        <v>23</v>
      </c>
      <c r="C28" s="54">
        <f>'yarışmaya katılan okullar'!B34</f>
        <v>30</v>
      </c>
      <c r="D28" s="134">
        <v>38155</v>
      </c>
      <c r="E28" s="135" t="s">
        <v>435</v>
      </c>
      <c r="F28" s="136" t="str">
        <f>'yarışmaya katılan okullar'!C34</f>
        <v>HALA SULTAN İLAHİYAT KOLEJİ</v>
      </c>
      <c r="G28" s="135"/>
      <c r="H28" s="55"/>
      <c r="I28" s="55"/>
      <c r="J28" s="194"/>
      <c r="K28" s="187">
        <f t="shared" si="2"/>
        <v>0</v>
      </c>
      <c r="L28" s="55"/>
      <c r="M28" s="194"/>
      <c r="N28" s="194"/>
      <c r="O28" s="187">
        <f t="shared" si="1"/>
        <v>0</v>
      </c>
      <c r="P28" s="218" t="e">
        <f>IF(LEN(O28)&gt;0,VLOOKUP(O28,Puanlar!$AC$4:$AD$111,2)-IF(COUNTIF(Puanlar!$AC$4:$AD$111,O28)=0,0,0)," ")</f>
        <v>#N/A</v>
      </c>
      <c r="Q28" s="162"/>
      <c r="AI28" s="189"/>
    </row>
    <row r="29" spans="1:35" ht="35.1" customHeight="1">
      <c r="A29" s="154"/>
      <c r="B29" s="53">
        <v>24</v>
      </c>
      <c r="C29" s="54">
        <f>'yarışmaya katılan okullar'!B35</f>
        <v>0</v>
      </c>
      <c r="D29" s="134"/>
      <c r="E29" s="135"/>
      <c r="F29" s="136" t="str">
        <f>'yarışmaya katılan okullar'!C35</f>
        <v/>
      </c>
      <c r="G29" s="135"/>
      <c r="H29" s="55"/>
      <c r="I29" s="55"/>
      <c r="J29" s="55"/>
      <c r="K29" s="187">
        <f t="shared" si="2"/>
        <v>0</v>
      </c>
      <c r="L29" s="55"/>
      <c r="M29" s="194"/>
      <c r="N29" s="194"/>
      <c r="O29" s="187">
        <f t="shared" si="1"/>
        <v>0</v>
      </c>
      <c r="P29" s="218" t="e">
        <f>IF(LEN(O29)&gt;0,VLOOKUP(O29,Puanlar!$AC$4:$AD$111,2)-IF(COUNTIF(Puanlar!$AC$4:$AD$111,O29)=0,0,0)," ")</f>
        <v>#N/A</v>
      </c>
      <c r="Q29" s="162"/>
      <c r="AI29" s="189"/>
    </row>
    <row r="30" spans="1:35" ht="35.1" customHeight="1">
      <c r="A30" s="154"/>
      <c r="B30" s="53">
        <v>25</v>
      </c>
      <c r="C30" s="54">
        <f>'yarışmaya katılan okullar'!B36</f>
        <v>0</v>
      </c>
      <c r="D30" s="141"/>
      <c r="E30" s="135"/>
      <c r="F30" s="136" t="str">
        <f>'yarışmaya katılan okullar'!C36</f>
        <v/>
      </c>
      <c r="G30" s="135"/>
      <c r="H30" s="55"/>
      <c r="I30" s="55"/>
      <c r="J30" s="194"/>
      <c r="K30" s="187">
        <f t="shared" si="2"/>
        <v>0</v>
      </c>
      <c r="L30" s="55"/>
      <c r="M30" s="194"/>
      <c r="N30" s="194"/>
      <c r="O30" s="187">
        <f t="shared" si="1"/>
        <v>0</v>
      </c>
      <c r="P30" s="218" t="e">
        <f>IF(LEN(O30)&gt;0,VLOOKUP(O30,Puanlar!$AC$4:$AD$111,2)-IF(COUNTIF(Puanlar!$AC$4:$AD$111,O30)=0,0,0)," ")</f>
        <v>#N/A</v>
      </c>
      <c r="Q30" s="162"/>
      <c r="AI30" s="189"/>
    </row>
    <row r="31" spans="1:35" ht="35.1" customHeight="1">
      <c r="A31" s="154"/>
      <c r="B31" s="53">
        <v>26</v>
      </c>
      <c r="C31" s="54">
        <f>'yarışmaya katılan okullar'!B37</f>
        <v>0</v>
      </c>
      <c r="D31" s="141"/>
      <c r="E31" s="135"/>
      <c r="F31" s="136" t="str">
        <f>'yarışmaya katılan okullar'!C37</f>
        <v/>
      </c>
      <c r="G31" s="135"/>
      <c r="H31" s="55"/>
      <c r="I31" s="55"/>
      <c r="J31" s="55"/>
      <c r="K31" s="187">
        <f t="shared" si="2"/>
        <v>0</v>
      </c>
      <c r="L31" s="55"/>
      <c r="M31" s="194"/>
      <c r="N31" s="194"/>
      <c r="O31" s="187">
        <f t="shared" si="1"/>
        <v>0</v>
      </c>
      <c r="P31" s="218" t="e">
        <f>IF(LEN(O31)&gt;0,VLOOKUP(O31,Puanlar!$AC$4:$AD$111,2)-IF(COUNTIF(Puanlar!$AC$4:$AD$111,O31)=0,0,0)," ")</f>
        <v>#N/A</v>
      </c>
      <c r="Q31" s="162"/>
      <c r="AI31" s="189"/>
    </row>
    <row r="32" spans="1:35" ht="35.1" customHeight="1">
      <c r="A32" s="154"/>
      <c r="B32" s="53">
        <v>27</v>
      </c>
      <c r="C32" s="54">
        <f>'yarışmaya katılan okullar'!B38</f>
        <v>0</v>
      </c>
      <c r="D32" s="141"/>
      <c r="E32" s="135"/>
      <c r="F32" s="136" t="str">
        <f>'yarışmaya katılan okullar'!C38</f>
        <v/>
      </c>
      <c r="G32" s="135"/>
      <c r="H32" s="55"/>
      <c r="I32" s="55"/>
      <c r="J32" s="194"/>
      <c r="K32" s="187">
        <f t="shared" si="2"/>
        <v>0</v>
      </c>
      <c r="L32" s="194"/>
      <c r="M32" s="194"/>
      <c r="N32" s="194"/>
      <c r="O32" s="187">
        <f t="shared" si="1"/>
        <v>0</v>
      </c>
      <c r="P32" s="218" t="e">
        <f>IF(LEN(O32)&gt;0,VLOOKUP(O32,Puanlar!$AC$4:$AD$111,2)-IF(COUNTIF(Puanlar!$AC$4:$AD$111,O32)=0,0,0)," ")</f>
        <v>#N/A</v>
      </c>
      <c r="Q32" s="162"/>
      <c r="AI32" s="189"/>
    </row>
    <row r="33" spans="1:36" ht="35.1" customHeight="1">
      <c r="A33" s="154"/>
      <c r="B33" s="53">
        <v>28</v>
      </c>
      <c r="C33" s="54">
        <f>'yarışmaya katılan okullar'!B39</f>
        <v>0</v>
      </c>
      <c r="D33" s="141"/>
      <c r="E33" s="135"/>
      <c r="F33" s="136" t="str">
        <f>'yarışmaya katılan okullar'!C39</f>
        <v/>
      </c>
      <c r="G33" s="135"/>
      <c r="H33" s="55"/>
      <c r="I33" s="55"/>
      <c r="J33" s="55"/>
      <c r="K33" s="187">
        <f t="shared" si="2"/>
        <v>0</v>
      </c>
      <c r="L33" s="55"/>
      <c r="M33" s="194"/>
      <c r="N33" s="194"/>
      <c r="O33" s="187">
        <f t="shared" si="1"/>
        <v>0</v>
      </c>
      <c r="P33" s="218" t="e">
        <f>IF(LEN(O33)&gt;0,VLOOKUP(O33,Puanlar!$AC$4:$AD$111,2)-IF(COUNTIF(Puanlar!$AC$4:$AD$111,O33)=0,0,0)," ")</f>
        <v>#N/A</v>
      </c>
      <c r="Q33" s="162"/>
      <c r="AI33" s="189"/>
    </row>
    <row r="34" spans="1:36" ht="35.1" customHeight="1">
      <c r="A34" s="154"/>
      <c r="B34" s="53">
        <v>29</v>
      </c>
      <c r="C34" s="54">
        <f>'yarışmaya katılan okullar'!B40</f>
        <v>0</v>
      </c>
      <c r="D34" s="141"/>
      <c r="E34" s="135"/>
      <c r="F34" s="136" t="str">
        <f>'yarışmaya katılan okullar'!C40</f>
        <v/>
      </c>
      <c r="G34" s="135"/>
      <c r="H34" s="55"/>
      <c r="I34" s="55"/>
      <c r="J34" s="194"/>
      <c r="K34" s="187">
        <f t="shared" si="2"/>
        <v>0</v>
      </c>
      <c r="L34" s="55"/>
      <c r="M34" s="194"/>
      <c r="N34" s="194"/>
      <c r="O34" s="187">
        <f t="shared" si="1"/>
        <v>0</v>
      </c>
      <c r="P34" s="218" t="e">
        <f>IF(LEN(O34)&gt;0,VLOOKUP(O34,Puanlar!$AC$4:$AD$111,2)-IF(COUNTIF(Puanlar!$AC$4:$AD$111,O34)=0,0,0)," ")</f>
        <v>#N/A</v>
      </c>
      <c r="Q34" s="162"/>
      <c r="AI34" s="189"/>
    </row>
    <row r="35" spans="1:36" ht="35.1" customHeight="1">
      <c r="A35" s="154"/>
      <c r="B35" s="53">
        <v>30</v>
      </c>
      <c r="C35" s="54">
        <f>'yarışmaya katılan okullar'!B41</f>
        <v>0</v>
      </c>
      <c r="D35" s="141"/>
      <c r="E35" s="135"/>
      <c r="F35" s="136" t="str">
        <f>'yarışmaya katılan okullar'!C41</f>
        <v/>
      </c>
      <c r="G35" s="135"/>
      <c r="H35" s="55"/>
      <c r="I35" s="55"/>
      <c r="J35" s="55"/>
      <c r="K35" s="187">
        <f t="shared" si="2"/>
        <v>0</v>
      </c>
      <c r="L35" s="55"/>
      <c r="M35" s="194"/>
      <c r="N35" s="194"/>
      <c r="O35" s="187">
        <f t="shared" si="1"/>
        <v>0</v>
      </c>
      <c r="P35" s="218" t="e">
        <f>IF(LEN(O35)&gt;0,VLOOKUP(O35,Puanlar!$AC$4:$AD$111,2)-IF(COUNTIF(Puanlar!$AC$4:$AD$111,O35)=0,0,0)," ")</f>
        <v>#N/A</v>
      </c>
      <c r="Q35" s="162"/>
      <c r="AI35" s="189"/>
    </row>
    <row r="36" spans="1:36" ht="35.1" customHeight="1">
      <c r="A36" s="154"/>
      <c r="B36" s="53">
        <v>31</v>
      </c>
      <c r="C36" s="54">
        <f>'yarışmaya katılan okullar'!B42</f>
        <v>0</v>
      </c>
      <c r="D36" s="141"/>
      <c r="E36" s="135"/>
      <c r="F36" s="136" t="str">
        <f>'yarışmaya katılan okullar'!C42</f>
        <v/>
      </c>
      <c r="G36" s="135"/>
      <c r="H36" s="55"/>
      <c r="I36" s="55"/>
      <c r="J36" s="194"/>
      <c r="K36" s="187">
        <f t="shared" si="2"/>
        <v>0</v>
      </c>
      <c r="L36" s="55"/>
      <c r="M36" s="194"/>
      <c r="N36" s="194"/>
      <c r="O36" s="187">
        <f t="shared" si="1"/>
        <v>0</v>
      </c>
      <c r="P36" s="218" t="e">
        <f>IF(LEN(O36)&gt;0,VLOOKUP(O36,Puanlar!$AC$4:$AD$111,2)-IF(COUNTIF(Puanlar!$AC$4:$AD$111,O36)=0,0,0)," ")</f>
        <v>#N/A</v>
      </c>
      <c r="Q36" s="162"/>
      <c r="AI36" s="189"/>
    </row>
    <row r="37" spans="1:36" ht="35.1" customHeight="1">
      <c r="A37" s="154"/>
      <c r="B37" s="53">
        <v>32</v>
      </c>
      <c r="C37" s="54">
        <f>'yarışmaya katılan okullar'!B43</f>
        <v>0</v>
      </c>
      <c r="D37" s="141"/>
      <c r="E37" s="135"/>
      <c r="F37" s="136" t="str">
        <f>'yarışmaya katılan okullar'!C43</f>
        <v/>
      </c>
      <c r="G37" s="135"/>
      <c r="H37" s="55"/>
      <c r="I37" s="55"/>
      <c r="J37" s="55"/>
      <c r="K37" s="187">
        <f t="shared" si="2"/>
        <v>0</v>
      </c>
      <c r="L37" s="55"/>
      <c r="M37" s="194"/>
      <c r="N37" s="194"/>
      <c r="O37" s="187">
        <f t="shared" si="1"/>
        <v>0</v>
      </c>
      <c r="P37" s="218" t="e">
        <f>IF(LEN(O37)&gt;0,VLOOKUP(O37,Puanlar!$AC$4:$AD$111,2)-IF(COUNTIF(Puanlar!$AC$4:$AD$111,O37)=0,0,0)," ")</f>
        <v>#N/A</v>
      </c>
      <c r="Q37" s="162"/>
      <c r="AI37" s="189"/>
    </row>
    <row r="38" spans="1:36" ht="39.950000000000003" customHeight="1">
      <c r="B38" s="50"/>
      <c r="C38" s="150">
        <v>0</v>
      </c>
      <c r="D38" s="170"/>
      <c r="E38" s="171" t="s">
        <v>52</v>
      </c>
      <c r="F38" s="151" t="s">
        <v>53</v>
      </c>
      <c r="G38" s="151"/>
      <c r="H38" s="344" t="s">
        <v>54</v>
      </c>
      <c r="I38" s="344"/>
      <c r="J38" s="344"/>
      <c r="K38" s="344"/>
      <c r="L38" s="344" t="s">
        <v>55</v>
      </c>
      <c r="M38" s="344"/>
      <c r="N38" s="344"/>
      <c r="O38" s="344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72"/>
      <c r="AA38" s="173"/>
      <c r="AB38" s="50"/>
      <c r="AC38" s="50"/>
      <c r="AD38" s="50"/>
      <c r="AE38" s="150"/>
      <c r="AF38" s="150"/>
      <c r="AG38" s="151"/>
      <c r="AH38" s="151"/>
      <c r="AI38" s="127"/>
      <c r="AJ38" s="174" t="str">
        <f>IF(AI38="","",VLOOKUP(AI38,#REF!,2,FALSE))</f>
        <v/>
      </c>
    </row>
    <row r="39" spans="1:36" s="50" customFormat="1" ht="35.1" customHeight="1">
      <c r="B39" s="321" t="s">
        <v>11</v>
      </c>
      <c r="C39" s="321"/>
      <c r="E39" s="50" t="s">
        <v>46</v>
      </c>
      <c r="H39" s="321" t="s">
        <v>47</v>
      </c>
      <c r="I39" s="321"/>
      <c r="K39" s="150"/>
      <c r="L39" s="321" t="s">
        <v>12</v>
      </c>
      <c r="M39" s="321"/>
      <c r="N39" s="151"/>
      <c r="O39" s="152"/>
      <c r="P39" s="321" t="s">
        <v>56</v>
      </c>
      <c r="Q39" s="321"/>
    </row>
  </sheetData>
  <mergeCells count="14">
    <mergeCell ref="L38:O38"/>
    <mergeCell ref="B39:C39"/>
    <mergeCell ref="H39:I39"/>
    <mergeCell ref="L39:M39"/>
    <mergeCell ref="P39:Q39"/>
    <mergeCell ref="H38:K38"/>
    <mergeCell ref="B2:D2"/>
    <mergeCell ref="B3:D3"/>
    <mergeCell ref="H4:N4"/>
    <mergeCell ref="O1:Q1"/>
    <mergeCell ref="O2:Q2"/>
    <mergeCell ref="O3:Q3"/>
    <mergeCell ref="B1:D1"/>
    <mergeCell ref="B4:F4"/>
  </mergeCells>
  <phoneticPr fontId="1" type="noConversion"/>
  <conditionalFormatting sqref="K3:M3 C6:G28 N39 K39 C38:AA38 AF38:AH38 AJ38 C30:G37 C29 F29:G29">
    <cfRule type="cellIs" dxfId="50" priority="23" stopIfTrue="1" operator="equal">
      <formula>0</formula>
    </cfRule>
  </conditionalFormatting>
  <conditionalFormatting sqref="P6:P37">
    <cfRule type="containsErrors" dxfId="49" priority="22">
      <formula>ISERROR(P6)</formula>
    </cfRule>
  </conditionalFormatting>
  <conditionalFormatting sqref="D29:E29">
    <cfRule type="cellIs" dxfId="48" priority="19" stopIfTrue="1" operator="equal">
      <formula>0</formula>
    </cfRule>
  </conditionalFormatting>
  <conditionalFormatting sqref="K5:N5">
    <cfRule type="cellIs" dxfId="47" priority="13" stopIfTrue="1" operator="equal">
      <formula>0</formula>
    </cfRule>
  </conditionalFormatting>
  <conditionalFormatting sqref="O6:O37">
    <cfRule type="cellIs" dxfId="46" priority="4" operator="equal">
      <formula>0</formula>
    </cfRule>
  </conditionalFormatting>
  <conditionalFormatting sqref="O6:O37">
    <cfRule type="cellIs" dxfId="45" priority="3" operator="between">
      <formula>3445</formula>
      <formula>5000</formula>
    </cfRule>
  </conditionalFormatting>
  <conditionalFormatting sqref="K6:K37">
    <cfRule type="cellIs" dxfId="44" priority="2" operator="equal">
      <formula>0</formula>
    </cfRule>
  </conditionalFormatting>
  <conditionalFormatting sqref="K6:K37">
    <cfRule type="cellIs" dxfId="43" priority="1" operator="between">
      <formula>3445</formula>
      <formula>5000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'cirit V'!$E$2</f>
        <v>CİRİT ATMA(500gr)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str">
        <f>IF(G9="","",RANK(G9,$G$9:$G$40)+COUNTIF(G$9:G9,G9)-1)</f>
        <v/>
      </c>
      <c r="C9" s="206">
        <f>'cirit V'!D6</f>
        <v>37987</v>
      </c>
      <c r="D9" s="32" t="str">
        <f>'cirit V'!E6</f>
        <v>MERCAN ATAY</v>
      </c>
      <c r="E9" s="32" t="str">
        <f>'cirit V'!F6</f>
        <v>DEĞİRMENLİK LİSESİ</v>
      </c>
      <c r="F9" s="33">
        <f>'cirit V'!O6</f>
        <v>0</v>
      </c>
      <c r="G9" s="34" t="str">
        <f>IFERROR('cirit V'!P6,"")</f>
        <v/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str">
        <f>IF(G10="","",RANK(G10,$G$9:$G$40)+COUNTIF(G$9:G10,G10)-1)</f>
        <v/>
      </c>
      <c r="C10" s="206">
        <f>'cirit V'!D7</f>
        <v>38182</v>
      </c>
      <c r="D10" s="32" t="str">
        <f>'cirit V'!E7</f>
        <v>ZUHAL İKLİM ERGEN</v>
      </c>
      <c r="E10" s="32" t="str">
        <f>'cirit V'!F7</f>
        <v>ANAFARTALAR LİSESİ</v>
      </c>
      <c r="F10" s="33">
        <f>'cirit V'!O7</f>
        <v>0</v>
      </c>
      <c r="G10" s="34" t="str">
        <f>IFERROR('cirit V'!P7,"")</f>
        <v/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str">
        <f>IF(G11="","",RANK(G11,$G$9:$G$40)+COUNTIF(G$9:G11,G11)-1)</f>
        <v/>
      </c>
      <c r="C11" s="206">
        <f>'cirit V'!D8</f>
        <v>37644</v>
      </c>
      <c r="D11" s="32" t="str">
        <f>'cirit V'!E8</f>
        <v>ROJİN ARIK</v>
      </c>
      <c r="E11" s="32" t="str">
        <f>'cirit V'!F8</f>
        <v>NAMIK KEMAL LİSESİ</v>
      </c>
      <c r="F11" s="33">
        <f>'cirit V'!O8</f>
        <v>0</v>
      </c>
      <c r="G11" s="34" t="str">
        <f>IFERROR('cirit V'!P8,"")</f>
        <v/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str">
        <f>IF(G12="","",RANK(G12,$G$9:$G$40)+COUNTIF(G$9:G12,G12)-1)</f>
        <v/>
      </c>
      <c r="C12" s="206" t="str">
        <f>'cirit V'!D9</f>
        <v>17.11.2004</v>
      </c>
      <c r="D12" s="32" t="str">
        <f>'cirit V'!E9</f>
        <v>AZRA TİLKİ</v>
      </c>
      <c r="E12" s="32" t="str">
        <f>'cirit V'!F9</f>
        <v>THE AMERİCAN COLLEGE</v>
      </c>
      <c r="F12" s="33">
        <f>'cirit V'!O9</f>
        <v>0</v>
      </c>
      <c r="G12" s="34" t="str">
        <f>IFERROR('cirit V'!P9,"")</f>
        <v/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str">
        <f>IF(G13="","",RANK(G13,$G$9:$G$40)+COUNTIF(G$9:G13,G13)-1)</f>
        <v/>
      </c>
      <c r="C13" s="206">
        <f>'cirit V'!D10</f>
        <v>37571</v>
      </c>
      <c r="D13" s="32" t="str">
        <f>'cirit V'!E10</f>
        <v>PEMBE MISIRLI</v>
      </c>
      <c r="E13" s="32" t="str">
        <f>'cirit V'!F10</f>
        <v>BÜLENT ECEVİT ANADOLU LİSESİ</v>
      </c>
      <c r="F13" s="33">
        <f>'cirit V'!O10</f>
        <v>0</v>
      </c>
      <c r="G13" s="34" t="str">
        <f>IFERROR('cirit V'!P10,"")</f>
        <v/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str">
        <f>IF(G14="","",RANK(G14,$G$9:$G$40)+COUNTIF(G$9:G14,G14)-1)</f>
        <v/>
      </c>
      <c r="C14" s="206" t="str">
        <f>'cirit V'!D11</f>
        <v>-</v>
      </c>
      <c r="D14" s="32" t="str">
        <f>'cirit V'!E11</f>
        <v>-</v>
      </c>
      <c r="E14" s="32" t="str">
        <f>'cirit V'!F11</f>
        <v>GÜZELYURT MESLEK LİSESİ</v>
      </c>
      <c r="F14" s="33">
        <f>'cirit V'!O11</f>
        <v>0</v>
      </c>
      <c r="G14" s="34" t="str">
        <f>IFERROR('cirit V'!P11,"")</f>
        <v/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str">
        <f>IF(G15="","",RANK(G15,$G$9:$G$40)+COUNTIF(G$9:G15,G15)-1)</f>
        <v/>
      </c>
      <c r="C15" s="206">
        <f>'cirit V'!D12</f>
        <v>38177</v>
      </c>
      <c r="D15" s="32" t="str">
        <f>'cirit V'!E12</f>
        <v>HANİFE KARA</v>
      </c>
      <c r="E15" s="32" t="str">
        <f>'cirit V'!F12</f>
        <v>ERENKÖY LİSESİ</v>
      </c>
      <c r="F15" s="33">
        <f>'cirit V'!O12</f>
        <v>0</v>
      </c>
      <c r="G15" s="34" t="str">
        <f>IFERROR('cirit V'!P12,"")</f>
        <v/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str">
        <f>IF(G16="","",RANK(G16,$G$9:$G$40)+COUNTIF(G$9:G16,G16)-1)</f>
        <v/>
      </c>
      <c r="C16" s="206" t="str">
        <f>'cirit V'!D13</f>
        <v>-</v>
      </c>
      <c r="D16" s="32" t="str">
        <f>'cirit V'!E13</f>
        <v>-</v>
      </c>
      <c r="E16" s="32" t="str">
        <f>'cirit V'!F13</f>
        <v>LEFKE GAZİ LİSESİ</v>
      </c>
      <c r="F16" s="33">
        <f>'cirit V'!O13</f>
        <v>0</v>
      </c>
      <c r="G16" s="34" t="str">
        <f>IFERROR('cirit V'!P13,"")</f>
        <v/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str">
        <f>IF(G17="","",RANK(G17,$G$9:$G$40)+COUNTIF(G$9:G17,G17)-1)</f>
        <v/>
      </c>
      <c r="C17" s="206" t="str">
        <f>'cirit V'!D14</f>
        <v>-</v>
      </c>
      <c r="D17" s="32" t="str">
        <f>'cirit V'!E14</f>
        <v>-</v>
      </c>
      <c r="E17" s="32" t="str">
        <f>'cirit V'!F14</f>
        <v>THE ENGLISH SCHOOL OF KYRENIA</v>
      </c>
      <c r="F17" s="33">
        <f>'cirit V'!O14</f>
        <v>0</v>
      </c>
      <c r="G17" s="34" t="str">
        <f>IFERROR('cirit V'!P14,"")</f>
        <v/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str">
        <f>IF(G18="","",RANK(G18,$G$9:$G$40)+COUNTIF(G$9:G18,G18)-1)</f>
        <v/>
      </c>
      <c r="C18" s="206">
        <f>'cirit V'!D15</f>
        <v>37672</v>
      </c>
      <c r="D18" s="32" t="str">
        <f>'cirit V'!E15</f>
        <v>KARDELEN GÜZEL</v>
      </c>
      <c r="E18" s="32" t="str">
        <f>'cirit V'!F15</f>
        <v>KURTULUŞ LİSESİ</v>
      </c>
      <c r="F18" s="33">
        <f>'cirit V'!O15</f>
        <v>0</v>
      </c>
      <c r="G18" s="34" t="str">
        <f>IFERROR('cirit V'!P15,"")</f>
        <v/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str">
        <f>IF(G19="","",RANK(G19,$G$9:$G$40)+COUNTIF(G$9:G19,G19)-1)</f>
        <v/>
      </c>
      <c r="C19" s="206">
        <f>'cirit V'!D16</f>
        <v>37391</v>
      </c>
      <c r="D19" s="32" t="str">
        <f>'cirit V'!E16</f>
        <v>İLAYDA ALTUN</v>
      </c>
      <c r="E19" s="32" t="str">
        <f>'cirit V'!F16</f>
        <v>BEKİRPAŞA LİSESİ</v>
      </c>
      <c r="F19" s="33">
        <f>'cirit V'!O16</f>
        <v>0</v>
      </c>
      <c r="G19" s="34" t="str">
        <f>IFERROR('cirit V'!P16,"")</f>
        <v/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str">
        <f>IF(G20="","",RANK(G20,$G$9:$G$40)+COUNTIF(G$9:G20,G20)-1)</f>
        <v/>
      </c>
      <c r="C20" s="206">
        <f>'cirit V'!D17</f>
        <v>38116</v>
      </c>
      <c r="D20" s="32" t="str">
        <f>'cirit V'!E17</f>
        <v>GİZEM VARAN</v>
      </c>
      <c r="E20" s="32" t="str">
        <f>'cirit V'!F17</f>
        <v>LEFKOŞA TÜRK LİSESİ</v>
      </c>
      <c r="F20" s="33">
        <f>'cirit V'!O17</f>
        <v>0</v>
      </c>
      <c r="G20" s="34" t="str">
        <f>IFERROR('cirit V'!P17,"")</f>
        <v/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str">
        <f>IF(G21="","",RANK(G21,$G$9:$G$40)+COUNTIF(G$9:G21,G21)-1)</f>
        <v/>
      </c>
      <c r="C21" s="206">
        <f>'cirit V'!D18</f>
        <v>37704</v>
      </c>
      <c r="D21" s="32" t="str">
        <f>'cirit V'!E18</f>
        <v>BUSENUR DİLİK</v>
      </c>
      <c r="E21" s="32" t="str">
        <f>'cirit V'!F18</f>
        <v>CENGİZ TOPEL E. M .LİSESİ</v>
      </c>
      <c r="F21" s="33">
        <f>'cirit V'!O18</f>
        <v>0</v>
      </c>
      <c r="G21" s="34" t="str">
        <f>IFERROR('cirit V'!P18,"")</f>
        <v/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str">
        <f>IF(G22="","",RANK(G22,$G$9:$G$40)+COUNTIF(G$9:G22,G22)-1)</f>
        <v/>
      </c>
      <c r="C22" s="206" t="str">
        <f>'cirit V'!D19</f>
        <v>-</v>
      </c>
      <c r="D22" s="32" t="str">
        <f>'cirit V'!E19</f>
        <v>-</v>
      </c>
      <c r="E22" s="32" t="str">
        <f>'cirit V'!F19</f>
        <v>GÜZELYURT TMK</v>
      </c>
      <c r="F22" s="33">
        <f>'cirit V'!O19</f>
        <v>0</v>
      </c>
      <c r="G22" s="34" t="str">
        <f>IFERROR('cirit V'!P19,"")</f>
        <v/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str">
        <f>IF(G23="","",RANK(G23,$G$9:$G$40)+COUNTIF(G$9:G23,G23)-1)</f>
        <v/>
      </c>
      <c r="C23" s="206">
        <f>'cirit V'!D20</f>
        <v>37680</v>
      </c>
      <c r="D23" s="32" t="str">
        <f>'cirit V'!E20</f>
        <v>SEDA NUR TEMEL</v>
      </c>
      <c r="E23" s="32" t="str">
        <f>'cirit V'!F20</f>
        <v>KARPAZ MESLEK LİSESİ</v>
      </c>
      <c r="F23" s="33">
        <f>'cirit V'!O20</f>
        <v>0</v>
      </c>
      <c r="G23" s="34" t="str">
        <f>IFERROR('cirit V'!P20,"")</f>
        <v/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str">
        <f>IF(G24="","",RANK(G24,$G$9:$G$40)+COUNTIF(G$9:G24,G24)-1)</f>
        <v/>
      </c>
      <c r="C24" s="206" t="str">
        <f>'cirit V'!D21</f>
        <v>-</v>
      </c>
      <c r="D24" s="32" t="str">
        <f>'cirit V'!E21</f>
        <v>-</v>
      </c>
      <c r="E24" s="32" t="str">
        <f>'cirit V'!F21</f>
        <v>POLATPAŞA LİSESİ</v>
      </c>
      <c r="F24" s="33">
        <f>'cirit V'!O21</f>
        <v>0</v>
      </c>
      <c r="G24" s="34" t="str">
        <f>IFERROR('cirit V'!P21,"")</f>
        <v/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str">
        <f>IF(G25="","",RANK(G25,$G$9:$G$40)+COUNTIF(G$9:G25,G25)-1)</f>
        <v/>
      </c>
      <c r="C25" s="206">
        <f>'cirit V'!D22</f>
        <v>37793</v>
      </c>
      <c r="D25" s="32" t="str">
        <f>'cirit V'!E22</f>
        <v>HATİCE EĞER</v>
      </c>
      <c r="E25" s="32" t="str">
        <f>'cirit V'!F22</f>
        <v>ATATÜRK MESLEK LİSESİ</v>
      </c>
      <c r="F25" s="33">
        <f>'cirit V'!O22</f>
        <v>0</v>
      </c>
      <c r="G25" s="34" t="str">
        <f>IFERROR('cirit V'!P22,"")</f>
        <v/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str">
        <f>IF(G26="","",RANK(G26,$G$9:$G$40)+COUNTIF(G$9:G26,G26)-1)</f>
        <v/>
      </c>
      <c r="C26" s="206">
        <f>'cirit V'!D23</f>
        <v>37816</v>
      </c>
      <c r="D26" s="32" t="str">
        <f>'cirit V'!E23</f>
        <v>DUDU HİDAYET</v>
      </c>
      <c r="E26" s="32" t="str">
        <f>'cirit V'!F23</f>
        <v>YAKIN DOĞU KOLEJİ</v>
      </c>
      <c r="F26" s="33">
        <f>'cirit V'!O23</f>
        <v>0</v>
      </c>
      <c r="G26" s="34" t="str">
        <f>IFERROR('cirit V'!P23,"")</f>
        <v/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str">
        <f>IF(G27="","",RANK(G27,$G$9:$G$40)+COUNTIF(G$9:G27,G27)-1)</f>
        <v/>
      </c>
      <c r="C27" s="206">
        <f>'cirit V'!D24</f>
        <v>37702</v>
      </c>
      <c r="D27" s="32" t="str">
        <f>'cirit V'!E24</f>
        <v>ŞERİFE SILA KIRCALI</v>
      </c>
      <c r="E27" s="32" t="str">
        <f>'cirit V'!F24</f>
        <v>HAYDARPAŞA TİCARET LİSESİ</v>
      </c>
      <c r="F27" s="33">
        <f>'cirit V'!O24</f>
        <v>0</v>
      </c>
      <c r="G27" s="34" t="str">
        <f>IFERROR('cirit V'!P24,"")</f>
        <v/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str">
        <f>IF(G28="","",RANK(G28,$G$9:$G$40)+COUNTIF(G$9:G28,G28)-1)</f>
        <v/>
      </c>
      <c r="C28" s="206">
        <f>'cirit V'!D25</f>
        <v>37995</v>
      </c>
      <c r="D28" s="32" t="str">
        <f>'cirit V'!E25</f>
        <v>AZRA AKKUŞ</v>
      </c>
      <c r="E28" s="32" t="str">
        <f>'cirit V'!F25</f>
        <v>TÜRK MAARİF KOLEJİ</v>
      </c>
      <c r="F28" s="33">
        <f>'cirit V'!O25</f>
        <v>0</v>
      </c>
      <c r="G28" s="34" t="str">
        <f>IFERROR('cirit V'!P25,"")</f>
        <v/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str">
        <f>IF(G29="","",RANK(G29,$G$9:$G$40)+COUNTIF(G$9:G29,G29)-1)</f>
        <v/>
      </c>
      <c r="C29" s="206">
        <f>'cirit V'!D26</f>
        <v>38001</v>
      </c>
      <c r="D29" s="32" t="str">
        <f>'cirit V'!E26</f>
        <v>DAMLA TİKİCİ</v>
      </c>
      <c r="E29" s="32" t="str">
        <f>'cirit V'!F26</f>
        <v>20 TEMMUZ FEN LİSESİ</v>
      </c>
      <c r="F29" s="33">
        <f>'cirit V'!O26</f>
        <v>0</v>
      </c>
      <c r="G29" s="34" t="str">
        <f>IFERROR('cirit V'!P26,"")</f>
        <v/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str">
        <f>IF(G30="","",RANK(G30,$G$9:$G$40)+COUNTIF(G$9:G30,G30)-1)</f>
        <v/>
      </c>
      <c r="C30" s="206" t="str">
        <f>'cirit V'!D27</f>
        <v>25.12.2003</v>
      </c>
      <c r="D30" s="32" t="str">
        <f>'cirit V'!E27</f>
        <v>BELİZ SÜNGÜ</v>
      </c>
      <c r="E30" s="32" t="str">
        <f>'cirit V'!F27</f>
        <v>19 MAYIS TMK</v>
      </c>
      <c r="F30" s="33">
        <f>'cirit V'!O27</f>
        <v>0</v>
      </c>
      <c r="G30" s="34" t="str">
        <f>IFERROR('cirit V'!P27,"")</f>
        <v/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str">
        <f>IF(G31="","",RANK(G31,$G$9:$G$40)+COUNTIF(G$9:G31,G31)-1)</f>
        <v/>
      </c>
      <c r="C31" s="206">
        <f>'cirit V'!D28</f>
        <v>38155</v>
      </c>
      <c r="D31" s="32" t="str">
        <f>'cirit V'!E28</f>
        <v xml:space="preserve">EDAHAN GÜNEŞ </v>
      </c>
      <c r="E31" s="32" t="str">
        <f>'cirit V'!F28</f>
        <v>HALA SULTAN İLAHİYAT KOLEJİ</v>
      </c>
      <c r="F31" s="33">
        <f>'cirit V'!O28</f>
        <v>0</v>
      </c>
      <c r="G31" s="34" t="str">
        <f>IFERROR('cirit V'!P28,"")</f>
        <v/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str">
        <f>IF(G32="","",RANK(G32,$G$9:$G$40)+COUNTIF(G$9:G32,G32)-1)</f>
        <v/>
      </c>
      <c r="C32" s="206">
        <f>'cirit V'!D29</f>
        <v>0</v>
      </c>
      <c r="D32" s="32">
        <f>'cirit V'!E29</f>
        <v>0</v>
      </c>
      <c r="E32" s="32" t="str">
        <f>'cirit V'!F29</f>
        <v/>
      </c>
      <c r="F32" s="33">
        <f>'cirit V'!O29</f>
        <v>0</v>
      </c>
      <c r="G32" s="34" t="str">
        <f>IFERROR('cirit V'!P29,"")</f>
        <v/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str">
        <f>IF(G33="","",RANK(G33,$G$9:$G$40)+COUNTIF(G$9:G33,G33)-1)</f>
        <v/>
      </c>
      <c r="C33" s="206">
        <f>'cirit V'!D30</f>
        <v>0</v>
      </c>
      <c r="D33" s="32">
        <f>'cirit V'!E30</f>
        <v>0</v>
      </c>
      <c r="E33" s="32" t="str">
        <f>'cirit V'!F30</f>
        <v/>
      </c>
      <c r="F33" s="33">
        <f>'cirit V'!O30</f>
        <v>0</v>
      </c>
      <c r="G33" s="34" t="str">
        <f>IFERROR('cirit V'!P30,"")</f>
        <v/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str">
        <f>IF(G34="","",RANK(G34,$G$9:$G$40)+COUNTIF(G$9:G34,G34)-1)</f>
        <v/>
      </c>
      <c r="C34" s="206">
        <f>'cirit V'!D31</f>
        <v>0</v>
      </c>
      <c r="D34" s="32">
        <f>'cirit V'!E31</f>
        <v>0</v>
      </c>
      <c r="E34" s="32" t="str">
        <f>'cirit V'!F31</f>
        <v/>
      </c>
      <c r="F34" s="33">
        <f>'cirit V'!O31</f>
        <v>0</v>
      </c>
      <c r="G34" s="34" t="str">
        <f>IFERROR('cirit V'!P31,"")</f>
        <v/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str">
        <f>IF(G35="","",RANK(G35,$G$9:$G$40)+COUNTIF(G$9:G35,G35)-1)</f>
        <v/>
      </c>
      <c r="C35" s="206">
        <f>'cirit V'!D32</f>
        <v>0</v>
      </c>
      <c r="D35" s="32">
        <f>'cirit V'!E32</f>
        <v>0</v>
      </c>
      <c r="E35" s="32" t="str">
        <f>'cirit V'!F32</f>
        <v/>
      </c>
      <c r="F35" s="33">
        <f>'cirit V'!O32</f>
        <v>0</v>
      </c>
      <c r="G35" s="34" t="str">
        <f>IFERROR('cirit V'!P32,"")</f>
        <v/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str">
        <f>IF(G36="","",RANK(G36,$G$9:$G$40)+COUNTIF(G$9:G36,G36)-1)</f>
        <v/>
      </c>
      <c r="C36" s="206">
        <f>'cirit V'!D33</f>
        <v>0</v>
      </c>
      <c r="D36" s="32">
        <f>'cirit V'!E33</f>
        <v>0</v>
      </c>
      <c r="E36" s="32" t="str">
        <f>'cirit V'!F33</f>
        <v/>
      </c>
      <c r="F36" s="33">
        <f>'cirit V'!O33</f>
        <v>0</v>
      </c>
      <c r="G36" s="34" t="str">
        <f>IFERROR('cirit V'!P33,"")</f>
        <v/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str">
        <f>IF(G37="","",RANK(G37,$G$9:$G$40)+COUNTIF(G$9:G37,G37)-1)</f>
        <v/>
      </c>
      <c r="C37" s="206">
        <f>'cirit V'!D34</f>
        <v>0</v>
      </c>
      <c r="D37" s="32">
        <f>'cirit V'!E34</f>
        <v>0</v>
      </c>
      <c r="E37" s="32" t="str">
        <f>'cirit V'!F34</f>
        <v/>
      </c>
      <c r="F37" s="33">
        <f>'cirit V'!O34</f>
        <v>0</v>
      </c>
      <c r="G37" s="34" t="str">
        <f>IFERROR('cirit V'!P34,"")</f>
        <v/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str">
        <f>IF(G38="","",RANK(G38,$G$9:$G$40)+COUNTIF(G$9:G38,G38)-1)</f>
        <v/>
      </c>
      <c r="C38" s="206">
        <f>'cirit V'!D35</f>
        <v>0</v>
      </c>
      <c r="D38" s="32">
        <f>'cirit V'!E35</f>
        <v>0</v>
      </c>
      <c r="E38" s="32" t="str">
        <f>'cirit V'!F35</f>
        <v/>
      </c>
      <c r="F38" s="33">
        <f>'cirit V'!O35</f>
        <v>0</v>
      </c>
      <c r="G38" s="34" t="str">
        <f>IFERROR('cirit V'!P35,"")</f>
        <v/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str">
        <f>IF(G39="","",RANK(G39,$G$9:$G$40)+COUNTIF(G$9:G39,G39)-1)</f>
        <v/>
      </c>
      <c r="C39" s="206">
        <f>'cirit V'!D36</f>
        <v>0</v>
      </c>
      <c r="D39" s="32">
        <f>'cirit V'!E36</f>
        <v>0</v>
      </c>
      <c r="E39" s="32" t="str">
        <f>'cirit V'!F36</f>
        <v/>
      </c>
      <c r="F39" s="33">
        <f>'cirit V'!O36</f>
        <v>0</v>
      </c>
      <c r="G39" s="34" t="str">
        <f>IFERROR('cirit V'!P36,"")</f>
        <v/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str">
        <f>IF(G40="","",RANK(G40,$G$9:$G$40)+COUNTIF(G$9:G40,G40)-1)</f>
        <v/>
      </c>
      <c r="C40" s="206">
        <f>'cirit V'!D37</f>
        <v>0</v>
      </c>
      <c r="D40" s="32">
        <f>'cirit V'!E37</f>
        <v>0</v>
      </c>
      <c r="E40" s="32" t="str">
        <f>'cirit V'!F37</f>
        <v/>
      </c>
      <c r="F40" s="33">
        <f>'cirit V'!O37</f>
        <v>0</v>
      </c>
      <c r="G40" s="34" t="str">
        <f>IFERROR('cirit V'!P37,"")</f>
        <v/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H9:H40 D9:F40">
    <cfRule type="cellIs" dxfId="42" priority="2" stopIfTrue="1" operator="equal">
      <formula>0</formula>
    </cfRule>
  </conditionalFormatting>
  <conditionalFormatting sqref="C9:C40">
    <cfRule type="cellIs" dxfId="41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cirit!$D$6</f>
        <v>CİRİT ATMA(500gr)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IF(ISERROR(VLOOKUP(I9,cirit!$B$9:$H$40,7,FALSE)),0,(VLOOKUP(I9,cirit!$B$9:$H$40,7,FALSE)))</f>
        <v>0</v>
      </c>
      <c r="C9" s="206">
        <f>IF(ISERROR(VLOOKUP(I9,cirit!$B$9:$H$40,2,FALSE)),0,(VLOOKUP(I9,cirit!$B$9:$H$40,2,FALSE)))</f>
        <v>0</v>
      </c>
      <c r="D9" s="212">
        <f>IF(ISERROR(VLOOKUP(I9,cirit!$B$9:$H$40,3,FALSE)),0,(VLOOKUP(I9,cirit!$B$9:$H$40,3,FALSE)))</f>
        <v>0</v>
      </c>
      <c r="E9" s="212">
        <f>IF(ISERROR(VLOOKUP(I9,cirit!$B$9:$H$40,4,FALSE)),0,(VLOOKUP(I9,cirit!$B$9:$H$40,4,FALSE)))</f>
        <v>0</v>
      </c>
      <c r="F9" s="33">
        <f>IF(ISERROR(VLOOKUP(I9,cirit!$B$9:$H$40,5,FALSE)),0,(VLOOKUP(I9,cirit!$B$9:$H$40,5,FALSE)))</f>
        <v>0</v>
      </c>
      <c r="G9" s="40">
        <f>IF(ISERROR(VLOOKUP(I9,cirit!$B$9:$H$40,6,FALSE)),0,(VLOOKUP(I9,cirit!$B$9:$H$40,6,FALSE)))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IF(ISERROR(VLOOKUP(I10,cirit!$B$9:$H$40,7,FALSE)),0,(VLOOKUP(I10,cirit!$B$9:$H$40,7,FALSE)))</f>
        <v>0</v>
      </c>
      <c r="C10" s="206">
        <f>IF(ISERROR(VLOOKUP(I10,cirit!$B$9:$H$40,2,FALSE)),0,(VLOOKUP(I10,cirit!$B$9:$H$40,2,FALSE)))</f>
        <v>0</v>
      </c>
      <c r="D10" s="212">
        <f>IF(ISERROR(VLOOKUP(I10,cirit!$B$9:$H$40,3,FALSE)),0,(VLOOKUP(I10,cirit!$B$9:$H$40,3,FALSE)))</f>
        <v>0</v>
      </c>
      <c r="E10" s="212">
        <f>IF(ISERROR(VLOOKUP(I10,cirit!$B$9:$H$40,4,FALSE)),0,(VLOOKUP(I10,cirit!$B$9:$H$40,4,FALSE)))</f>
        <v>0</v>
      </c>
      <c r="F10" s="33">
        <f>IF(ISERROR(VLOOKUP(I10,cirit!$B$9:$H$40,5,FALSE)),0,(VLOOKUP(I10,cirit!$B$9:$H$40,5,FALSE)))</f>
        <v>0</v>
      </c>
      <c r="G10" s="40">
        <f>IF(ISERROR(VLOOKUP(I10,cirit!$B$9:$H$40,6,FALSE)),0,(VLOOKUP(I10,cirit!$B$9:$H$40,6,FALSE)))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IF(ISERROR(VLOOKUP(I11,cirit!$B$9:$H$40,7,FALSE)),0,(VLOOKUP(I11,cirit!$B$9:$H$40,7,FALSE)))</f>
        <v>0</v>
      </c>
      <c r="C11" s="206">
        <f>IF(ISERROR(VLOOKUP(I11,cirit!$B$9:$H$40,2,FALSE)),0,(VLOOKUP(I11,cirit!$B$9:$H$40,2,FALSE)))</f>
        <v>0</v>
      </c>
      <c r="D11" s="212">
        <f>IF(ISERROR(VLOOKUP(I11,cirit!$B$9:$H$40,3,FALSE)),0,(VLOOKUP(I11,cirit!$B$9:$H$40,3,FALSE)))</f>
        <v>0</v>
      </c>
      <c r="E11" s="212">
        <f>IF(ISERROR(VLOOKUP(I11,cirit!$B$9:$H$40,4,FALSE)),0,(VLOOKUP(I11,cirit!$B$9:$H$40,4,FALSE)))</f>
        <v>0</v>
      </c>
      <c r="F11" s="33">
        <f>IF(ISERROR(VLOOKUP(I11,cirit!$B$9:$H$40,5,FALSE)),0,(VLOOKUP(I11,cirit!$B$9:$H$40,5,FALSE)))</f>
        <v>0</v>
      </c>
      <c r="G11" s="40">
        <f>IF(ISERROR(VLOOKUP(I11,cirit!$B$9:$H$40,6,FALSE)),0,(VLOOKUP(I11,cirit!$B$9:$H$40,6,FALSE)))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IF(ISERROR(VLOOKUP(I12,cirit!$B$9:$H$40,7,FALSE)),0,(VLOOKUP(I12,cirit!$B$9:$H$40,7,FALSE)))</f>
        <v>0</v>
      </c>
      <c r="C12" s="206">
        <f>IF(ISERROR(VLOOKUP(I12,cirit!$B$9:$H$40,2,FALSE)),0,(VLOOKUP(I12,cirit!$B$9:$H$40,2,FALSE)))</f>
        <v>0</v>
      </c>
      <c r="D12" s="212">
        <f>IF(ISERROR(VLOOKUP(I12,cirit!$B$9:$H$40,3,FALSE)),0,(VLOOKUP(I12,cirit!$B$9:$H$40,3,FALSE)))</f>
        <v>0</v>
      </c>
      <c r="E12" s="212">
        <f>IF(ISERROR(VLOOKUP(I12,cirit!$B$9:$H$40,4,FALSE)),0,(VLOOKUP(I12,cirit!$B$9:$H$40,4,FALSE)))</f>
        <v>0</v>
      </c>
      <c r="F12" s="33">
        <f>IF(ISERROR(VLOOKUP(I12,cirit!$B$9:$H$40,5,FALSE)),0,(VLOOKUP(I12,cirit!$B$9:$H$40,5,FALSE)))</f>
        <v>0</v>
      </c>
      <c r="G12" s="40">
        <f>IF(ISERROR(VLOOKUP(I12,cirit!$B$9:$H$40,6,FALSE)),0,(VLOOKUP(I12,cirit!$B$9:$H$40,6,FALSE)))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IF(ISERROR(VLOOKUP(I13,cirit!$B$9:$H$40,7,FALSE)),0,(VLOOKUP(I13,cirit!$B$9:$H$40,7,FALSE)))</f>
        <v>0</v>
      </c>
      <c r="C13" s="206">
        <f>IF(ISERROR(VLOOKUP(I13,cirit!$B$9:$H$40,2,FALSE)),0,(VLOOKUP(I13,cirit!$B$9:$H$40,2,FALSE)))</f>
        <v>0</v>
      </c>
      <c r="D13" s="212">
        <f>IF(ISERROR(VLOOKUP(I13,cirit!$B$9:$H$40,3,FALSE)),0,(VLOOKUP(I13,cirit!$B$9:$H$40,3,FALSE)))</f>
        <v>0</v>
      </c>
      <c r="E13" s="212">
        <f>IF(ISERROR(VLOOKUP(I13,cirit!$B$9:$H$40,4,FALSE)),0,(VLOOKUP(I13,cirit!$B$9:$H$40,4,FALSE)))</f>
        <v>0</v>
      </c>
      <c r="F13" s="33">
        <f>IF(ISERROR(VLOOKUP(I13,cirit!$B$9:$H$40,5,FALSE)),0,(VLOOKUP(I13,cirit!$B$9:$H$40,5,FALSE)))</f>
        <v>0</v>
      </c>
      <c r="G13" s="40">
        <f>IF(ISERROR(VLOOKUP(I13,cirit!$B$9:$H$40,6,FALSE)),0,(VLOOKUP(I13,cirit!$B$9:$H$40,6,FALSE)))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IF(ISERROR(VLOOKUP(I14,cirit!$B$9:$H$40,7,FALSE)),0,(VLOOKUP(I14,cirit!$B$9:$H$40,7,FALSE)))</f>
        <v>0</v>
      </c>
      <c r="C14" s="206">
        <f>IF(ISERROR(VLOOKUP(I14,cirit!$B$9:$H$40,2,FALSE)),0,(VLOOKUP(I14,cirit!$B$9:$H$40,2,FALSE)))</f>
        <v>0</v>
      </c>
      <c r="D14" s="212">
        <f>IF(ISERROR(VLOOKUP(I14,cirit!$B$9:$H$40,3,FALSE)),0,(VLOOKUP(I14,cirit!$B$9:$H$40,3,FALSE)))</f>
        <v>0</v>
      </c>
      <c r="E14" s="212">
        <f>IF(ISERROR(VLOOKUP(I14,cirit!$B$9:$H$40,4,FALSE)),0,(VLOOKUP(I14,cirit!$B$9:$H$40,4,FALSE)))</f>
        <v>0</v>
      </c>
      <c r="F14" s="33">
        <f>IF(ISERROR(VLOOKUP(I14,cirit!$B$9:$H$40,5,FALSE)),0,(VLOOKUP(I14,cirit!$B$9:$H$40,5,FALSE)))</f>
        <v>0</v>
      </c>
      <c r="G14" s="40">
        <f>IF(ISERROR(VLOOKUP(I14,cirit!$B$9:$H$40,6,FALSE)),0,(VLOOKUP(I14,cirit!$B$9:$H$40,6,FALSE)))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IF(ISERROR(VLOOKUP(I15,cirit!$B$9:$H$40,7,FALSE)),0,(VLOOKUP(I15,cirit!$B$9:$H$40,7,FALSE)))</f>
        <v>0</v>
      </c>
      <c r="C15" s="206">
        <f>IF(ISERROR(VLOOKUP(I15,cirit!$B$9:$H$40,2,FALSE)),0,(VLOOKUP(I15,cirit!$B$9:$H$40,2,FALSE)))</f>
        <v>0</v>
      </c>
      <c r="D15" s="212">
        <f>IF(ISERROR(VLOOKUP(I15,cirit!$B$9:$H$40,3,FALSE)),0,(VLOOKUP(I15,cirit!$B$9:$H$40,3,FALSE)))</f>
        <v>0</v>
      </c>
      <c r="E15" s="212">
        <f>IF(ISERROR(VLOOKUP(I15,cirit!$B$9:$H$40,4,FALSE)),0,(VLOOKUP(I15,cirit!$B$9:$H$40,4,FALSE)))</f>
        <v>0</v>
      </c>
      <c r="F15" s="33">
        <f>IF(ISERROR(VLOOKUP(I15,cirit!$B$9:$H$40,5,FALSE)),0,(VLOOKUP(I15,cirit!$B$9:$H$40,5,FALSE)))</f>
        <v>0</v>
      </c>
      <c r="G15" s="40">
        <f>IF(ISERROR(VLOOKUP(I15,cirit!$B$9:$H$40,6,FALSE)),0,(VLOOKUP(I15,cirit!$B$9:$H$40,6,FALSE)))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IF(ISERROR(VLOOKUP(I16,cirit!$B$9:$H$40,7,FALSE)),0,(VLOOKUP(I16,cirit!$B$9:$H$40,7,FALSE)))</f>
        <v>0</v>
      </c>
      <c r="C16" s="206">
        <f>IF(ISERROR(VLOOKUP(I16,cirit!$B$9:$H$40,2,FALSE)),0,(VLOOKUP(I16,cirit!$B$9:$H$40,2,FALSE)))</f>
        <v>0</v>
      </c>
      <c r="D16" s="212">
        <f>IF(ISERROR(VLOOKUP(I16,cirit!$B$9:$H$40,3,FALSE)),0,(VLOOKUP(I16,cirit!$B$9:$H$40,3,FALSE)))</f>
        <v>0</v>
      </c>
      <c r="E16" s="212">
        <f>IF(ISERROR(VLOOKUP(I16,cirit!$B$9:$H$40,4,FALSE)),0,(VLOOKUP(I16,cirit!$B$9:$H$40,4,FALSE)))</f>
        <v>0</v>
      </c>
      <c r="F16" s="33">
        <f>IF(ISERROR(VLOOKUP(I16,cirit!$B$9:$H$40,5,FALSE)),0,(VLOOKUP(I16,cirit!$B$9:$H$40,5,FALSE)))</f>
        <v>0</v>
      </c>
      <c r="G16" s="40">
        <f>IF(ISERROR(VLOOKUP(I16,cirit!$B$9:$H$40,6,FALSE)),0,(VLOOKUP(I16,cirit!$B$9:$H$40,6,FALSE)))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IF(ISERROR(VLOOKUP(I17,cirit!$B$9:$H$40,7,FALSE)),0,(VLOOKUP(I17,cirit!$B$9:$H$40,7,FALSE)))</f>
        <v>0</v>
      </c>
      <c r="C17" s="206">
        <f>IF(ISERROR(VLOOKUP(I17,cirit!$B$9:$H$40,2,FALSE)),0,(VLOOKUP(I17,cirit!$B$9:$H$40,2,FALSE)))</f>
        <v>0</v>
      </c>
      <c r="D17" s="212">
        <f>IF(ISERROR(VLOOKUP(I17,cirit!$B$9:$H$40,3,FALSE)),0,(VLOOKUP(I17,cirit!$B$9:$H$40,3,FALSE)))</f>
        <v>0</v>
      </c>
      <c r="E17" s="212">
        <f>IF(ISERROR(VLOOKUP(I17,cirit!$B$9:$H$40,4,FALSE)),0,(VLOOKUP(I17,cirit!$B$9:$H$40,4,FALSE)))</f>
        <v>0</v>
      </c>
      <c r="F17" s="33">
        <f>IF(ISERROR(VLOOKUP(I17,cirit!$B$9:$H$40,5,FALSE)),0,(VLOOKUP(I17,cirit!$B$9:$H$40,5,FALSE)))</f>
        <v>0</v>
      </c>
      <c r="G17" s="40">
        <f>IF(ISERROR(VLOOKUP(I17,cirit!$B$9:$H$40,6,FALSE)),0,(VLOOKUP(I17,cirit!$B$9:$H$40,6,FALSE)))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IF(ISERROR(VLOOKUP(I18,cirit!$B$9:$H$40,7,FALSE)),0,(VLOOKUP(I18,cirit!$B$9:$H$40,7,FALSE)))</f>
        <v>0</v>
      </c>
      <c r="C18" s="206">
        <f>IF(ISERROR(VLOOKUP(I18,cirit!$B$9:$H$40,2,FALSE)),0,(VLOOKUP(I18,cirit!$B$9:$H$40,2,FALSE)))</f>
        <v>0</v>
      </c>
      <c r="D18" s="212">
        <f>IF(ISERROR(VLOOKUP(I18,cirit!$B$9:$H$40,3,FALSE)),0,(VLOOKUP(I18,cirit!$B$9:$H$40,3,FALSE)))</f>
        <v>0</v>
      </c>
      <c r="E18" s="212">
        <f>IF(ISERROR(VLOOKUP(I18,cirit!$B$9:$H$40,4,FALSE)),0,(VLOOKUP(I18,cirit!$B$9:$H$40,4,FALSE)))</f>
        <v>0</v>
      </c>
      <c r="F18" s="33">
        <f>IF(ISERROR(VLOOKUP(I18,cirit!$B$9:$H$40,5,FALSE)),0,(VLOOKUP(I18,cirit!$B$9:$H$40,5,FALSE)))</f>
        <v>0</v>
      </c>
      <c r="G18" s="40">
        <f>IF(ISERROR(VLOOKUP(I18,cirit!$B$9:$H$40,6,FALSE)),0,(VLOOKUP(I18,cirit!$B$9:$H$40,6,FALSE)))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IF(ISERROR(VLOOKUP(I19,cirit!$B$9:$H$40,7,FALSE)),0,(VLOOKUP(I19,cirit!$B$9:$H$40,7,FALSE)))</f>
        <v>0</v>
      </c>
      <c r="C19" s="206">
        <f>IF(ISERROR(VLOOKUP(I19,cirit!$B$9:$H$40,2,FALSE)),0,(VLOOKUP(I19,cirit!$B$9:$H$40,2,FALSE)))</f>
        <v>0</v>
      </c>
      <c r="D19" s="212">
        <f>IF(ISERROR(VLOOKUP(I19,cirit!$B$9:$H$40,3,FALSE)),0,(VLOOKUP(I19,cirit!$B$9:$H$40,3,FALSE)))</f>
        <v>0</v>
      </c>
      <c r="E19" s="212">
        <f>IF(ISERROR(VLOOKUP(I19,cirit!$B$9:$H$40,4,FALSE)),0,(VLOOKUP(I19,cirit!$B$9:$H$40,4,FALSE)))</f>
        <v>0</v>
      </c>
      <c r="F19" s="33">
        <f>IF(ISERROR(VLOOKUP(I19,cirit!$B$9:$H$40,5,FALSE)),0,(VLOOKUP(I19,cirit!$B$9:$H$40,5,FALSE)))</f>
        <v>0</v>
      </c>
      <c r="G19" s="40">
        <f>IF(ISERROR(VLOOKUP(I19,cirit!$B$9:$H$40,6,FALSE)),0,(VLOOKUP(I19,cirit!$B$9:$H$40,6,FALSE)))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IF(ISERROR(VLOOKUP(I20,cirit!$B$9:$H$40,7,FALSE)),0,(VLOOKUP(I20,cirit!$B$9:$H$40,7,FALSE)))</f>
        <v>0</v>
      </c>
      <c r="C20" s="206">
        <f>IF(ISERROR(VLOOKUP(I20,cirit!$B$9:$H$40,2,FALSE)),0,(VLOOKUP(I20,cirit!$B$9:$H$40,2,FALSE)))</f>
        <v>0</v>
      </c>
      <c r="D20" s="212">
        <f>IF(ISERROR(VLOOKUP(I20,cirit!$B$9:$H$40,3,FALSE)),0,(VLOOKUP(I20,cirit!$B$9:$H$40,3,FALSE)))</f>
        <v>0</v>
      </c>
      <c r="E20" s="212">
        <f>IF(ISERROR(VLOOKUP(I20,cirit!$B$9:$H$40,4,FALSE)),0,(VLOOKUP(I20,cirit!$B$9:$H$40,4,FALSE)))</f>
        <v>0</v>
      </c>
      <c r="F20" s="33">
        <f>IF(ISERROR(VLOOKUP(I20,cirit!$B$9:$H$40,5,FALSE)),0,(VLOOKUP(I20,cirit!$B$9:$H$40,5,FALSE)))</f>
        <v>0</v>
      </c>
      <c r="G20" s="40">
        <f>IF(ISERROR(VLOOKUP(I20,cirit!$B$9:$H$40,6,FALSE)),0,(VLOOKUP(I20,cirit!$B$9:$H$40,6,FALSE)))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IF(ISERROR(VLOOKUP(I21,cirit!$B$9:$H$40,7,FALSE)),0,(VLOOKUP(I21,cirit!$B$9:$H$40,7,FALSE)))</f>
        <v>0</v>
      </c>
      <c r="C21" s="206">
        <f>IF(ISERROR(VLOOKUP(I21,cirit!$B$9:$H$40,2,FALSE)),0,(VLOOKUP(I21,cirit!$B$9:$H$40,2,FALSE)))</f>
        <v>0</v>
      </c>
      <c r="D21" s="212">
        <f>IF(ISERROR(VLOOKUP(I21,cirit!$B$9:$H$40,3,FALSE)),0,(VLOOKUP(I21,cirit!$B$9:$H$40,3,FALSE)))</f>
        <v>0</v>
      </c>
      <c r="E21" s="212">
        <f>IF(ISERROR(VLOOKUP(I21,cirit!$B$9:$H$40,4,FALSE)),0,(VLOOKUP(I21,cirit!$B$9:$H$40,4,FALSE)))</f>
        <v>0</v>
      </c>
      <c r="F21" s="33">
        <f>IF(ISERROR(VLOOKUP(I21,cirit!$B$9:$H$40,5,FALSE)),0,(VLOOKUP(I21,cirit!$B$9:$H$40,5,FALSE)))</f>
        <v>0</v>
      </c>
      <c r="G21" s="40">
        <f>IF(ISERROR(VLOOKUP(I21,cirit!$B$9:$H$40,6,FALSE)),0,(VLOOKUP(I21,cirit!$B$9:$H$40,6,FALSE)))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IF(ISERROR(VLOOKUP(I22,cirit!$B$9:$H$40,7,FALSE)),0,(VLOOKUP(I22,cirit!$B$9:$H$40,7,FALSE)))</f>
        <v>0</v>
      </c>
      <c r="C22" s="206">
        <f>IF(ISERROR(VLOOKUP(I22,cirit!$B$9:$H$40,2,FALSE)),0,(VLOOKUP(I22,cirit!$B$9:$H$40,2,FALSE)))</f>
        <v>0</v>
      </c>
      <c r="D22" s="212">
        <f>IF(ISERROR(VLOOKUP(I22,cirit!$B$9:$H$40,3,FALSE)),0,(VLOOKUP(I22,cirit!$B$9:$H$40,3,FALSE)))</f>
        <v>0</v>
      </c>
      <c r="E22" s="212">
        <f>IF(ISERROR(VLOOKUP(I22,cirit!$B$9:$H$40,4,FALSE)),0,(VLOOKUP(I22,cirit!$B$9:$H$40,4,FALSE)))</f>
        <v>0</v>
      </c>
      <c r="F22" s="33">
        <f>IF(ISERROR(VLOOKUP(I22,cirit!$B$9:$H$40,5,FALSE)),0,(VLOOKUP(I22,cirit!$B$9:$H$40,5,FALSE)))</f>
        <v>0</v>
      </c>
      <c r="G22" s="40">
        <f>IF(ISERROR(VLOOKUP(I22,cirit!$B$9:$H$40,6,FALSE)),0,(VLOOKUP(I22,cirit!$B$9:$H$40,6,FALSE)))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IF(ISERROR(VLOOKUP(I23,cirit!$B$9:$H$40,7,FALSE)),0,(VLOOKUP(I23,cirit!$B$9:$H$40,7,FALSE)))</f>
        <v>0</v>
      </c>
      <c r="C23" s="206">
        <f>IF(ISERROR(VLOOKUP(I23,cirit!$B$9:$H$40,2,FALSE)),0,(VLOOKUP(I23,cirit!$B$9:$H$40,2,FALSE)))</f>
        <v>0</v>
      </c>
      <c r="D23" s="212">
        <f>IF(ISERROR(VLOOKUP(I23,cirit!$B$9:$H$40,3,FALSE)),0,(VLOOKUP(I23,cirit!$B$9:$H$40,3,FALSE)))</f>
        <v>0</v>
      </c>
      <c r="E23" s="212">
        <f>IF(ISERROR(VLOOKUP(I23,cirit!$B$9:$H$40,4,FALSE)),0,(VLOOKUP(I23,cirit!$B$9:$H$40,4,FALSE)))</f>
        <v>0</v>
      </c>
      <c r="F23" s="33">
        <f>IF(ISERROR(VLOOKUP(I23,cirit!$B$9:$H$40,5,FALSE)),0,(VLOOKUP(I23,cirit!$B$9:$H$40,5,FALSE)))</f>
        <v>0</v>
      </c>
      <c r="G23" s="40">
        <f>IF(ISERROR(VLOOKUP(I23,cirit!$B$9:$H$40,6,FALSE)),0,(VLOOKUP(I23,cirit!$B$9:$H$40,6,FALSE)))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IF(ISERROR(VLOOKUP(I24,cirit!$B$9:$H$40,7,FALSE)),0,(VLOOKUP(I24,cirit!$B$9:$H$40,7,FALSE)))</f>
        <v>0</v>
      </c>
      <c r="C24" s="206">
        <f>IF(ISERROR(VLOOKUP(I24,cirit!$B$9:$H$40,2,FALSE)),0,(VLOOKUP(I24,cirit!$B$9:$H$40,2,FALSE)))</f>
        <v>0</v>
      </c>
      <c r="D24" s="212">
        <f>IF(ISERROR(VLOOKUP(I24,cirit!$B$9:$H$40,3,FALSE)),0,(VLOOKUP(I24,cirit!$B$9:$H$40,3,FALSE)))</f>
        <v>0</v>
      </c>
      <c r="E24" s="212">
        <f>IF(ISERROR(VLOOKUP(I24,cirit!$B$9:$H$40,4,FALSE)),0,(VLOOKUP(I24,cirit!$B$9:$H$40,4,FALSE)))</f>
        <v>0</v>
      </c>
      <c r="F24" s="33">
        <f>IF(ISERROR(VLOOKUP(I24,cirit!$B$9:$H$40,5,FALSE)),0,(VLOOKUP(I24,cirit!$B$9:$H$40,5,FALSE)))</f>
        <v>0</v>
      </c>
      <c r="G24" s="40">
        <f>IF(ISERROR(VLOOKUP(I24,cirit!$B$9:$H$40,6,FALSE)),0,(VLOOKUP(I24,cirit!$B$9:$H$40,6,FALSE)))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IF(ISERROR(VLOOKUP(I25,cirit!$B$9:$H$40,7,FALSE)),0,(VLOOKUP(I25,cirit!$B$9:$H$40,7,FALSE)))</f>
        <v>0</v>
      </c>
      <c r="C25" s="206">
        <f>IF(ISERROR(VLOOKUP(I25,cirit!$B$9:$H$40,2,FALSE)),0,(VLOOKUP(I25,cirit!$B$9:$H$40,2,FALSE)))</f>
        <v>0</v>
      </c>
      <c r="D25" s="212">
        <f>IF(ISERROR(VLOOKUP(I25,cirit!$B$9:$H$40,3,FALSE)),0,(VLOOKUP(I25,cirit!$B$9:$H$40,3,FALSE)))</f>
        <v>0</v>
      </c>
      <c r="E25" s="212">
        <f>IF(ISERROR(VLOOKUP(I25,cirit!$B$9:$H$40,4,FALSE)),0,(VLOOKUP(I25,cirit!$B$9:$H$40,4,FALSE)))</f>
        <v>0</v>
      </c>
      <c r="F25" s="33">
        <f>IF(ISERROR(VLOOKUP(I25,cirit!$B$9:$H$40,5,FALSE)),0,(VLOOKUP(I25,cirit!$B$9:$H$40,5,FALSE)))</f>
        <v>0</v>
      </c>
      <c r="G25" s="40">
        <f>IF(ISERROR(VLOOKUP(I25,cirit!$B$9:$H$40,6,FALSE)),0,(VLOOKUP(I25,cirit!$B$9:$H$40,6,FALSE)))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IF(ISERROR(VLOOKUP(I26,cirit!$B$9:$H$40,7,FALSE)),0,(VLOOKUP(I26,cirit!$B$9:$H$40,7,FALSE)))</f>
        <v>0</v>
      </c>
      <c r="C26" s="206">
        <f>IF(ISERROR(VLOOKUP(I26,cirit!$B$9:$H$40,2,FALSE)),0,(VLOOKUP(I26,cirit!$B$9:$H$40,2,FALSE)))</f>
        <v>0</v>
      </c>
      <c r="D26" s="212">
        <f>IF(ISERROR(VLOOKUP(I26,cirit!$B$9:$H$40,3,FALSE)),0,(VLOOKUP(I26,cirit!$B$9:$H$40,3,FALSE)))</f>
        <v>0</v>
      </c>
      <c r="E26" s="212">
        <f>IF(ISERROR(VLOOKUP(I26,cirit!$B$9:$H$40,4,FALSE)),0,(VLOOKUP(I26,cirit!$B$9:$H$40,4,FALSE)))</f>
        <v>0</v>
      </c>
      <c r="F26" s="33">
        <f>IF(ISERROR(VLOOKUP(I26,cirit!$B$9:$H$40,5,FALSE)),0,(VLOOKUP(I26,cirit!$B$9:$H$40,5,FALSE)))</f>
        <v>0</v>
      </c>
      <c r="G26" s="40">
        <f>IF(ISERROR(VLOOKUP(I26,cirit!$B$9:$H$40,6,FALSE)),0,(VLOOKUP(I26,cirit!$B$9:$H$40,6,FALSE)))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IF(ISERROR(VLOOKUP(I27,cirit!$B$9:$H$40,7,FALSE)),0,(VLOOKUP(I27,cirit!$B$9:$H$40,7,FALSE)))</f>
        <v>0</v>
      </c>
      <c r="C27" s="206">
        <f>IF(ISERROR(VLOOKUP(I27,cirit!$B$9:$H$40,2,FALSE)),0,(VLOOKUP(I27,cirit!$B$9:$H$40,2,FALSE)))</f>
        <v>0</v>
      </c>
      <c r="D27" s="212">
        <f>IF(ISERROR(VLOOKUP(I27,cirit!$B$9:$H$40,3,FALSE)),0,(VLOOKUP(I27,cirit!$B$9:$H$40,3,FALSE)))</f>
        <v>0</v>
      </c>
      <c r="E27" s="212">
        <f>IF(ISERROR(VLOOKUP(I27,cirit!$B$9:$H$40,4,FALSE)),0,(VLOOKUP(I27,cirit!$B$9:$H$40,4,FALSE)))</f>
        <v>0</v>
      </c>
      <c r="F27" s="33">
        <f>IF(ISERROR(VLOOKUP(I27,cirit!$B$9:$H$40,5,FALSE)),0,(VLOOKUP(I27,cirit!$B$9:$H$40,5,FALSE)))</f>
        <v>0</v>
      </c>
      <c r="G27" s="40">
        <f>IF(ISERROR(VLOOKUP(I27,cirit!$B$9:$H$40,6,FALSE)),0,(VLOOKUP(I27,cirit!$B$9:$H$40,6,FALSE)))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IF(ISERROR(VLOOKUP(I28,cirit!$B$9:$H$40,7,FALSE)),0,(VLOOKUP(I28,cirit!$B$9:$H$40,7,FALSE)))</f>
        <v>0</v>
      </c>
      <c r="C28" s="206">
        <f>IF(ISERROR(VLOOKUP(I28,cirit!$B$9:$H$40,2,FALSE)),0,(VLOOKUP(I28,cirit!$B$9:$H$40,2,FALSE)))</f>
        <v>0</v>
      </c>
      <c r="D28" s="212">
        <f>IF(ISERROR(VLOOKUP(I28,cirit!$B$9:$H$40,3,FALSE)),0,(VLOOKUP(I28,cirit!$B$9:$H$40,3,FALSE)))</f>
        <v>0</v>
      </c>
      <c r="E28" s="212">
        <f>IF(ISERROR(VLOOKUP(I28,cirit!$B$9:$H$40,4,FALSE)),0,(VLOOKUP(I28,cirit!$B$9:$H$40,4,FALSE)))</f>
        <v>0</v>
      </c>
      <c r="F28" s="33">
        <f>IF(ISERROR(VLOOKUP(I28,cirit!$B$9:$H$40,5,FALSE)),0,(VLOOKUP(I28,cirit!$B$9:$H$40,5,FALSE)))</f>
        <v>0</v>
      </c>
      <c r="G28" s="40">
        <f>IF(ISERROR(VLOOKUP(I28,cirit!$B$9:$H$40,6,FALSE)),0,(VLOOKUP(I28,cirit!$B$9:$H$40,6,FALSE)))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IF(ISERROR(VLOOKUP(I29,cirit!$B$9:$H$40,7,FALSE)),0,(VLOOKUP(I29,cirit!$B$9:$H$40,7,FALSE)))</f>
        <v>0</v>
      </c>
      <c r="C29" s="206">
        <f>IF(ISERROR(VLOOKUP(I29,cirit!$B$9:$H$40,2,FALSE)),0,(VLOOKUP(I29,cirit!$B$9:$H$40,2,FALSE)))</f>
        <v>0</v>
      </c>
      <c r="D29" s="212">
        <f>IF(ISERROR(VLOOKUP(I29,cirit!$B$9:$H$40,3,FALSE)),0,(VLOOKUP(I29,cirit!$B$9:$H$40,3,FALSE)))</f>
        <v>0</v>
      </c>
      <c r="E29" s="212">
        <f>IF(ISERROR(VLOOKUP(I29,cirit!$B$9:$H$40,4,FALSE)),0,(VLOOKUP(I29,cirit!$B$9:$H$40,4,FALSE)))</f>
        <v>0</v>
      </c>
      <c r="F29" s="33">
        <f>IF(ISERROR(VLOOKUP(I29,cirit!$B$9:$H$40,5,FALSE)),0,(VLOOKUP(I29,cirit!$B$9:$H$40,5,FALSE)))</f>
        <v>0</v>
      </c>
      <c r="G29" s="40">
        <f>IF(ISERROR(VLOOKUP(I29,cirit!$B$9:$H$40,6,FALSE)),0,(VLOOKUP(I29,cirit!$B$9:$H$40,6,FALSE)))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IF(ISERROR(VLOOKUP(I30,cirit!$B$9:$H$40,7,FALSE)),0,(VLOOKUP(I30,cirit!$B$9:$H$40,7,FALSE)))</f>
        <v>0</v>
      </c>
      <c r="C30" s="206">
        <f>IF(ISERROR(VLOOKUP(I30,cirit!$B$9:$H$40,2,FALSE)),0,(VLOOKUP(I30,cirit!$B$9:$H$40,2,FALSE)))</f>
        <v>0</v>
      </c>
      <c r="D30" s="212">
        <f>IF(ISERROR(VLOOKUP(I30,cirit!$B$9:$H$40,3,FALSE)),0,(VLOOKUP(I30,cirit!$B$9:$H$40,3,FALSE)))</f>
        <v>0</v>
      </c>
      <c r="E30" s="212">
        <f>IF(ISERROR(VLOOKUP(I30,cirit!$B$9:$H$40,4,FALSE)),0,(VLOOKUP(I30,cirit!$B$9:$H$40,4,FALSE)))</f>
        <v>0</v>
      </c>
      <c r="F30" s="33">
        <f>IF(ISERROR(VLOOKUP(I30,cirit!$B$9:$H$40,5,FALSE)),0,(VLOOKUP(I30,cirit!$B$9:$H$40,5,FALSE)))</f>
        <v>0</v>
      </c>
      <c r="G30" s="40">
        <f>IF(ISERROR(VLOOKUP(I30,cirit!$B$9:$H$40,6,FALSE)),0,(VLOOKUP(I30,cirit!$B$9:$H$40,6,FALSE)))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IF(ISERROR(VLOOKUP(I31,cirit!$B$9:$H$40,7,FALSE)),0,(VLOOKUP(I31,cirit!$B$9:$H$40,7,FALSE)))</f>
        <v>0</v>
      </c>
      <c r="C31" s="206">
        <f>IF(ISERROR(VLOOKUP(I31,cirit!$B$9:$H$40,2,FALSE)),0,(VLOOKUP(I31,cirit!$B$9:$H$40,2,FALSE)))</f>
        <v>0</v>
      </c>
      <c r="D31" s="212">
        <f>IF(ISERROR(VLOOKUP(I31,cirit!$B$9:$H$40,3,FALSE)),0,(VLOOKUP(I31,cirit!$B$9:$H$40,3,FALSE)))</f>
        <v>0</v>
      </c>
      <c r="E31" s="212">
        <f>IF(ISERROR(VLOOKUP(I31,cirit!$B$9:$H$40,4,FALSE)),0,(VLOOKUP(I31,cirit!$B$9:$H$40,4,FALSE)))</f>
        <v>0</v>
      </c>
      <c r="F31" s="33">
        <f>IF(ISERROR(VLOOKUP(I31,cirit!$B$9:$H$40,5,FALSE)),0,(VLOOKUP(I31,cirit!$B$9:$H$40,5,FALSE)))</f>
        <v>0</v>
      </c>
      <c r="G31" s="40">
        <f>IF(ISERROR(VLOOKUP(I31,cirit!$B$9:$H$40,6,FALSE)),0,(VLOOKUP(I31,cirit!$B$9:$H$40,6,FALSE)))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IF(ISERROR(VLOOKUP(I32,cirit!$B$9:$H$40,7,FALSE)),0,(VLOOKUP(I32,cirit!$B$9:$H$40,7,FALSE)))</f>
        <v>0</v>
      </c>
      <c r="C32" s="206">
        <f>IF(ISERROR(VLOOKUP(I32,cirit!$B$9:$H$40,2,FALSE)),0,(VLOOKUP(I32,cirit!$B$9:$H$40,2,FALSE)))</f>
        <v>0</v>
      </c>
      <c r="D32" s="212">
        <f>IF(ISERROR(VLOOKUP(I32,cirit!$B$9:$H$40,3,FALSE)),0,(VLOOKUP(I32,cirit!$B$9:$H$40,3,FALSE)))</f>
        <v>0</v>
      </c>
      <c r="E32" s="212">
        <f>IF(ISERROR(VLOOKUP(I32,cirit!$B$9:$H$40,4,FALSE)),0,(VLOOKUP(I32,cirit!$B$9:$H$40,4,FALSE)))</f>
        <v>0</v>
      </c>
      <c r="F32" s="33">
        <f>IF(ISERROR(VLOOKUP(I32,cirit!$B$9:$H$40,5,FALSE)),0,(VLOOKUP(I32,cirit!$B$9:$H$40,5,FALSE)))</f>
        <v>0</v>
      </c>
      <c r="G32" s="40">
        <f>IF(ISERROR(VLOOKUP(I32,cirit!$B$9:$H$40,6,FALSE)),0,(VLOOKUP(I32,cirit!$B$9:$H$40,6,FALSE)))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IF(ISERROR(VLOOKUP(I33,cirit!$B$9:$H$40,7,FALSE)),0,(VLOOKUP(I33,cirit!$B$9:$H$40,7,FALSE)))</f>
        <v>0</v>
      </c>
      <c r="C33" s="206">
        <f>IF(ISERROR(VLOOKUP(I33,cirit!$B$9:$H$40,2,FALSE)),0,(VLOOKUP(I33,cirit!$B$9:$H$40,2,FALSE)))</f>
        <v>0</v>
      </c>
      <c r="D33" s="212">
        <f>IF(ISERROR(VLOOKUP(I33,cirit!$B$9:$H$40,3,FALSE)),0,(VLOOKUP(I33,cirit!$B$9:$H$40,3,FALSE)))</f>
        <v>0</v>
      </c>
      <c r="E33" s="212">
        <f>IF(ISERROR(VLOOKUP(I33,cirit!$B$9:$H$40,4,FALSE)),0,(VLOOKUP(I33,cirit!$B$9:$H$40,4,FALSE)))</f>
        <v>0</v>
      </c>
      <c r="F33" s="33">
        <f>IF(ISERROR(VLOOKUP(I33,cirit!$B$9:$H$40,5,FALSE)),0,(VLOOKUP(I33,cirit!$B$9:$H$40,5,FALSE)))</f>
        <v>0</v>
      </c>
      <c r="G33" s="40">
        <f>IF(ISERROR(VLOOKUP(I33,cirit!$B$9:$H$40,6,FALSE)),0,(VLOOKUP(I33,cirit!$B$9:$H$40,6,FALSE)))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IF(ISERROR(VLOOKUP(I34,cirit!$B$9:$H$40,7,FALSE)),0,(VLOOKUP(I34,cirit!$B$9:$H$40,7,FALSE)))</f>
        <v>0</v>
      </c>
      <c r="C34" s="206">
        <f>IF(ISERROR(VLOOKUP(I34,cirit!$B$9:$H$40,2,FALSE)),0,(VLOOKUP(I34,cirit!$B$9:$H$40,2,FALSE)))</f>
        <v>0</v>
      </c>
      <c r="D34" s="212">
        <f>IF(ISERROR(VLOOKUP(I34,cirit!$B$9:$H$40,3,FALSE)),0,(VLOOKUP(I34,cirit!$B$9:$H$40,3,FALSE)))</f>
        <v>0</v>
      </c>
      <c r="E34" s="212">
        <f>IF(ISERROR(VLOOKUP(I34,cirit!$B$9:$H$40,4,FALSE)),0,(VLOOKUP(I34,cirit!$B$9:$H$40,4,FALSE)))</f>
        <v>0</v>
      </c>
      <c r="F34" s="33">
        <f>IF(ISERROR(VLOOKUP(I34,cirit!$B$9:$H$40,5,FALSE)),0,(VLOOKUP(I34,cirit!$B$9:$H$40,5,FALSE)))</f>
        <v>0</v>
      </c>
      <c r="G34" s="40">
        <f>IF(ISERROR(VLOOKUP(I34,cirit!$B$9:$H$40,6,FALSE)),0,(VLOOKUP(I34,cirit!$B$9:$H$40,6,FALSE)))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IF(ISERROR(VLOOKUP(I35,cirit!$B$9:$H$40,7,FALSE)),0,(VLOOKUP(I35,cirit!$B$9:$H$40,7,FALSE)))</f>
        <v>0</v>
      </c>
      <c r="C35" s="206">
        <f>IF(ISERROR(VLOOKUP(I35,cirit!$B$9:$H$40,2,FALSE)),0,(VLOOKUP(I35,cirit!$B$9:$H$40,2,FALSE)))</f>
        <v>0</v>
      </c>
      <c r="D35" s="212">
        <f>IF(ISERROR(VLOOKUP(I35,cirit!$B$9:$H$40,3,FALSE)),0,(VLOOKUP(I35,cirit!$B$9:$H$40,3,FALSE)))</f>
        <v>0</v>
      </c>
      <c r="E35" s="212">
        <f>IF(ISERROR(VLOOKUP(I35,cirit!$B$9:$H$40,4,FALSE)),0,(VLOOKUP(I35,cirit!$B$9:$H$40,4,FALSE)))</f>
        <v>0</v>
      </c>
      <c r="F35" s="33">
        <f>IF(ISERROR(VLOOKUP(I35,cirit!$B$9:$H$40,5,FALSE)),0,(VLOOKUP(I35,cirit!$B$9:$H$40,5,FALSE)))</f>
        <v>0</v>
      </c>
      <c r="G35" s="40">
        <f>IF(ISERROR(VLOOKUP(I35,cirit!$B$9:$H$40,6,FALSE)),0,(VLOOKUP(I35,cirit!$B$9:$H$40,6,FALSE)))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IF(ISERROR(VLOOKUP(I36,cirit!$B$9:$H$40,7,FALSE)),0,(VLOOKUP(I36,cirit!$B$9:$H$40,7,FALSE)))</f>
        <v>0</v>
      </c>
      <c r="C36" s="206">
        <f>IF(ISERROR(VLOOKUP(I36,cirit!$B$9:$H$40,2,FALSE)),0,(VLOOKUP(I36,cirit!$B$9:$H$40,2,FALSE)))</f>
        <v>0</v>
      </c>
      <c r="D36" s="212">
        <f>IF(ISERROR(VLOOKUP(I36,cirit!$B$9:$H$40,3,FALSE)),0,(VLOOKUP(I36,cirit!$B$9:$H$40,3,FALSE)))</f>
        <v>0</v>
      </c>
      <c r="E36" s="212">
        <f>IF(ISERROR(VLOOKUP(I36,cirit!$B$9:$H$40,4,FALSE)),0,(VLOOKUP(I36,cirit!$B$9:$H$40,4,FALSE)))</f>
        <v>0</v>
      </c>
      <c r="F36" s="33">
        <f>IF(ISERROR(VLOOKUP(I36,cirit!$B$9:$H$40,5,FALSE)),0,(VLOOKUP(I36,cirit!$B$9:$H$40,5,FALSE)))</f>
        <v>0</v>
      </c>
      <c r="G36" s="40">
        <f>IF(ISERROR(VLOOKUP(I36,cirit!$B$9:$H$40,6,FALSE)),0,(VLOOKUP(I36,cirit!$B$9:$H$40,6,FALSE)))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IF(ISERROR(VLOOKUP(I37,cirit!$B$9:$H$40,7,FALSE)),0,(VLOOKUP(I37,cirit!$B$9:$H$40,7,FALSE)))</f>
        <v>0</v>
      </c>
      <c r="C37" s="206">
        <f>IF(ISERROR(VLOOKUP(I37,cirit!$B$9:$H$40,2,FALSE)),0,(VLOOKUP(I37,cirit!$B$9:$H$40,2,FALSE)))</f>
        <v>0</v>
      </c>
      <c r="D37" s="212">
        <f>IF(ISERROR(VLOOKUP(I37,cirit!$B$9:$H$40,3,FALSE)),0,(VLOOKUP(I37,cirit!$B$9:$H$40,3,FALSE)))</f>
        <v>0</v>
      </c>
      <c r="E37" s="212">
        <f>IF(ISERROR(VLOOKUP(I37,cirit!$B$9:$H$40,4,FALSE)),0,(VLOOKUP(I37,cirit!$B$9:$H$40,4,FALSE)))</f>
        <v>0</v>
      </c>
      <c r="F37" s="33">
        <f>IF(ISERROR(VLOOKUP(I37,cirit!$B$9:$H$40,5,FALSE)),0,(VLOOKUP(I37,cirit!$B$9:$H$40,5,FALSE)))</f>
        <v>0</v>
      </c>
      <c r="G37" s="40">
        <f>IF(ISERROR(VLOOKUP(I37,cirit!$B$9:$H$40,6,FALSE)),0,(VLOOKUP(I37,cirit!$B$9:$H$40,6,FALSE)))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IF(ISERROR(VLOOKUP(I38,cirit!$B$9:$H$40,7,FALSE)),0,(VLOOKUP(I38,cirit!$B$9:$H$40,7,FALSE)))</f>
        <v>0</v>
      </c>
      <c r="C38" s="206">
        <f>IF(ISERROR(VLOOKUP(I38,cirit!$B$9:$H$40,2,FALSE)),0,(VLOOKUP(I38,cirit!$B$9:$H$40,2,FALSE)))</f>
        <v>0</v>
      </c>
      <c r="D38" s="212">
        <f>IF(ISERROR(VLOOKUP(I38,cirit!$B$9:$H$40,3,FALSE)),0,(VLOOKUP(I38,cirit!$B$9:$H$40,3,FALSE)))</f>
        <v>0</v>
      </c>
      <c r="E38" s="212">
        <f>IF(ISERROR(VLOOKUP(I38,cirit!$B$9:$H$40,4,FALSE)),0,(VLOOKUP(I38,cirit!$B$9:$H$40,4,FALSE)))</f>
        <v>0</v>
      </c>
      <c r="F38" s="33">
        <f>IF(ISERROR(VLOOKUP(I38,cirit!$B$9:$H$40,5,FALSE)),0,(VLOOKUP(I38,cirit!$B$9:$H$40,5,FALSE)))</f>
        <v>0</v>
      </c>
      <c r="G38" s="40">
        <f>IF(ISERROR(VLOOKUP(I38,cirit!$B$9:$H$40,6,FALSE)),0,(VLOOKUP(I38,cirit!$B$9:$H$40,6,FALSE)))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IF(ISERROR(VLOOKUP(I39,cirit!$B$9:$H$40,7,FALSE)),0,(VLOOKUP(I39,cirit!$B$9:$H$40,7,FALSE)))</f>
        <v>0</v>
      </c>
      <c r="C39" s="206">
        <f>IF(ISERROR(VLOOKUP(I39,cirit!$B$9:$H$40,2,FALSE)),0,(VLOOKUP(I39,cirit!$B$9:$H$40,2,FALSE)))</f>
        <v>0</v>
      </c>
      <c r="D39" s="212">
        <f>IF(ISERROR(VLOOKUP(I39,cirit!$B$9:$H$40,3,FALSE)),0,(VLOOKUP(I39,cirit!$B$9:$H$40,3,FALSE)))</f>
        <v>0</v>
      </c>
      <c r="E39" s="212">
        <f>IF(ISERROR(VLOOKUP(I39,cirit!$B$9:$H$40,4,FALSE)),0,(VLOOKUP(I39,cirit!$B$9:$H$40,4,FALSE)))</f>
        <v>0</v>
      </c>
      <c r="F39" s="33">
        <f>IF(ISERROR(VLOOKUP(I39,cirit!$B$9:$H$40,5,FALSE)),0,(VLOOKUP(I39,cirit!$B$9:$H$40,5,FALSE)))</f>
        <v>0</v>
      </c>
      <c r="G39" s="40">
        <f>IF(ISERROR(VLOOKUP(I39,cirit!$B$9:$H$40,6,FALSE)),0,(VLOOKUP(I39,cirit!$B$9:$H$40,6,FALSE)))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IF(ISERROR(VLOOKUP(I40,cirit!$B$9:$H$40,7,FALSE)),0,(VLOOKUP(I40,cirit!$B$9:$H$40,7,FALSE)))</f>
        <v>0</v>
      </c>
      <c r="C40" s="206">
        <f>IF(ISERROR(VLOOKUP(I40,cirit!$B$9:$H$40,2,FALSE)),0,(VLOOKUP(I40,cirit!$B$9:$H$40,2,FALSE)))</f>
        <v>0</v>
      </c>
      <c r="D40" s="212">
        <f>IF(ISERROR(VLOOKUP(I40,cirit!$B$9:$H$40,3,FALSE)),0,(VLOOKUP(I40,cirit!$B$9:$H$40,3,FALSE)))</f>
        <v>0</v>
      </c>
      <c r="E40" s="212">
        <f>IF(ISERROR(VLOOKUP(I40,cirit!$B$9:$H$40,4,FALSE)),0,(VLOOKUP(I40,cirit!$B$9:$H$40,4,FALSE)))</f>
        <v>0</v>
      </c>
      <c r="F40" s="33">
        <f>IF(ISERROR(VLOOKUP(I40,cirit!$B$9:$H$40,5,FALSE)),0,(VLOOKUP(I40,cirit!$B$9:$H$40,5,FALSE)))</f>
        <v>0</v>
      </c>
      <c r="G40" s="40">
        <f>IF(ISERROR(VLOOKUP(I40,cirit!$B$9:$H$40,6,FALSE)),0,(VLOOKUP(I40,cirit!$B$9:$H$40,6,FALSE)))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40" priority="1" stopIfTrue="1" operator="equal">
      <formula>0</formula>
    </cfRule>
  </conditionalFormatting>
  <conditionalFormatting sqref="A7">
    <cfRule type="cellIs" dxfId="39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indexed="10"/>
  </sheetPr>
  <dimension ref="A1:AJ39"/>
  <sheetViews>
    <sheetView view="pageBreakPreview" zoomScale="60" zoomScaleNormal="75" workbookViewId="0">
      <pane xSplit="6" ySplit="5" topLeftCell="G6" activePane="bottomRight" state="frozen"/>
      <selection activeCell="T2" sqref="T2:U104"/>
      <selection pane="topRight" activeCell="T2" sqref="T2:U104"/>
      <selection pane="bottomLeft" activeCell="T2" sqref="T2:U104"/>
      <selection pane="bottomRight" activeCell="E8" sqref="E8"/>
    </sheetView>
  </sheetViews>
  <sheetFormatPr defaultColWidth="9.140625" defaultRowHeight="35.1" customHeight="1"/>
  <cols>
    <col min="1" max="1" width="8.140625" style="50" bestFit="1" customWidth="1"/>
    <col min="2" max="2" width="4.42578125" style="22" bestFit="1" customWidth="1"/>
    <col min="3" max="3" width="6.7109375" style="22" customWidth="1"/>
    <col min="4" max="4" width="12.85546875" style="22" customWidth="1"/>
    <col min="5" max="5" width="25.7109375" style="50" customWidth="1"/>
    <col min="6" max="6" width="23.7109375" style="50" customWidth="1"/>
    <col min="7" max="7" width="10.7109375" style="50" customWidth="1"/>
    <col min="8" max="9" width="8.7109375" style="22" customWidth="1"/>
    <col min="10" max="15" width="8.7109375" style="50" customWidth="1"/>
    <col min="16" max="16" width="8.7109375" style="22" customWidth="1"/>
    <col min="17" max="17" width="9.7109375" style="22" customWidth="1"/>
    <col min="18" max="16384" width="9.140625" style="22"/>
  </cols>
  <sheetData>
    <row r="1" spans="1:35" ht="35.1" customHeight="1">
      <c r="B1" s="319" t="s">
        <v>3</v>
      </c>
      <c r="C1" s="319"/>
      <c r="D1" s="319"/>
      <c r="E1" s="126" t="str">
        <f>'genel bilgi girişi'!$B$4</f>
        <v>GENÇ KIZ</v>
      </c>
      <c r="J1" s="22"/>
      <c r="K1" s="22"/>
      <c r="N1" s="125" t="s">
        <v>4</v>
      </c>
      <c r="O1" s="326" t="str">
        <f>'genel bilgi girişi'!B5</f>
        <v>ATATÜRK STADYUMU</v>
      </c>
      <c r="P1" s="326"/>
      <c r="Q1" s="326"/>
    </row>
    <row r="2" spans="1:35" ht="35.1" customHeight="1">
      <c r="B2" s="319" t="s">
        <v>6</v>
      </c>
      <c r="C2" s="319"/>
      <c r="D2" s="319"/>
      <c r="E2" s="128" t="s">
        <v>170</v>
      </c>
      <c r="J2" s="52"/>
      <c r="K2" s="52"/>
      <c r="L2" s="52"/>
      <c r="M2" s="52"/>
      <c r="N2" s="125" t="s">
        <v>5</v>
      </c>
      <c r="O2" s="327" t="str">
        <f>'genel bilgi girişi'!B6</f>
        <v>11-12 MART 2019</v>
      </c>
      <c r="P2" s="327"/>
      <c r="Q2" s="327"/>
    </row>
    <row r="3" spans="1:35" ht="35.1" customHeight="1">
      <c r="B3" s="319" t="s">
        <v>40</v>
      </c>
      <c r="C3" s="319"/>
      <c r="D3" s="319"/>
      <c r="E3" s="128" t="str">
        <f>rekorlar!$H$24</f>
        <v>ÖZEN DOĞACAN 34.78 m</v>
      </c>
      <c r="K3" s="150"/>
      <c r="L3" s="150"/>
      <c r="M3" s="151"/>
      <c r="N3" s="125" t="s">
        <v>41</v>
      </c>
      <c r="O3" s="328" t="str">
        <f>'yarışma programı'!$E$20</f>
        <v>1. Gün-10:40</v>
      </c>
      <c r="P3" s="328"/>
      <c r="Q3" s="328"/>
    </row>
    <row r="4" spans="1:35" ht="35.1" customHeight="1">
      <c r="B4" s="318" t="str">
        <f>'genel bilgi girişi'!$B$8</f>
        <v>MİLLİ EĞİTİM ve KÜLTÜR BAKANLIĞI 2018-2019 ÖĞRETİM YILI GENÇLER ATLETİZM  ELEME YARIŞMALARI</v>
      </c>
      <c r="C4" s="318"/>
      <c r="D4" s="318"/>
      <c r="E4" s="318"/>
      <c r="F4" s="318"/>
      <c r="G4" s="186"/>
      <c r="H4" s="343" t="s">
        <v>28</v>
      </c>
      <c r="I4" s="343"/>
      <c r="J4" s="343"/>
      <c r="K4" s="343"/>
      <c r="L4" s="343"/>
      <c r="M4" s="343"/>
      <c r="N4" s="343"/>
      <c r="O4" s="152"/>
    </row>
    <row r="5" spans="1:35" s="52" customFormat="1" ht="35.1" customHeight="1">
      <c r="A5" s="39" t="s">
        <v>193</v>
      </c>
      <c r="B5" s="39" t="s">
        <v>45</v>
      </c>
      <c r="C5" s="39" t="s">
        <v>7</v>
      </c>
      <c r="D5" s="129" t="s">
        <v>34</v>
      </c>
      <c r="E5" s="129" t="s">
        <v>35</v>
      </c>
      <c r="F5" s="129" t="s">
        <v>8</v>
      </c>
      <c r="G5" s="129" t="s">
        <v>254</v>
      </c>
      <c r="H5" s="45">
        <v>1</v>
      </c>
      <c r="I5" s="45">
        <v>2</v>
      </c>
      <c r="J5" s="45">
        <v>3</v>
      </c>
      <c r="K5" s="154" t="s">
        <v>192</v>
      </c>
      <c r="L5" s="154">
        <v>4</v>
      </c>
      <c r="M5" s="45">
        <v>5</v>
      </c>
      <c r="N5" s="45">
        <v>6</v>
      </c>
      <c r="O5" s="91" t="s">
        <v>23</v>
      </c>
      <c r="P5" s="39" t="s">
        <v>10</v>
      </c>
      <c r="Q5" s="39" t="s">
        <v>24</v>
      </c>
    </row>
    <row r="6" spans="1:35" ht="35.1" customHeight="1">
      <c r="A6" s="154">
        <v>2</v>
      </c>
      <c r="B6" s="53">
        <v>1</v>
      </c>
      <c r="C6" s="54">
        <f>'yarışmaya katılan okullar'!B12</f>
        <v>33</v>
      </c>
      <c r="D6" s="134">
        <v>37987</v>
      </c>
      <c r="E6" s="135" t="s">
        <v>424</v>
      </c>
      <c r="F6" s="136" t="str">
        <f>'yarışmaya katılan okullar'!C12</f>
        <v>DEĞİRMENLİK LİSESİ</v>
      </c>
      <c r="G6" s="135"/>
      <c r="H6" s="55"/>
      <c r="I6" s="55"/>
      <c r="J6" s="55"/>
      <c r="K6" s="187">
        <f t="shared" ref="K6:K12" si="0">IF(G6="",MAX(H6:J6),"")</f>
        <v>0</v>
      </c>
      <c r="L6" s="55"/>
      <c r="M6" s="194"/>
      <c r="N6" s="194"/>
      <c r="O6" s="187">
        <f>IF(G6="",MAX(H6:N6),G6)</f>
        <v>0</v>
      </c>
      <c r="P6" s="218" t="e">
        <f>IF(LEN(O6)&gt;0,VLOOKUP(O6,Puanlar!$AA$4:$AB$111,2)-IF(COUNTIF(Puanlar!$AA$4:$AB$111,O6)=0,0,0)," ")</f>
        <v>#N/A</v>
      </c>
      <c r="Q6" s="162"/>
      <c r="AI6" s="189"/>
    </row>
    <row r="7" spans="1:35" ht="35.1" customHeight="1">
      <c r="A7" s="154">
        <v>4</v>
      </c>
      <c r="B7" s="53">
        <v>2</v>
      </c>
      <c r="C7" s="54">
        <f>'yarışmaya katılan okullar'!B13</f>
        <v>35</v>
      </c>
      <c r="D7" s="134" t="s">
        <v>192</v>
      </c>
      <c r="E7" s="135" t="s">
        <v>192</v>
      </c>
      <c r="F7" s="136" t="str">
        <f>'yarışmaya katılan okullar'!C13</f>
        <v>ANAFARTALAR LİSESİ</v>
      </c>
      <c r="G7" s="135"/>
      <c r="H7" s="55"/>
      <c r="I7" s="55"/>
      <c r="J7" s="55"/>
      <c r="K7" s="187">
        <f t="shared" si="0"/>
        <v>0</v>
      </c>
      <c r="L7" s="55"/>
      <c r="M7" s="194"/>
      <c r="N7" s="194"/>
      <c r="O7" s="187">
        <f t="shared" ref="O7:O37" si="1">IF(G7="",MAX(H7:N7),G7)</f>
        <v>0</v>
      </c>
      <c r="P7" s="218" t="e">
        <f>IF(LEN(O7)&gt;0,VLOOKUP(O7,Puanlar!$AA$4:$AB$111,2)-IF(COUNTIF(Puanlar!$AA$4:$AB$111,O7)=0,0,0)," ")</f>
        <v>#N/A</v>
      </c>
      <c r="Q7" s="162"/>
      <c r="AI7" s="189"/>
    </row>
    <row r="8" spans="1:35" ht="35.1" customHeight="1">
      <c r="A8" s="154">
        <v>6</v>
      </c>
      <c r="B8" s="53">
        <v>3</v>
      </c>
      <c r="C8" s="54">
        <f>'yarışmaya katılan okullar'!B14</f>
        <v>49</v>
      </c>
      <c r="D8" s="134">
        <v>37601</v>
      </c>
      <c r="E8" s="135" t="s">
        <v>436</v>
      </c>
      <c r="F8" s="136" t="str">
        <f>'yarışmaya katılan okullar'!C14</f>
        <v>NAMIK KEMAL LİSESİ</v>
      </c>
      <c r="G8" s="135"/>
      <c r="H8" s="55"/>
      <c r="I8" s="55"/>
      <c r="J8" s="55"/>
      <c r="K8" s="187">
        <f t="shared" si="0"/>
        <v>0</v>
      </c>
      <c r="L8" s="55"/>
      <c r="M8" s="194"/>
      <c r="N8" s="194"/>
      <c r="O8" s="187">
        <f t="shared" si="1"/>
        <v>0</v>
      </c>
      <c r="P8" s="218" t="e">
        <f>IF(LEN(O8)&gt;0,VLOOKUP(O8,Puanlar!$AA$4:$AB$111,2)-IF(COUNTIF(Puanlar!$AA$4:$AB$111,O8)=0,0,0)," ")</f>
        <v>#N/A</v>
      </c>
      <c r="Q8" s="162"/>
      <c r="AI8" s="189"/>
    </row>
    <row r="9" spans="1:35" ht="35.1" customHeight="1">
      <c r="A9" s="154">
        <v>8</v>
      </c>
      <c r="B9" s="53">
        <v>4</v>
      </c>
      <c r="C9" s="54">
        <f>'yarışmaya katılan okullar'!B15</f>
        <v>71</v>
      </c>
      <c r="D9" s="134" t="s">
        <v>409</v>
      </c>
      <c r="E9" s="135" t="s">
        <v>410</v>
      </c>
      <c r="F9" s="136" t="str">
        <f>'yarışmaya katılan okullar'!C15</f>
        <v>THE AMERİCAN COLLEGE</v>
      </c>
      <c r="G9" s="135"/>
      <c r="H9" s="55"/>
      <c r="I9" s="55"/>
      <c r="J9" s="55"/>
      <c r="K9" s="187">
        <f t="shared" si="0"/>
        <v>0</v>
      </c>
      <c r="L9" s="55"/>
      <c r="M9" s="194"/>
      <c r="N9" s="194"/>
      <c r="O9" s="187">
        <f t="shared" si="1"/>
        <v>0</v>
      </c>
      <c r="P9" s="218" t="e">
        <f>IF(LEN(O9)&gt;0,VLOOKUP(O9,Puanlar!$AA$4:$AB$111,2)-IF(COUNTIF(Puanlar!$AA$4:$AB$111,O9)=0,0,0)," ")</f>
        <v>#N/A</v>
      </c>
      <c r="Q9" s="162"/>
      <c r="AI9" s="189"/>
    </row>
    <row r="10" spans="1:35" ht="35.1" customHeight="1">
      <c r="A10" s="154">
        <v>7</v>
      </c>
      <c r="B10" s="53">
        <v>5</v>
      </c>
      <c r="C10" s="54">
        <f>'yarışmaya katılan okullar'!B16</f>
        <v>77</v>
      </c>
      <c r="D10" s="134">
        <v>38058</v>
      </c>
      <c r="E10" s="135" t="s">
        <v>437</v>
      </c>
      <c r="F10" s="136" t="str">
        <f>'yarışmaya katılan okullar'!C16</f>
        <v>BÜLENT ECEVİT ANADOLU LİSESİ</v>
      </c>
      <c r="G10" s="135"/>
      <c r="H10" s="55"/>
      <c r="I10" s="55"/>
      <c r="J10" s="55"/>
      <c r="K10" s="187">
        <f t="shared" si="0"/>
        <v>0</v>
      </c>
      <c r="L10" s="55"/>
      <c r="M10" s="55"/>
      <c r="N10" s="55"/>
      <c r="O10" s="187">
        <f t="shared" si="1"/>
        <v>0</v>
      </c>
      <c r="P10" s="218" t="e">
        <f>IF(LEN(O10)&gt;0,VLOOKUP(O10,Puanlar!$AA$4:$AB$111,2)-IF(COUNTIF(Puanlar!$AA$4:$AB$111,O10)=0,0,0)," ")</f>
        <v>#N/A</v>
      </c>
      <c r="Q10" s="162"/>
      <c r="AI10" s="189"/>
    </row>
    <row r="11" spans="1:35" ht="35.1" customHeight="1">
      <c r="A11" s="154">
        <v>5</v>
      </c>
      <c r="B11" s="53">
        <v>6</v>
      </c>
      <c r="C11" s="54">
        <f>'yarışmaya katılan okullar'!B17</f>
        <v>45</v>
      </c>
      <c r="D11" s="134">
        <v>38157</v>
      </c>
      <c r="E11" s="135" t="s">
        <v>412</v>
      </c>
      <c r="F11" s="136" t="str">
        <f>'yarışmaya katılan okullar'!C17</f>
        <v>GÜZELYURT MESLEK LİSESİ</v>
      </c>
      <c r="G11" s="135"/>
      <c r="H11" s="55"/>
      <c r="I11" s="55"/>
      <c r="J11" s="55"/>
      <c r="K11" s="187">
        <f t="shared" si="0"/>
        <v>0</v>
      </c>
      <c r="L11" s="55"/>
      <c r="M11" s="194"/>
      <c r="N11" s="194"/>
      <c r="O11" s="187">
        <f t="shared" si="1"/>
        <v>0</v>
      </c>
      <c r="P11" s="218" t="e">
        <f>IF(LEN(O11)&gt;0,VLOOKUP(O11,Puanlar!$AA$4:$AB$111,2)-IF(COUNTIF(Puanlar!$AA$4:$AB$111,O11)=0,0,0)," ")</f>
        <v>#N/A</v>
      </c>
      <c r="Q11" s="162"/>
      <c r="AI11" s="189"/>
    </row>
    <row r="12" spans="1:35" ht="35.1" customHeight="1">
      <c r="A12" s="154">
        <v>3</v>
      </c>
      <c r="B12" s="53">
        <v>7</v>
      </c>
      <c r="C12" s="54">
        <f>'yarışmaya katılan okullar'!B18</f>
        <v>40</v>
      </c>
      <c r="D12" s="134">
        <v>38177</v>
      </c>
      <c r="E12" s="135" t="s">
        <v>427</v>
      </c>
      <c r="F12" s="136" t="str">
        <f>'yarışmaya katılan okullar'!C18</f>
        <v>ERENKÖY LİSESİ</v>
      </c>
      <c r="G12" s="135"/>
      <c r="H12" s="55"/>
      <c r="I12" s="55"/>
      <c r="J12" s="55"/>
      <c r="K12" s="187">
        <f t="shared" si="0"/>
        <v>0</v>
      </c>
      <c r="L12" s="55"/>
      <c r="M12" s="194"/>
      <c r="N12" s="194"/>
      <c r="O12" s="187">
        <f t="shared" si="1"/>
        <v>0</v>
      </c>
      <c r="P12" s="218" t="e">
        <f>IF(LEN(O12)&gt;0,VLOOKUP(O12,Puanlar!$AA$4:$AB$111,2)-IF(COUNTIF(Puanlar!$AA$4:$AB$111,O12)=0,0,0)," ")</f>
        <v>#N/A</v>
      </c>
      <c r="Q12" s="162"/>
      <c r="AI12" s="189"/>
    </row>
    <row r="13" spans="1:35" ht="35.1" customHeight="1">
      <c r="A13" s="154">
        <v>1</v>
      </c>
      <c r="B13" s="53">
        <v>8</v>
      </c>
      <c r="C13" s="54">
        <f>'yarışmaya katılan okullar'!B19</f>
        <v>44</v>
      </c>
      <c r="D13" s="134">
        <v>37272</v>
      </c>
      <c r="E13" s="135" t="s">
        <v>413</v>
      </c>
      <c r="F13" s="136" t="str">
        <f>'yarışmaya katılan okullar'!C19</f>
        <v>LEFKE GAZİ LİSESİ</v>
      </c>
      <c r="G13" s="135"/>
      <c r="H13" s="55"/>
      <c r="I13" s="55"/>
      <c r="J13" s="55"/>
      <c r="K13" s="187">
        <f t="shared" ref="K13:K37" si="2">IF(G13="",MAX(H13:J13),"")</f>
        <v>0</v>
      </c>
      <c r="L13" s="55"/>
      <c r="M13" s="194"/>
      <c r="N13" s="194"/>
      <c r="O13" s="187">
        <f t="shared" si="1"/>
        <v>0</v>
      </c>
      <c r="P13" s="218" t="e">
        <f>IF(LEN(O13)&gt;0,VLOOKUP(O13,Puanlar!$AA$4:$AB$111,2)-IF(COUNTIF(Puanlar!$AA$4:$AB$111,O13)=0,0,0)," ")</f>
        <v>#N/A</v>
      </c>
      <c r="Q13" s="162"/>
      <c r="AI13" s="189"/>
    </row>
    <row r="14" spans="1:35" ht="35.1" customHeight="1">
      <c r="A14" s="154" t="s">
        <v>194</v>
      </c>
      <c r="B14" s="53">
        <v>9</v>
      </c>
      <c r="C14" s="54">
        <f>'yarışmaya katılan okullar'!B20</f>
        <v>81</v>
      </c>
      <c r="D14" s="134" t="s">
        <v>192</v>
      </c>
      <c r="E14" s="135" t="s">
        <v>192</v>
      </c>
      <c r="F14" s="136" t="str">
        <f>'yarışmaya katılan okullar'!C20</f>
        <v>THE ENGLISH SCHOOL OF KYRENIA</v>
      </c>
      <c r="G14" s="135"/>
      <c r="H14" s="55"/>
      <c r="I14" s="55"/>
      <c r="J14" s="55"/>
      <c r="K14" s="187">
        <f t="shared" si="2"/>
        <v>0</v>
      </c>
      <c r="L14" s="55"/>
      <c r="M14" s="194"/>
      <c r="N14" s="194"/>
      <c r="O14" s="187">
        <f t="shared" si="1"/>
        <v>0</v>
      </c>
      <c r="P14" s="218" t="e">
        <f>IF(LEN(O14)&gt;0,VLOOKUP(O14,Puanlar!$AA$4:$AB$111,2)-IF(COUNTIF(Puanlar!$AA$4:$AB$111,O14)=0,0,0)," ")</f>
        <v>#N/A</v>
      </c>
      <c r="Q14" s="162"/>
      <c r="AI14" s="189"/>
    </row>
    <row r="15" spans="1:35" ht="35.1" customHeight="1">
      <c r="A15" s="154"/>
      <c r="B15" s="53">
        <v>10</v>
      </c>
      <c r="C15" s="54">
        <f>'yarışmaya katılan okullar'!B21</f>
        <v>47</v>
      </c>
      <c r="D15" s="134">
        <v>37723</v>
      </c>
      <c r="E15" s="135" t="s">
        <v>414</v>
      </c>
      <c r="F15" s="136" t="str">
        <f>'yarışmaya katılan okullar'!C21</f>
        <v>KURTULUŞ LİSESİ</v>
      </c>
      <c r="G15" s="135"/>
      <c r="H15" s="55"/>
      <c r="I15" s="55"/>
      <c r="J15" s="55"/>
      <c r="K15" s="187">
        <f t="shared" si="2"/>
        <v>0</v>
      </c>
      <c r="L15" s="55"/>
      <c r="M15" s="194"/>
      <c r="N15" s="194"/>
      <c r="O15" s="187">
        <f t="shared" si="1"/>
        <v>0</v>
      </c>
      <c r="P15" s="218" t="e">
        <f>IF(LEN(O15)&gt;0,VLOOKUP(O15,Puanlar!$AA$4:$AB$111,2)-IF(COUNTIF(Puanlar!$AA$4:$AB$111,O15)=0,0,0)," ")</f>
        <v>#N/A</v>
      </c>
      <c r="Q15" s="162"/>
      <c r="AI15" s="189"/>
    </row>
    <row r="16" spans="1:35" ht="35.1" customHeight="1">
      <c r="A16" s="154"/>
      <c r="B16" s="53">
        <v>11</v>
      </c>
      <c r="C16" s="54">
        <f>'yarışmaya katılan okullar'!B22</f>
        <v>37</v>
      </c>
      <c r="D16" s="134">
        <v>37393</v>
      </c>
      <c r="E16" s="135" t="s">
        <v>438</v>
      </c>
      <c r="F16" s="136" t="str">
        <f>'yarışmaya katılan okullar'!C22</f>
        <v>BEKİRPAŞA LİSESİ</v>
      </c>
      <c r="G16" s="135"/>
      <c r="H16" s="55"/>
      <c r="I16" s="55"/>
      <c r="J16" s="55"/>
      <c r="K16" s="187">
        <f t="shared" si="2"/>
        <v>0</v>
      </c>
      <c r="L16" s="55"/>
      <c r="M16" s="194"/>
      <c r="N16" s="194"/>
      <c r="O16" s="187">
        <f t="shared" si="1"/>
        <v>0</v>
      </c>
      <c r="P16" s="218" t="e">
        <f>IF(LEN(O16)&gt;0,VLOOKUP(O16,Puanlar!$AA$4:$AB$111,2)-IF(COUNTIF(Puanlar!$AA$4:$AB$111,O16)=0,0,0)," ")</f>
        <v>#N/A</v>
      </c>
      <c r="Q16" s="162"/>
      <c r="AI16" s="189"/>
    </row>
    <row r="17" spans="1:35" ht="35.1" customHeight="1">
      <c r="A17" s="154"/>
      <c r="B17" s="53">
        <v>12</v>
      </c>
      <c r="C17" s="54">
        <f>'yarışmaya katılan okullar'!B23</f>
        <v>48</v>
      </c>
      <c r="D17" s="134">
        <v>37496</v>
      </c>
      <c r="E17" s="135" t="s">
        <v>439</v>
      </c>
      <c r="F17" s="136" t="str">
        <f>'yarışmaya katılan okullar'!C23</f>
        <v>LEFKOŞA TÜRK LİSESİ</v>
      </c>
      <c r="G17" s="135"/>
      <c r="H17" s="55"/>
      <c r="I17" s="55"/>
      <c r="J17" s="55"/>
      <c r="K17" s="187">
        <f t="shared" si="2"/>
        <v>0</v>
      </c>
      <c r="L17" s="55"/>
      <c r="M17" s="194"/>
      <c r="N17" s="194"/>
      <c r="O17" s="187">
        <f t="shared" si="1"/>
        <v>0</v>
      </c>
      <c r="P17" s="218" t="e">
        <f>IF(LEN(O17)&gt;0,VLOOKUP(O17,Puanlar!$AA$4:$AB$111,2)-IF(COUNTIF(Puanlar!$AA$4:$AB$111,O17)=0,0,0)," ")</f>
        <v>#N/A</v>
      </c>
      <c r="Q17" s="162"/>
      <c r="AI17" s="189"/>
    </row>
    <row r="18" spans="1:35" ht="35.1" customHeight="1">
      <c r="A18" s="154"/>
      <c r="B18" s="53">
        <v>13</v>
      </c>
      <c r="C18" s="54">
        <f>'yarışmaya katılan okullar'!B24</f>
        <v>39</v>
      </c>
      <c r="D18" s="134" t="s">
        <v>192</v>
      </c>
      <c r="E18" s="135" t="s">
        <v>192</v>
      </c>
      <c r="F18" s="136" t="str">
        <f>'yarışmaya katılan okullar'!C24</f>
        <v>CENGİZ TOPEL E. M .LİSESİ</v>
      </c>
      <c r="G18" s="135"/>
      <c r="H18" s="55"/>
      <c r="I18" s="55"/>
      <c r="J18" s="55"/>
      <c r="K18" s="187">
        <f t="shared" si="2"/>
        <v>0</v>
      </c>
      <c r="L18" s="55"/>
      <c r="M18" s="194"/>
      <c r="N18" s="194"/>
      <c r="O18" s="187">
        <f t="shared" si="1"/>
        <v>0</v>
      </c>
      <c r="P18" s="218" t="e">
        <f>IF(LEN(O18)&gt;0,VLOOKUP(O18,Puanlar!$AA$4:$AB$111,2)-IF(COUNTIF(Puanlar!$AA$4:$AB$111,O18)=0,0,0)," ")</f>
        <v>#N/A</v>
      </c>
      <c r="Q18" s="162"/>
      <c r="AI18" s="189"/>
    </row>
    <row r="19" spans="1:35" ht="35.1" customHeight="1">
      <c r="A19" s="154"/>
      <c r="B19" s="53">
        <v>14</v>
      </c>
      <c r="C19" s="54">
        <f>'yarışmaya katılan okullar'!B25</f>
        <v>64</v>
      </c>
      <c r="D19" s="134" t="s">
        <v>192</v>
      </c>
      <c r="E19" s="135" t="s">
        <v>192</v>
      </c>
      <c r="F19" s="136" t="str">
        <f>'yarışmaya katılan okullar'!C25</f>
        <v>GÜZELYURT TMK</v>
      </c>
      <c r="G19" s="135"/>
      <c r="H19" s="55"/>
      <c r="I19" s="55"/>
      <c r="J19" s="55"/>
      <c r="K19" s="187">
        <f t="shared" si="2"/>
        <v>0</v>
      </c>
      <c r="L19" s="55"/>
      <c r="M19" s="194"/>
      <c r="N19" s="194"/>
      <c r="O19" s="187">
        <f t="shared" si="1"/>
        <v>0</v>
      </c>
      <c r="P19" s="218" t="e">
        <f>IF(LEN(O19)&gt;0,VLOOKUP(O19,Puanlar!$AA$4:$AB$111,2)-IF(COUNTIF(Puanlar!$AA$4:$AB$111,O19)=0,0,0)," ")</f>
        <v>#N/A</v>
      </c>
      <c r="Q19" s="162"/>
      <c r="AI19" s="189"/>
    </row>
    <row r="20" spans="1:35" ht="35.1" customHeight="1">
      <c r="A20" s="154"/>
      <c r="B20" s="53">
        <v>15</v>
      </c>
      <c r="C20" s="54">
        <f>'yarışmaya katılan okullar'!B26</f>
        <v>60</v>
      </c>
      <c r="D20" s="134">
        <v>37777</v>
      </c>
      <c r="E20" s="135" t="s">
        <v>440</v>
      </c>
      <c r="F20" s="136" t="str">
        <f>'yarışmaya katılan okullar'!C26</f>
        <v>KARPAZ MESLEK LİSESİ</v>
      </c>
      <c r="G20" s="135"/>
      <c r="H20" s="55"/>
      <c r="I20" s="55"/>
      <c r="J20" s="55"/>
      <c r="K20" s="187">
        <f t="shared" si="2"/>
        <v>0</v>
      </c>
      <c r="L20" s="55"/>
      <c r="M20" s="55"/>
      <c r="N20" s="55"/>
      <c r="O20" s="187">
        <f t="shared" si="1"/>
        <v>0</v>
      </c>
      <c r="P20" s="218" t="e">
        <f>IF(LEN(O20)&gt;0,VLOOKUP(O20,Puanlar!$AA$4:$AB$111,2)-IF(COUNTIF(Puanlar!$AA$4:$AB$111,O20)=0,0,0)," ")</f>
        <v>#N/A</v>
      </c>
      <c r="Q20" s="162"/>
      <c r="AI20" s="189"/>
    </row>
    <row r="21" spans="1:35" ht="35.1" customHeight="1">
      <c r="A21" s="154"/>
      <c r="B21" s="53">
        <v>16</v>
      </c>
      <c r="C21" s="54">
        <f>'yarışmaya katılan okullar'!B27</f>
        <v>59</v>
      </c>
      <c r="D21" s="134" t="s">
        <v>192</v>
      </c>
      <c r="E21" s="135" t="s">
        <v>192</v>
      </c>
      <c r="F21" s="136" t="str">
        <f>'yarışmaya katılan okullar'!C27</f>
        <v>POLATPAŞA LİSESİ</v>
      </c>
      <c r="G21" s="135"/>
      <c r="H21" s="55"/>
      <c r="I21" s="55"/>
      <c r="J21" s="194"/>
      <c r="K21" s="187">
        <f t="shared" si="2"/>
        <v>0</v>
      </c>
      <c r="L21" s="194"/>
      <c r="M21" s="195"/>
      <c r="N21" s="195"/>
      <c r="O21" s="187">
        <f t="shared" si="1"/>
        <v>0</v>
      </c>
      <c r="P21" s="218" t="e">
        <f>IF(LEN(O21)&gt;0,VLOOKUP(O21,Puanlar!$AA$4:$AB$111,2)-IF(COUNTIF(Puanlar!$AA$4:$AB$111,O21)=0,0,0)," ")</f>
        <v>#N/A</v>
      </c>
      <c r="Q21" s="162"/>
      <c r="AI21" s="189"/>
    </row>
    <row r="22" spans="1:35" ht="35.1" customHeight="1">
      <c r="A22" s="154"/>
      <c r="B22" s="53">
        <v>17</v>
      </c>
      <c r="C22" s="54">
        <f>'yarışmaya katılan okullar'!B28</f>
        <v>36</v>
      </c>
      <c r="D22" s="134" t="s">
        <v>192</v>
      </c>
      <c r="E22" s="135" t="s">
        <v>192</v>
      </c>
      <c r="F22" s="136" t="str">
        <f>'yarışmaya katılan okullar'!C28</f>
        <v>ATATÜRK MESLEK LİSESİ</v>
      </c>
      <c r="G22" s="135"/>
      <c r="H22" s="55"/>
      <c r="I22" s="55"/>
      <c r="J22" s="194"/>
      <c r="K22" s="187">
        <f t="shared" si="2"/>
        <v>0</v>
      </c>
      <c r="L22" s="194"/>
      <c r="M22" s="194"/>
      <c r="N22" s="194"/>
      <c r="O22" s="187">
        <f t="shared" si="1"/>
        <v>0</v>
      </c>
      <c r="P22" s="218" t="e">
        <f>IF(LEN(O22)&gt;0,VLOOKUP(O22,Puanlar!$AA$4:$AB$111,2)-IF(COUNTIF(Puanlar!$AA$4:$AB$111,O22)=0,0,0)," ")</f>
        <v>#N/A</v>
      </c>
      <c r="Q22" s="162"/>
      <c r="AI22" s="189"/>
    </row>
    <row r="23" spans="1:35" ht="35.1" customHeight="1">
      <c r="A23" s="154"/>
      <c r="B23" s="53">
        <v>18</v>
      </c>
      <c r="C23" s="54">
        <f>'yarışmaya katılan okullar'!B29</f>
        <v>27</v>
      </c>
      <c r="D23" s="134">
        <v>36911</v>
      </c>
      <c r="E23" s="135" t="s">
        <v>199</v>
      </c>
      <c r="F23" s="136" t="str">
        <f>'yarışmaya katılan okullar'!C29</f>
        <v>YAKIN DOĞU KOLEJİ</v>
      </c>
      <c r="G23" s="135"/>
      <c r="H23" s="55"/>
      <c r="I23" s="55"/>
      <c r="J23" s="55"/>
      <c r="K23" s="187">
        <f t="shared" si="2"/>
        <v>0</v>
      </c>
      <c r="L23" s="55"/>
      <c r="M23" s="194"/>
      <c r="N23" s="194"/>
      <c r="O23" s="187">
        <f t="shared" si="1"/>
        <v>0</v>
      </c>
      <c r="P23" s="218" t="e">
        <f>IF(LEN(O23)&gt;0,VLOOKUP(O23,Puanlar!$AA$4:$AB$111,2)-IF(COUNTIF(Puanlar!$AA$4:$AB$111,O23)=0,0,0)," ")</f>
        <v>#N/A</v>
      </c>
      <c r="Q23" s="162"/>
      <c r="AI23" s="189"/>
    </row>
    <row r="24" spans="1:35" ht="35.1" customHeight="1">
      <c r="A24" s="154"/>
      <c r="B24" s="53">
        <v>19</v>
      </c>
      <c r="C24" s="54">
        <f>'yarışmaya katılan okullar'!B30</f>
        <v>46</v>
      </c>
      <c r="D24" s="134">
        <v>37837</v>
      </c>
      <c r="E24" s="135" t="s">
        <v>441</v>
      </c>
      <c r="F24" s="136" t="str">
        <f>'yarışmaya katılan okullar'!C30</f>
        <v>HAYDARPAŞA TİCARET LİSESİ</v>
      </c>
      <c r="G24" s="135"/>
      <c r="H24" s="55"/>
      <c r="I24" s="55"/>
      <c r="J24" s="194"/>
      <c r="K24" s="187">
        <f t="shared" si="2"/>
        <v>0</v>
      </c>
      <c r="L24" s="55"/>
      <c r="M24" s="194"/>
      <c r="N24" s="194"/>
      <c r="O24" s="187">
        <f t="shared" si="1"/>
        <v>0</v>
      </c>
      <c r="P24" s="218" t="e">
        <f>IF(LEN(O24)&gt;0,VLOOKUP(O24,Puanlar!$AA$4:$AB$111,2)-IF(COUNTIF(Puanlar!$AA$4:$AB$111,O24)=0,0,0)," ")</f>
        <v>#N/A</v>
      </c>
      <c r="Q24" s="162"/>
      <c r="AI24" s="189"/>
    </row>
    <row r="25" spans="1:35" ht="35.1" customHeight="1">
      <c r="A25" s="154"/>
      <c r="B25" s="53">
        <v>20</v>
      </c>
      <c r="C25" s="54">
        <f>'yarışmaya katılan okullar'!B31</f>
        <v>51</v>
      </c>
      <c r="D25" s="134">
        <v>37894</v>
      </c>
      <c r="E25" s="135" t="s">
        <v>420</v>
      </c>
      <c r="F25" s="136" t="str">
        <f>'yarışmaya katılan okullar'!C31</f>
        <v>TÜRK MAARİF KOLEJİ</v>
      </c>
      <c r="G25" s="135"/>
      <c r="H25" s="55"/>
      <c r="I25" s="55"/>
      <c r="J25" s="55"/>
      <c r="K25" s="187">
        <f t="shared" si="2"/>
        <v>0</v>
      </c>
      <c r="L25" s="55"/>
      <c r="M25" s="194"/>
      <c r="N25" s="194"/>
      <c r="O25" s="187">
        <f t="shared" si="1"/>
        <v>0</v>
      </c>
      <c r="P25" s="218" t="e">
        <f>IF(LEN(O25)&gt;0,VLOOKUP(O25,Puanlar!$AA$4:$AB$111,2)-IF(COUNTIF(Puanlar!$AA$4:$AB$111,O25)=0,0,0)," ")</f>
        <v>#N/A</v>
      </c>
      <c r="Q25" s="162"/>
      <c r="AI25" s="189"/>
    </row>
    <row r="26" spans="1:35" ht="35.1" customHeight="1">
      <c r="A26" s="154"/>
      <c r="B26" s="53">
        <v>21</v>
      </c>
      <c r="C26" s="54">
        <f>'yarışmaya katılan okullar'!B32</f>
        <v>53</v>
      </c>
      <c r="D26" s="134" t="s">
        <v>192</v>
      </c>
      <c r="E26" s="135" t="s">
        <v>192</v>
      </c>
      <c r="F26" s="136" t="str">
        <f>'yarışmaya katılan okullar'!C32</f>
        <v>20 TEMMUZ FEN LİSESİ</v>
      </c>
      <c r="G26" s="135"/>
      <c r="H26" s="55"/>
      <c r="I26" s="55"/>
      <c r="J26" s="194"/>
      <c r="K26" s="187">
        <f t="shared" si="2"/>
        <v>0</v>
      </c>
      <c r="L26" s="55"/>
      <c r="M26" s="194"/>
      <c r="N26" s="194"/>
      <c r="O26" s="187">
        <f t="shared" si="1"/>
        <v>0</v>
      </c>
      <c r="P26" s="218" t="e">
        <f>IF(LEN(O26)&gt;0,VLOOKUP(O26,Puanlar!$AA$4:$AB$111,2)-IF(COUNTIF(Puanlar!$AA$4:$AB$111,O26)=0,0,0)," ")</f>
        <v>#N/A</v>
      </c>
      <c r="Q26" s="162"/>
      <c r="AI26" s="189"/>
    </row>
    <row r="27" spans="1:35" ht="35.1" customHeight="1">
      <c r="A27" s="154"/>
      <c r="B27" s="53">
        <v>22</v>
      </c>
      <c r="C27" s="54">
        <f>'yarışmaya katılan okullar'!B33</f>
        <v>57</v>
      </c>
      <c r="D27" s="134" t="s">
        <v>422</v>
      </c>
      <c r="E27" s="135" t="s">
        <v>423</v>
      </c>
      <c r="F27" s="136" t="str">
        <f>'yarışmaya katılan okullar'!C33</f>
        <v>19 MAYIS TMK</v>
      </c>
      <c r="G27" s="135"/>
      <c r="H27" s="55"/>
      <c r="I27" s="55"/>
      <c r="J27" s="55"/>
      <c r="K27" s="187">
        <f t="shared" si="2"/>
        <v>0</v>
      </c>
      <c r="L27" s="55"/>
      <c r="M27" s="194"/>
      <c r="N27" s="194"/>
      <c r="O27" s="187">
        <f t="shared" si="1"/>
        <v>0</v>
      </c>
      <c r="P27" s="218" t="e">
        <f>IF(LEN(O27)&gt;0,VLOOKUP(O27,Puanlar!$AA$4:$AB$111,2)-IF(COUNTIF(Puanlar!$AA$4:$AB$111,O27)=0,0,0)," ")</f>
        <v>#N/A</v>
      </c>
      <c r="Q27" s="162"/>
      <c r="AI27" s="189"/>
    </row>
    <row r="28" spans="1:35" ht="35.1" customHeight="1">
      <c r="A28" s="154"/>
      <c r="B28" s="53">
        <v>23</v>
      </c>
      <c r="C28" s="54">
        <f>'yarışmaya katılan okullar'!B34</f>
        <v>30</v>
      </c>
      <c r="D28" s="134">
        <v>38013</v>
      </c>
      <c r="E28" s="135" t="s">
        <v>442</v>
      </c>
      <c r="F28" s="136" t="str">
        <f>'yarışmaya katılan okullar'!C34</f>
        <v>HALA SULTAN İLAHİYAT KOLEJİ</v>
      </c>
      <c r="G28" s="135"/>
      <c r="H28" s="55"/>
      <c r="I28" s="55"/>
      <c r="J28" s="194"/>
      <c r="K28" s="187">
        <f t="shared" si="2"/>
        <v>0</v>
      </c>
      <c r="L28" s="55"/>
      <c r="M28" s="194"/>
      <c r="N28" s="194"/>
      <c r="O28" s="187">
        <f t="shared" si="1"/>
        <v>0</v>
      </c>
      <c r="P28" s="218" t="e">
        <f>IF(LEN(O28)&gt;0,VLOOKUP(O28,Puanlar!$AA$4:$AB$111,2)-IF(COUNTIF(Puanlar!$AA$4:$AB$111,O28)=0,0,0)," ")</f>
        <v>#N/A</v>
      </c>
      <c r="Q28" s="162"/>
      <c r="AI28" s="189"/>
    </row>
    <row r="29" spans="1:35" ht="35.1" customHeight="1">
      <c r="A29" s="154"/>
      <c r="B29" s="53">
        <v>24</v>
      </c>
      <c r="C29" s="54">
        <f>'yarışmaya katılan okullar'!B35</f>
        <v>0</v>
      </c>
      <c r="D29" s="134"/>
      <c r="E29" s="135"/>
      <c r="F29" s="136" t="str">
        <f>'yarışmaya katılan okullar'!C35</f>
        <v/>
      </c>
      <c r="G29" s="135"/>
      <c r="H29" s="55"/>
      <c r="I29" s="55"/>
      <c r="J29" s="55"/>
      <c r="K29" s="187">
        <f t="shared" si="2"/>
        <v>0</v>
      </c>
      <c r="L29" s="55"/>
      <c r="M29" s="194"/>
      <c r="N29" s="194"/>
      <c r="O29" s="187">
        <f t="shared" si="1"/>
        <v>0</v>
      </c>
      <c r="P29" s="218" t="e">
        <f>IF(LEN(O29)&gt;0,VLOOKUP(O29,Puanlar!$AA$4:$AB$111,2)-IF(COUNTIF(Puanlar!$AA$4:$AB$111,O29)=0,0,0)," ")</f>
        <v>#N/A</v>
      </c>
      <c r="Q29" s="162"/>
      <c r="AI29" s="189"/>
    </row>
    <row r="30" spans="1:35" ht="35.1" customHeight="1">
      <c r="A30" s="154"/>
      <c r="B30" s="53">
        <v>25</v>
      </c>
      <c r="C30" s="54">
        <f>'yarışmaya katılan okullar'!B36</f>
        <v>0</v>
      </c>
      <c r="D30" s="141"/>
      <c r="E30" s="135"/>
      <c r="F30" s="136" t="str">
        <f>'yarışmaya katılan okullar'!C36</f>
        <v/>
      </c>
      <c r="G30" s="135"/>
      <c r="H30" s="55"/>
      <c r="I30" s="55"/>
      <c r="J30" s="194"/>
      <c r="K30" s="187">
        <f t="shared" si="2"/>
        <v>0</v>
      </c>
      <c r="L30" s="55"/>
      <c r="M30" s="194"/>
      <c r="N30" s="194"/>
      <c r="O30" s="187">
        <f t="shared" si="1"/>
        <v>0</v>
      </c>
      <c r="P30" s="218" t="e">
        <f>IF(LEN(O30)&gt;0,VLOOKUP(O30,Puanlar!$AA$4:$AB$111,2)-IF(COUNTIF(Puanlar!$AA$4:$AB$111,O30)=0,0,0)," ")</f>
        <v>#N/A</v>
      </c>
      <c r="Q30" s="162"/>
      <c r="AI30" s="189"/>
    </row>
    <row r="31" spans="1:35" ht="35.1" customHeight="1">
      <c r="A31" s="154"/>
      <c r="B31" s="53">
        <v>26</v>
      </c>
      <c r="C31" s="54">
        <f>'yarışmaya katılan okullar'!B37</f>
        <v>0</v>
      </c>
      <c r="D31" s="141"/>
      <c r="E31" s="135"/>
      <c r="F31" s="136" t="str">
        <f>'yarışmaya katılan okullar'!C37</f>
        <v/>
      </c>
      <c r="G31" s="135"/>
      <c r="H31" s="55"/>
      <c r="I31" s="55"/>
      <c r="J31" s="55"/>
      <c r="K31" s="187">
        <f t="shared" si="2"/>
        <v>0</v>
      </c>
      <c r="L31" s="55"/>
      <c r="M31" s="194"/>
      <c r="N31" s="194"/>
      <c r="O31" s="187">
        <f t="shared" si="1"/>
        <v>0</v>
      </c>
      <c r="P31" s="218" t="e">
        <f>IF(LEN(O31)&gt;0,VLOOKUP(O31,Puanlar!$AA$4:$AB$111,2)-IF(COUNTIF(Puanlar!$AA$4:$AB$111,O31)=0,0,0)," ")</f>
        <v>#N/A</v>
      </c>
      <c r="Q31" s="162"/>
      <c r="AI31" s="189"/>
    </row>
    <row r="32" spans="1:35" ht="35.1" customHeight="1">
      <c r="A32" s="154"/>
      <c r="B32" s="53">
        <v>27</v>
      </c>
      <c r="C32" s="54">
        <f>'yarışmaya katılan okullar'!B38</f>
        <v>0</v>
      </c>
      <c r="D32" s="141"/>
      <c r="E32" s="135"/>
      <c r="F32" s="136" t="str">
        <f>'yarışmaya katılan okullar'!C38</f>
        <v/>
      </c>
      <c r="G32" s="135"/>
      <c r="H32" s="55"/>
      <c r="I32" s="55"/>
      <c r="J32" s="194"/>
      <c r="K32" s="187">
        <f t="shared" si="2"/>
        <v>0</v>
      </c>
      <c r="L32" s="194"/>
      <c r="M32" s="194"/>
      <c r="N32" s="194"/>
      <c r="O32" s="187">
        <f t="shared" si="1"/>
        <v>0</v>
      </c>
      <c r="P32" s="218" t="e">
        <f>IF(LEN(O32)&gt;0,VLOOKUP(O32,Puanlar!$AA$4:$AB$111,2)-IF(COUNTIF(Puanlar!$AA$4:$AB$111,O32)=0,0,0)," ")</f>
        <v>#N/A</v>
      </c>
      <c r="Q32" s="162"/>
      <c r="AI32" s="189"/>
    </row>
    <row r="33" spans="1:36" ht="35.1" customHeight="1">
      <c r="A33" s="154"/>
      <c r="B33" s="53">
        <v>28</v>
      </c>
      <c r="C33" s="54">
        <f>'yarışmaya katılan okullar'!B39</f>
        <v>0</v>
      </c>
      <c r="D33" s="141"/>
      <c r="E33" s="135"/>
      <c r="F33" s="136" t="str">
        <f>'yarışmaya katılan okullar'!C39</f>
        <v/>
      </c>
      <c r="G33" s="135"/>
      <c r="H33" s="55"/>
      <c r="I33" s="55"/>
      <c r="J33" s="55"/>
      <c r="K33" s="187">
        <f t="shared" si="2"/>
        <v>0</v>
      </c>
      <c r="L33" s="55"/>
      <c r="M33" s="194"/>
      <c r="N33" s="194"/>
      <c r="O33" s="187">
        <f t="shared" si="1"/>
        <v>0</v>
      </c>
      <c r="P33" s="218" t="e">
        <f>IF(LEN(O33)&gt;0,VLOOKUP(O33,Puanlar!$AA$4:$AB$111,2)-IF(COUNTIF(Puanlar!$AA$4:$AB$111,O33)=0,0,0)," ")</f>
        <v>#N/A</v>
      </c>
      <c r="Q33" s="162"/>
      <c r="AI33" s="189"/>
    </row>
    <row r="34" spans="1:36" ht="35.1" customHeight="1">
      <c r="A34" s="154"/>
      <c r="B34" s="53">
        <v>29</v>
      </c>
      <c r="C34" s="54">
        <f>'yarışmaya katılan okullar'!B40</f>
        <v>0</v>
      </c>
      <c r="D34" s="141"/>
      <c r="E34" s="135"/>
      <c r="F34" s="136" t="str">
        <f>'yarışmaya katılan okullar'!C40</f>
        <v/>
      </c>
      <c r="G34" s="135"/>
      <c r="H34" s="55"/>
      <c r="I34" s="55"/>
      <c r="J34" s="194"/>
      <c r="K34" s="187">
        <f t="shared" si="2"/>
        <v>0</v>
      </c>
      <c r="L34" s="55"/>
      <c r="M34" s="194"/>
      <c r="N34" s="194"/>
      <c r="O34" s="187">
        <f t="shared" si="1"/>
        <v>0</v>
      </c>
      <c r="P34" s="218" t="e">
        <f>IF(LEN(O34)&gt;0,VLOOKUP(O34,Puanlar!$AA$4:$AB$111,2)-IF(COUNTIF(Puanlar!$AA$4:$AB$111,O34)=0,0,0)," ")</f>
        <v>#N/A</v>
      </c>
      <c r="Q34" s="162"/>
      <c r="AI34" s="189"/>
    </row>
    <row r="35" spans="1:36" ht="35.1" customHeight="1">
      <c r="A35" s="154"/>
      <c r="B35" s="53">
        <v>30</v>
      </c>
      <c r="C35" s="54">
        <f>'yarışmaya katılan okullar'!B41</f>
        <v>0</v>
      </c>
      <c r="D35" s="141"/>
      <c r="E35" s="135"/>
      <c r="F35" s="136" t="str">
        <f>'yarışmaya katılan okullar'!C41</f>
        <v/>
      </c>
      <c r="G35" s="135"/>
      <c r="H35" s="55"/>
      <c r="I35" s="55"/>
      <c r="J35" s="55"/>
      <c r="K35" s="187">
        <f t="shared" si="2"/>
        <v>0</v>
      </c>
      <c r="L35" s="55"/>
      <c r="M35" s="194"/>
      <c r="N35" s="194"/>
      <c r="O35" s="187">
        <f t="shared" si="1"/>
        <v>0</v>
      </c>
      <c r="P35" s="218" t="e">
        <f>IF(LEN(O35)&gt;0,VLOOKUP(O35,Puanlar!$AA$4:$AB$111,2)-IF(COUNTIF(Puanlar!$AA$4:$AB$111,O35)=0,0,0)," ")</f>
        <v>#N/A</v>
      </c>
      <c r="Q35" s="162"/>
      <c r="AI35" s="189"/>
    </row>
    <row r="36" spans="1:36" ht="35.1" customHeight="1">
      <c r="A36" s="154"/>
      <c r="B36" s="53">
        <v>31</v>
      </c>
      <c r="C36" s="54">
        <f>'yarışmaya katılan okullar'!B42</f>
        <v>0</v>
      </c>
      <c r="D36" s="141"/>
      <c r="E36" s="135"/>
      <c r="F36" s="136" t="str">
        <f>'yarışmaya katılan okullar'!C42</f>
        <v/>
      </c>
      <c r="G36" s="135"/>
      <c r="H36" s="55"/>
      <c r="I36" s="55"/>
      <c r="J36" s="194"/>
      <c r="K36" s="187">
        <f t="shared" si="2"/>
        <v>0</v>
      </c>
      <c r="L36" s="55"/>
      <c r="M36" s="194"/>
      <c r="N36" s="194"/>
      <c r="O36" s="187">
        <f t="shared" si="1"/>
        <v>0</v>
      </c>
      <c r="P36" s="218" t="e">
        <f>IF(LEN(O36)&gt;0,VLOOKUP(O36,Puanlar!$AA$4:$AB$111,2)-IF(COUNTIF(Puanlar!$AA$4:$AB$111,O36)=0,0,0)," ")</f>
        <v>#N/A</v>
      </c>
      <c r="Q36" s="162"/>
      <c r="AI36" s="189"/>
    </row>
    <row r="37" spans="1:36" ht="35.1" customHeight="1">
      <c r="A37" s="154"/>
      <c r="B37" s="53">
        <v>32</v>
      </c>
      <c r="C37" s="54">
        <f>'yarışmaya katılan okullar'!B43</f>
        <v>0</v>
      </c>
      <c r="D37" s="141"/>
      <c r="E37" s="135"/>
      <c r="F37" s="136" t="str">
        <f>'yarışmaya katılan okullar'!C43</f>
        <v/>
      </c>
      <c r="G37" s="135"/>
      <c r="H37" s="55"/>
      <c r="I37" s="55"/>
      <c r="J37" s="55"/>
      <c r="K37" s="187">
        <f t="shared" si="2"/>
        <v>0</v>
      </c>
      <c r="L37" s="55"/>
      <c r="M37" s="194"/>
      <c r="N37" s="194"/>
      <c r="O37" s="187">
        <f t="shared" si="1"/>
        <v>0</v>
      </c>
      <c r="P37" s="218" t="e">
        <f>IF(LEN(O37)&gt;0,VLOOKUP(O37,Puanlar!$AA$4:$AB$111,2)-IF(COUNTIF(Puanlar!$AA$4:$AB$111,O37)=0,0,0)," ")</f>
        <v>#N/A</v>
      </c>
      <c r="Q37" s="162"/>
      <c r="AI37" s="189"/>
    </row>
    <row r="38" spans="1:36" ht="39.950000000000003" customHeight="1">
      <c r="B38" s="50"/>
      <c r="C38" s="150">
        <v>0</v>
      </c>
      <c r="D38" s="170"/>
      <c r="E38" s="171" t="s">
        <v>52</v>
      </c>
      <c r="F38" s="151" t="s">
        <v>53</v>
      </c>
      <c r="G38" s="151"/>
      <c r="H38" s="344" t="s">
        <v>54</v>
      </c>
      <c r="I38" s="344"/>
      <c r="J38" s="344"/>
      <c r="K38" s="344"/>
      <c r="L38" s="344" t="s">
        <v>55</v>
      </c>
      <c r="M38" s="344"/>
      <c r="N38" s="344"/>
      <c r="O38" s="344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72"/>
      <c r="AA38" s="173"/>
      <c r="AB38" s="50"/>
      <c r="AC38" s="50"/>
      <c r="AD38" s="50"/>
      <c r="AE38" s="150"/>
      <c r="AF38" s="150"/>
      <c r="AG38" s="151"/>
      <c r="AH38" s="151"/>
      <c r="AI38" s="127"/>
      <c r="AJ38" s="174" t="str">
        <f>IF(AI38="","",VLOOKUP(AI38,#REF!,2,FALSE))</f>
        <v/>
      </c>
    </row>
    <row r="39" spans="1:36" s="50" customFormat="1" ht="35.1" customHeight="1">
      <c r="B39" s="321" t="s">
        <v>11</v>
      </c>
      <c r="C39" s="321"/>
      <c r="E39" s="50" t="s">
        <v>46</v>
      </c>
      <c r="H39" s="321" t="s">
        <v>47</v>
      </c>
      <c r="I39" s="321"/>
      <c r="K39" s="150"/>
      <c r="L39" s="321" t="s">
        <v>12</v>
      </c>
      <c r="M39" s="321"/>
      <c r="N39" s="151"/>
      <c r="O39" s="152"/>
      <c r="P39" s="321" t="s">
        <v>56</v>
      </c>
      <c r="Q39" s="321"/>
    </row>
  </sheetData>
  <mergeCells count="14">
    <mergeCell ref="L38:O38"/>
    <mergeCell ref="B39:C39"/>
    <mergeCell ref="H39:I39"/>
    <mergeCell ref="L39:M39"/>
    <mergeCell ref="P39:Q39"/>
    <mergeCell ref="H38:K38"/>
    <mergeCell ref="B2:D2"/>
    <mergeCell ref="B3:D3"/>
    <mergeCell ref="H4:N4"/>
    <mergeCell ref="O1:Q1"/>
    <mergeCell ref="O2:Q2"/>
    <mergeCell ref="O3:Q3"/>
    <mergeCell ref="B1:D1"/>
    <mergeCell ref="B4:F4"/>
  </mergeCells>
  <phoneticPr fontId="1" type="noConversion"/>
  <conditionalFormatting sqref="K3:M3 C6:G37 N39 K39 C38:AA38 AF38:AH38 AJ38">
    <cfRule type="cellIs" dxfId="38" priority="13" stopIfTrue="1" operator="equal">
      <formula>0</formula>
    </cfRule>
  </conditionalFormatting>
  <conditionalFormatting sqref="P6:P37">
    <cfRule type="containsErrors" dxfId="37" priority="12">
      <formula>ISERROR(P6)</formula>
    </cfRule>
  </conditionalFormatting>
  <conditionalFormatting sqref="K5:N5">
    <cfRule type="cellIs" dxfId="36" priority="5" stopIfTrue="1" operator="equal">
      <formula>0</formula>
    </cfRule>
  </conditionalFormatting>
  <conditionalFormatting sqref="O6:O37">
    <cfRule type="cellIs" dxfId="35" priority="4" operator="equal">
      <formula>0</formula>
    </cfRule>
  </conditionalFormatting>
  <conditionalFormatting sqref="O6:O37">
    <cfRule type="cellIs" dxfId="34" priority="3" operator="between">
      <formula>3478</formula>
      <formula>5000</formula>
    </cfRule>
  </conditionalFormatting>
  <conditionalFormatting sqref="K6:K37">
    <cfRule type="cellIs" dxfId="33" priority="2" operator="equal">
      <formula>0</formula>
    </cfRule>
  </conditionalFormatting>
  <conditionalFormatting sqref="K6:K37">
    <cfRule type="cellIs" dxfId="32" priority="1" operator="between">
      <formula>3478</formula>
      <formula>5000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E53"/>
  <sheetViews>
    <sheetView topLeftCell="A4" zoomScale="75" zoomScaleNormal="75" workbookViewId="0">
      <selection activeCell="D9" sqref="D9:D23"/>
    </sheetView>
  </sheetViews>
  <sheetFormatPr defaultColWidth="9.140625" defaultRowHeight="24.95" customHeight="1"/>
  <cols>
    <col min="1" max="1" width="5.7109375" style="22" customWidth="1"/>
    <col min="2" max="2" width="24" style="22" bestFit="1" customWidth="1"/>
    <col min="3" max="3" width="23.5703125" style="50" customWidth="1"/>
    <col min="4" max="4" width="24.85546875" style="22" customWidth="1"/>
    <col min="5" max="5" width="29.28515625" style="22" customWidth="1"/>
    <col min="6" max="16384" width="9.140625" style="22"/>
  </cols>
  <sheetData>
    <row r="1" spans="1:5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</row>
    <row r="2" spans="1:5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</row>
    <row r="3" spans="1:5" ht="24.95" customHeight="1">
      <c r="A3" s="296" t="str">
        <f>'genel bilgi girişi'!B3</f>
        <v>ELEME YARIŞMALARI</v>
      </c>
      <c r="B3" s="296"/>
      <c r="C3" s="296"/>
      <c r="D3" s="296"/>
      <c r="E3" s="296"/>
    </row>
    <row r="4" spans="1:5" s="23" customFormat="1" ht="24.95" customHeight="1">
      <c r="C4" s="29"/>
    </row>
    <row r="5" spans="1:5" s="23" customFormat="1" ht="24.95" customHeight="1">
      <c r="A5" s="298" t="s">
        <v>3</v>
      </c>
      <c r="B5" s="298"/>
      <c r="C5" s="25" t="str">
        <f>'genel bilgi girişi'!$B$4</f>
        <v>GENÇ KIZ</v>
      </c>
      <c r="D5" s="24" t="s">
        <v>4</v>
      </c>
      <c r="E5" s="92" t="str">
        <f>'genel bilgi girişi'!B5</f>
        <v>ATATÜRK STADYUMU</v>
      </c>
    </row>
    <row r="6" spans="1:5" s="23" customFormat="1" ht="24.95" customHeight="1">
      <c r="A6" s="298"/>
      <c r="B6" s="298"/>
      <c r="C6" s="90"/>
      <c r="D6" s="24" t="s">
        <v>5</v>
      </c>
      <c r="E6" s="95" t="str">
        <f>'genel bilgi girişi'!B6</f>
        <v>11-12 MART 2019</v>
      </c>
    </row>
    <row r="7" spans="1:5" s="23" customFormat="1" ht="24.95" customHeight="1">
      <c r="C7" s="29"/>
    </row>
    <row r="8" spans="1:5" s="29" customFormat="1" ht="24.95" customHeight="1">
      <c r="A8" s="27" t="s">
        <v>45</v>
      </c>
      <c r="B8" s="27" t="s">
        <v>111</v>
      </c>
      <c r="C8" s="27" t="s">
        <v>184</v>
      </c>
      <c r="D8" s="27" t="s">
        <v>185</v>
      </c>
      <c r="E8" s="27" t="s">
        <v>186</v>
      </c>
    </row>
    <row r="9" spans="1:5" s="23" customFormat="1" ht="24.95" customHeight="1">
      <c r="A9" s="27">
        <v>1</v>
      </c>
      <c r="B9" s="39" t="s">
        <v>114</v>
      </c>
      <c r="C9" s="45" t="s">
        <v>187</v>
      </c>
      <c r="D9" s="93" t="s">
        <v>465</v>
      </c>
      <c r="E9" s="94" t="str">
        <f>CONCATENATE(C9,"-",D9)</f>
        <v>1. Gün-11:25</v>
      </c>
    </row>
    <row r="10" spans="1:5" s="23" customFormat="1" ht="24.95" customHeight="1">
      <c r="A10" s="27">
        <v>2</v>
      </c>
      <c r="B10" s="39" t="s">
        <v>115</v>
      </c>
      <c r="C10" s="45" t="s">
        <v>188</v>
      </c>
      <c r="D10" s="93" t="s">
        <v>242</v>
      </c>
      <c r="E10" s="94" t="str">
        <f t="shared" ref="E10:E23" si="0">CONCATENATE(C10,"-",D10)</f>
        <v>2. Gün-11:40</v>
      </c>
    </row>
    <row r="11" spans="1:5" s="23" customFormat="1" ht="24.95" customHeight="1">
      <c r="A11" s="27">
        <v>3</v>
      </c>
      <c r="B11" s="39" t="s">
        <v>116</v>
      </c>
      <c r="C11" s="45" t="s">
        <v>187</v>
      </c>
      <c r="D11" s="93" t="s">
        <v>466</v>
      </c>
      <c r="E11" s="94" t="str">
        <f t="shared" si="0"/>
        <v>1. Gün-12:05</v>
      </c>
    </row>
    <row r="12" spans="1:5" s="23" customFormat="1" ht="24.95" customHeight="1">
      <c r="A12" s="27">
        <v>4</v>
      </c>
      <c r="B12" s="39" t="s">
        <v>117</v>
      </c>
      <c r="C12" s="45" t="s">
        <v>188</v>
      </c>
      <c r="D12" s="93" t="s">
        <v>241</v>
      </c>
      <c r="E12" s="94" t="str">
        <f t="shared" si="0"/>
        <v>2. Gün-12:40</v>
      </c>
    </row>
    <row r="13" spans="1:5" s="23" customFormat="1" ht="24.95" customHeight="1">
      <c r="A13" s="27">
        <v>5</v>
      </c>
      <c r="B13" s="39" t="s">
        <v>118</v>
      </c>
      <c r="C13" s="45" t="s">
        <v>187</v>
      </c>
      <c r="D13" s="93" t="s">
        <v>467</v>
      </c>
      <c r="E13" s="94" t="str">
        <f t="shared" si="0"/>
        <v>1. Gün-13:05</v>
      </c>
    </row>
    <row r="14" spans="1:5" s="23" customFormat="1" ht="24.95" customHeight="1">
      <c r="A14" s="27">
        <v>6</v>
      </c>
      <c r="B14" s="39" t="s">
        <v>190</v>
      </c>
      <c r="C14" s="45" t="s">
        <v>187</v>
      </c>
      <c r="D14" s="93" t="s">
        <v>464</v>
      </c>
      <c r="E14" s="94" t="str">
        <f t="shared" si="0"/>
        <v>1. Gün-10:50</v>
      </c>
    </row>
    <row r="15" spans="1:5" s="23" customFormat="1" ht="24.95" customHeight="1">
      <c r="A15" s="27">
        <v>7</v>
      </c>
      <c r="B15" s="39" t="s">
        <v>189</v>
      </c>
      <c r="C15" s="45" t="s">
        <v>188</v>
      </c>
      <c r="D15" s="93" t="s">
        <v>463</v>
      </c>
      <c r="E15" s="94" t="str">
        <f t="shared" si="0"/>
        <v>2. Gün-10:40</v>
      </c>
    </row>
    <row r="16" spans="1:5" s="23" customFormat="1" ht="24.95" customHeight="1">
      <c r="A16" s="27">
        <v>8</v>
      </c>
      <c r="B16" s="39" t="s">
        <v>32</v>
      </c>
      <c r="C16" s="45" t="s">
        <v>188</v>
      </c>
      <c r="D16" s="93" t="s">
        <v>463</v>
      </c>
      <c r="E16" s="94" t="str">
        <f t="shared" si="0"/>
        <v>2. Gün-10:40</v>
      </c>
    </row>
    <row r="17" spans="1:5" s="23" customFormat="1" ht="24.95" customHeight="1">
      <c r="A17" s="27">
        <v>9</v>
      </c>
      <c r="B17" s="39" t="s">
        <v>73</v>
      </c>
      <c r="C17" s="45" t="s">
        <v>187</v>
      </c>
      <c r="D17" s="93" t="s">
        <v>463</v>
      </c>
      <c r="E17" s="94" t="str">
        <f t="shared" si="0"/>
        <v>1. Gün-10:40</v>
      </c>
    </row>
    <row r="18" spans="1:5" s="23" customFormat="1" ht="24.95" customHeight="1">
      <c r="A18" s="27">
        <v>10</v>
      </c>
      <c r="B18" s="39" t="s">
        <v>27</v>
      </c>
      <c r="C18" s="45" t="s">
        <v>188</v>
      </c>
      <c r="D18" s="93" t="s">
        <v>463</v>
      </c>
      <c r="E18" s="94" t="str">
        <f t="shared" si="0"/>
        <v>2. Gün-10:40</v>
      </c>
    </row>
    <row r="19" spans="1:5" s="23" customFormat="1" ht="24.95" customHeight="1">
      <c r="A19" s="27">
        <v>11</v>
      </c>
      <c r="B19" s="39" t="s">
        <v>25</v>
      </c>
      <c r="C19" s="45" t="s">
        <v>187</v>
      </c>
      <c r="D19" s="93" t="s">
        <v>463</v>
      </c>
      <c r="E19" s="94" t="str">
        <f t="shared" si="0"/>
        <v>1. Gün-10:40</v>
      </c>
    </row>
    <row r="20" spans="1:5" s="23" customFormat="1" ht="24.95" customHeight="1">
      <c r="A20" s="27">
        <v>12</v>
      </c>
      <c r="B20" s="39" t="s">
        <v>30</v>
      </c>
      <c r="C20" s="45" t="s">
        <v>187</v>
      </c>
      <c r="D20" s="93" t="s">
        <v>463</v>
      </c>
      <c r="E20" s="94" t="str">
        <f t="shared" si="0"/>
        <v>1. Gün-10:40</v>
      </c>
    </row>
    <row r="21" spans="1:5" s="23" customFormat="1" ht="24.95" customHeight="1">
      <c r="A21" s="27">
        <v>13</v>
      </c>
      <c r="B21" s="39" t="s">
        <v>31</v>
      </c>
      <c r="C21" s="45" t="s">
        <v>188</v>
      </c>
      <c r="D21" s="93" t="s">
        <v>463</v>
      </c>
      <c r="E21" s="94" t="str">
        <f t="shared" si="0"/>
        <v>2. Gün-10:40</v>
      </c>
    </row>
    <row r="22" spans="1:5" s="23" customFormat="1" ht="24.95" customHeight="1">
      <c r="A22" s="27">
        <v>14</v>
      </c>
      <c r="B22" s="39" t="s">
        <v>29</v>
      </c>
      <c r="C22" s="45" t="s">
        <v>188</v>
      </c>
      <c r="D22" s="93" t="s">
        <v>468</v>
      </c>
      <c r="E22" s="94" t="str">
        <f t="shared" si="0"/>
        <v>2. Gün-11:55</v>
      </c>
    </row>
    <row r="23" spans="1:5" s="23" customFormat="1" ht="24.95" customHeight="1">
      <c r="A23" s="27">
        <v>15</v>
      </c>
      <c r="B23" s="39" t="s">
        <v>17</v>
      </c>
      <c r="C23" s="45" t="s">
        <v>188</v>
      </c>
      <c r="D23" s="93" t="s">
        <v>469</v>
      </c>
      <c r="E23" s="94" t="str">
        <f t="shared" si="0"/>
        <v>2. Gün-13:55</v>
      </c>
    </row>
    <row r="24" spans="1:5" s="23" customFormat="1" ht="24.95" customHeight="1">
      <c r="C24" s="29"/>
    </row>
    <row r="25" spans="1:5" s="23" customFormat="1" ht="24.95" customHeight="1">
      <c r="C25" s="29"/>
    </row>
    <row r="26" spans="1:5" s="23" customFormat="1" ht="24.95" customHeight="1">
      <c r="C26" s="29"/>
    </row>
    <row r="27" spans="1:5" s="23" customFormat="1" ht="24.95" customHeight="1">
      <c r="C27" s="29"/>
    </row>
    <row r="28" spans="1:5" s="23" customFormat="1" ht="24.95" customHeight="1">
      <c r="C28" s="29"/>
    </row>
    <row r="29" spans="1:5" s="23" customFormat="1" ht="24.95" customHeight="1">
      <c r="C29" s="29"/>
    </row>
    <row r="30" spans="1:5" s="23" customFormat="1" ht="24.95" customHeight="1">
      <c r="C30" s="29"/>
    </row>
    <row r="31" spans="1:5" s="23" customFormat="1" ht="24.95" customHeight="1">
      <c r="C31" s="29"/>
    </row>
    <row r="32" spans="1:5" s="23" customFormat="1" ht="24.95" customHeight="1">
      <c r="C32" s="29"/>
    </row>
    <row r="33" spans="3:3" s="23" customFormat="1" ht="24.95" customHeight="1">
      <c r="C33" s="29"/>
    </row>
    <row r="34" spans="3:3" s="23" customFormat="1" ht="24.95" customHeight="1">
      <c r="C34" s="29"/>
    </row>
    <row r="35" spans="3:3" s="23" customFormat="1" ht="24.95" customHeight="1">
      <c r="C35" s="29"/>
    </row>
    <row r="36" spans="3:3" s="23" customFormat="1" ht="24.95" customHeight="1">
      <c r="C36" s="29"/>
    </row>
    <row r="37" spans="3:3" s="23" customFormat="1" ht="24.95" customHeight="1">
      <c r="C37" s="29"/>
    </row>
    <row r="38" spans="3:3" s="23" customFormat="1" ht="24.95" customHeight="1">
      <c r="C38" s="29"/>
    </row>
    <row r="39" spans="3:3" s="23" customFormat="1" ht="24.95" customHeight="1">
      <c r="C39" s="29"/>
    </row>
    <row r="40" spans="3:3" s="23" customFormat="1" ht="24.95" customHeight="1">
      <c r="C40" s="29"/>
    </row>
    <row r="41" spans="3:3" s="23" customFormat="1" ht="24.95" customHeight="1">
      <c r="C41" s="29"/>
    </row>
    <row r="42" spans="3:3" s="23" customFormat="1" ht="24.95" customHeight="1">
      <c r="C42" s="29"/>
    </row>
    <row r="43" spans="3:3" s="23" customFormat="1" ht="24.95" customHeight="1">
      <c r="C43" s="29"/>
    </row>
    <row r="44" spans="3:3" s="23" customFormat="1" ht="24.95" customHeight="1">
      <c r="C44" s="29"/>
    </row>
    <row r="45" spans="3:3" s="23" customFormat="1" ht="24.95" customHeight="1">
      <c r="C45" s="29"/>
    </row>
    <row r="46" spans="3:3" s="23" customFormat="1" ht="24.95" customHeight="1">
      <c r="C46" s="29"/>
    </row>
    <row r="47" spans="3:3" s="23" customFormat="1" ht="24.95" customHeight="1">
      <c r="C47" s="29"/>
    </row>
    <row r="48" spans="3:3" s="23" customFormat="1" ht="24.95" customHeight="1">
      <c r="C48" s="29"/>
    </row>
    <row r="49" spans="3:3" s="23" customFormat="1" ht="24.95" customHeight="1">
      <c r="C49" s="29"/>
    </row>
    <row r="50" spans="3:3" s="23" customFormat="1" ht="24.95" customHeight="1">
      <c r="C50" s="29"/>
    </row>
    <row r="51" spans="3:3" s="23" customFormat="1" ht="24.95" customHeight="1">
      <c r="C51" s="29"/>
    </row>
    <row r="52" spans="3:3" s="23" customFormat="1" ht="24.95" customHeight="1">
      <c r="C52" s="29"/>
    </row>
    <row r="53" spans="3:3" s="23" customFormat="1" ht="24.95" customHeight="1">
      <c r="C53" s="29"/>
    </row>
  </sheetData>
  <sheetProtection password="CC8C" sheet="1"/>
  <mergeCells count="5">
    <mergeCell ref="A1:E1"/>
    <mergeCell ref="A2:E2"/>
    <mergeCell ref="A3:E3"/>
    <mergeCell ref="A5:B5"/>
    <mergeCell ref="A6:B6"/>
  </mergeCells>
  <conditionalFormatting sqref="B9:B23">
    <cfRule type="cellIs" dxfId="168" priority="2" stopIfTrue="1" operator="equal">
      <formula>0</formula>
    </cfRule>
  </conditionalFormatting>
  <conditionalFormatting sqref="A7">
    <cfRule type="cellIs" dxfId="167" priority="3" stopIfTrue="1" operator="equal">
      <formula>1</formula>
    </cfRule>
  </conditionalFormatting>
  <conditionalFormatting sqref="E9:E23">
    <cfRule type="cellIs" dxfId="166" priority="1" stopIfTrue="1" operator="equal">
      <formula>0</formula>
    </cfRule>
  </conditionalFormatting>
  <pageMargins left="0.7" right="0.7" top="0.75" bottom="0.75" header="0.3" footer="0.3"/>
  <pageSetup paperSize="9" scale="83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'disk V'!$E$2</f>
        <v>DİSK ATMA(1kg)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str">
        <f>IF(G9="","",RANK(G9,$G$9:$G$40)+COUNTIF(G$9:G9,G9)-1)</f>
        <v/>
      </c>
      <c r="C9" s="206">
        <f>'disk V'!D6</f>
        <v>37987</v>
      </c>
      <c r="D9" s="32" t="str">
        <f>'disk V'!E6</f>
        <v>MERCAN ATAY</v>
      </c>
      <c r="E9" s="32" t="str">
        <f>'disk V'!F6</f>
        <v>DEĞİRMENLİK LİSESİ</v>
      </c>
      <c r="F9" s="33">
        <f>'disk V'!O6</f>
        <v>0</v>
      </c>
      <c r="G9" s="34" t="str">
        <f>IFERROR('disk V'!P6,"")</f>
        <v/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str">
        <f>IF(G10="","",RANK(G10,$G$9:$G$40)+COUNTIF(G$9:G10,G10)-1)</f>
        <v/>
      </c>
      <c r="C10" s="206" t="str">
        <f>'disk V'!D7</f>
        <v>-</v>
      </c>
      <c r="D10" s="32" t="str">
        <f>'disk V'!E7</f>
        <v>-</v>
      </c>
      <c r="E10" s="32" t="str">
        <f>'disk V'!F7</f>
        <v>ANAFARTALAR LİSESİ</v>
      </c>
      <c r="F10" s="33">
        <f>'disk V'!O7</f>
        <v>0</v>
      </c>
      <c r="G10" s="34" t="str">
        <f>IFERROR('disk V'!P7,"")</f>
        <v/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str">
        <f>IF(G11="","",RANK(G11,$G$9:$G$40)+COUNTIF(G$9:G11,G11)-1)</f>
        <v/>
      </c>
      <c r="C11" s="206">
        <f>'disk V'!D8</f>
        <v>37601</v>
      </c>
      <c r="D11" s="32" t="str">
        <f>'disk V'!E8</f>
        <v>DİLAN LAÇİN</v>
      </c>
      <c r="E11" s="32" t="str">
        <f>'disk V'!F8</f>
        <v>NAMIK KEMAL LİSESİ</v>
      </c>
      <c r="F11" s="33">
        <f>'disk V'!O8</f>
        <v>0</v>
      </c>
      <c r="G11" s="34" t="str">
        <f>IFERROR('disk V'!P8,"")</f>
        <v/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str">
        <f>IF(G12="","",RANK(G12,$G$9:$G$40)+COUNTIF(G$9:G12,G12)-1)</f>
        <v/>
      </c>
      <c r="C12" s="206" t="str">
        <f>'disk V'!D9</f>
        <v>01.05.2002</v>
      </c>
      <c r="D12" s="32" t="str">
        <f>'disk V'!E9</f>
        <v>KIYMET GÜÇLÜSOY</v>
      </c>
      <c r="E12" s="32" t="str">
        <f>'disk V'!F9</f>
        <v>THE AMERİCAN COLLEGE</v>
      </c>
      <c r="F12" s="33">
        <f>'disk V'!O9</f>
        <v>0</v>
      </c>
      <c r="G12" s="34" t="str">
        <f>IFERROR('disk V'!P9,"")</f>
        <v/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str">
        <f>IF(G13="","",RANK(G13,$G$9:$G$40)+COUNTIF(G$9:G13,G13)-1)</f>
        <v/>
      </c>
      <c r="C13" s="206">
        <f>'disk V'!D10</f>
        <v>38058</v>
      </c>
      <c r="D13" s="32" t="str">
        <f>'disk V'!E10</f>
        <v>SUDE BALABAN</v>
      </c>
      <c r="E13" s="32" t="str">
        <f>'disk V'!F10</f>
        <v>BÜLENT ECEVİT ANADOLU LİSESİ</v>
      </c>
      <c r="F13" s="33">
        <f>'disk V'!O10</f>
        <v>0</v>
      </c>
      <c r="G13" s="34" t="str">
        <f>IFERROR('disk V'!P10,"")</f>
        <v/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str">
        <f>IF(G14="","",RANK(G14,$G$9:$G$40)+COUNTIF(G$9:G14,G14)-1)</f>
        <v/>
      </c>
      <c r="C14" s="206">
        <f>'disk V'!D11</f>
        <v>38157</v>
      </c>
      <c r="D14" s="32" t="str">
        <f>'disk V'!E11</f>
        <v>GÜNEŞ ÇELİK</v>
      </c>
      <c r="E14" s="32" t="str">
        <f>'disk V'!F11</f>
        <v>GÜZELYURT MESLEK LİSESİ</v>
      </c>
      <c r="F14" s="33">
        <f>'disk V'!O11</f>
        <v>0</v>
      </c>
      <c r="G14" s="34" t="str">
        <f>IFERROR('disk V'!P11,"")</f>
        <v/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str">
        <f>IF(G15="","",RANK(G15,$G$9:$G$40)+COUNTIF(G$9:G15,G15)-1)</f>
        <v/>
      </c>
      <c r="C15" s="206">
        <f>'disk V'!D12</f>
        <v>38177</v>
      </c>
      <c r="D15" s="32" t="str">
        <f>'disk V'!E12</f>
        <v>HANİFE KARA</v>
      </c>
      <c r="E15" s="32" t="str">
        <f>'disk V'!F12</f>
        <v>ERENKÖY LİSESİ</v>
      </c>
      <c r="F15" s="33">
        <f>'disk V'!O12</f>
        <v>0</v>
      </c>
      <c r="G15" s="34" t="str">
        <f>IFERROR('disk V'!P12,"")</f>
        <v/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str">
        <f>IF(G16="","",RANK(G16,$G$9:$G$40)+COUNTIF(G$9:G16,G16)-1)</f>
        <v/>
      </c>
      <c r="C16" s="206">
        <f>'disk V'!D13</f>
        <v>37272</v>
      </c>
      <c r="D16" s="32" t="str">
        <f>'disk V'!E13</f>
        <v>AYŞEN DORUK</v>
      </c>
      <c r="E16" s="32" t="str">
        <f>'disk V'!F13</f>
        <v>LEFKE GAZİ LİSESİ</v>
      </c>
      <c r="F16" s="33">
        <f>'disk V'!O13</f>
        <v>0</v>
      </c>
      <c r="G16" s="34" t="str">
        <f>IFERROR('disk V'!P13,"")</f>
        <v/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str">
        <f>IF(G17="","",RANK(G17,$G$9:$G$40)+COUNTIF(G$9:G17,G17)-1)</f>
        <v/>
      </c>
      <c r="C17" s="206" t="str">
        <f>'disk V'!D14</f>
        <v>-</v>
      </c>
      <c r="D17" s="32" t="str">
        <f>'disk V'!E14</f>
        <v>-</v>
      </c>
      <c r="E17" s="32" t="str">
        <f>'disk V'!F14</f>
        <v>THE ENGLISH SCHOOL OF KYRENIA</v>
      </c>
      <c r="F17" s="33">
        <f>'disk V'!O14</f>
        <v>0</v>
      </c>
      <c r="G17" s="34" t="str">
        <f>IFERROR('disk V'!P14,"")</f>
        <v/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str">
        <f>IF(G18="","",RANK(G18,$G$9:$G$40)+COUNTIF(G$9:G18,G18)-1)</f>
        <v/>
      </c>
      <c r="C18" s="206">
        <f>'disk V'!D15</f>
        <v>37723</v>
      </c>
      <c r="D18" s="32" t="str">
        <f>'disk V'!E15</f>
        <v>BUSE GEZİCİ</v>
      </c>
      <c r="E18" s="32" t="str">
        <f>'disk V'!F15</f>
        <v>KURTULUŞ LİSESİ</v>
      </c>
      <c r="F18" s="33">
        <f>'disk V'!O15</f>
        <v>0</v>
      </c>
      <c r="G18" s="34" t="str">
        <f>IFERROR('disk V'!P15,"")</f>
        <v/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str">
        <f>IF(G19="","",RANK(G19,$G$9:$G$40)+COUNTIF(G$9:G19,G19)-1)</f>
        <v/>
      </c>
      <c r="C19" s="206">
        <f>'disk V'!D16</f>
        <v>37393</v>
      </c>
      <c r="D19" s="32" t="str">
        <f>'disk V'!E16</f>
        <v>EDANUR GENÇ</v>
      </c>
      <c r="E19" s="32" t="str">
        <f>'disk V'!F16</f>
        <v>BEKİRPAŞA LİSESİ</v>
      </c>
      <c r="F19" s="33">
        <f>'disk V'!O16</f>
        <v>0</v>
      </c>
      <c r="G19" s="34" t="str">
        <f>IFERROR('disk V'!P16,"")</f>
        <v/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str">
        <f>IF(G20="","",RANK(G20,$G$9:$G$40)+COUNTIF(G$9:G20,G20)-1)</f>
        <v/>
      </c>
      <c r="C20" s="206">
        <f>'disk V'!D17</f>
        <v>37496</v>
      </c>
      <c r="D20" s="32" t="str">
        <f>'disk V'!E17</f>
        <v>NAZLI VARAN</v>
      </c>
      <c r="E20" s="32" t="str">
        <f>'disk V'!F17</f>
        <v>LEFKOŞA TÜRK LİSESİ</v>
      </c>
      <c r="F20" s="33">
        <f>'disk V'!O17</f>
        <v>0</v>
      </c>
      <c r="G20" s="34" t="str">
        <f>IFERROR('disk V'!P17,"")</f>
        <v/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str">
        <f>IF(G21="","",RANK(G21,$G$9:$G$40)+COUNTIF(G$9:G21,G21)-1)</f>
        <v/>
      </c>
      <c r="C21" s="206" t="str">
        <f>'disk V'!D18</f>
        <v>-</v>
      </c>
      <c r="D21" s="32" t="str">
        <f>'disk V'!E18</f>
        <v>-</v>
      </c>
      <c r="E21" s="32" t="str">
        <f>'disk V'!F18</f>
        <v>CENGİZ TOPEL E. M .LİSESİ</v>
      </c>
      <c r="F21" s="33">
        <f>'disk V'!O18</f>
        <v>0</v>
      </c>
      <c r="G21" s="34" t="str">
        <f>IFERROR('disk V'!P18,"")</f>
        <v/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str">
        <f>IF(G22="","",RANK(G22,$G$9:$G$40)+COUNTIF(G$9:G22,G22)-1)</f>
        <v/>
      </c>
      <c r="C22" s="206" t="str">
        <f>'disk V'!D19</f>
        <v>-</v>
      </c>
      <c r="D22" s="32" t="str">
        <f>'disk V'!E19</f>
        <v>-</v>
      </c>
      <c r="E22" s="32" t="str">
        <f>'disk V'!F19</f>
        <v>GÜZELYURT TMK</v>
      </c>
      <c r="F22" s="33">
        <f>'disk V'!O19</f>
        <v>0</v>
      </c>
      <c r="G22" s="34" t="str">
        <f>IFERROR('disk V'!P19,"")</f>
        <v/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str">
        <f>IF(G23="","",RANK(G23,$G$9:$G$40)+COUNTIF(G$9:G23,G23)-1)</f>
        <v/>
      </c>
      <c r="C23" s="206">
        <f>'disk V'!D20</f>
        <v>37777</v>
      </c>
      <c r="D23" s="32" t="str">
        <f>'disk V'!E20</f>
        <v>HANDAN GÜNGÖR</v>
      </c>
      <c r="E23" s="32" t="str">
        <f>'disk V'!F20</f>
        <v>KARPAZ MESLEK LİSESİ</v>
      </c>
      <c r="F23" s="33">
        <f>'disk V'!O20</f>
        <v>0</v>
      </c>
      <c r="G23" s="34" t="str">
        <f>IFERROR('disk V'!P20,"")</f>
        <v/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str">
        <f>IF(G24="","",RANK(G24,$G$9:$G$40)+COUNTIF(G$9:G24,G24)-1)</f>
        <v/>
      </c>
      <c r="C24" s="206" t="str">
        <f>'disk V'!D21</f>
        <v>-</v>
      </c>
      <c r="D24" s="32" t="str">
        <f>'disk V'!E21</f>
        <v>-</v>
      </c>
      <c r="E24" s="32" t="str">
        <f>'disk V'!F21</f>
        <v>POLATPAŞA LİSESİ</v>
      </c>
      <c r="F24" s="33">
        <f>'disk V'!O21</f>
        <v>0</v>
      </c>
      <c r="G24" s="34" t="str">
        <f>IFERROR('disk V'!P21,"")</f>
        <v/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str">
        <f>IF(G25="","",RANK(G25,$G$9:$G$40)+COUNTIF(G$9:G25,G25)-1)</f>
        <v/>
      </c>
      <c r="C25" s="206" t="str">
        <f>'disk V'!D22</f>
        <v>-</v>
      </c>
      <c r="D25" s="32" t="str">
        <f>'disk V'!E22</f>
        <v>-</v>
      </c>
      <c r="E25" s="32" t="str">
        <f>'disk V'!F22</f>
        <v>ATATÜRK MESLEK LİSESİ</v>
      </c>
      <c r="F25" s="33">
        <f>'disk V'!O22</f>
        <v>0</v>
      </c>
      <c r="G25" s="34" t="str">
        <f>IFERROR('disk V'!P22,"")</f>
        <v/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str">
        <f>IF(G26="","",RANK(G26,$G$9:$G$40)+COUNTIF(G$9:G26,G26)-1)</f>
        <v/>
      </c>
      <c r="C26" s="206">
        <f>'disk V'!D23</f>
        <v>36911</v>
      </c>
      <c r="D26" s="32" t="str">
        <f>'disk V'!E23</f>
        <v>SUDE KADIOĞLU</v>
      </c>
      <c r="E26" s="32" t="str">
        <f>'disk V'!F23</f>
        <v>YAKIN DOĞU KOLEJİ</v>
      </c>
      <c r="F26" s="33">
        <f>'disk V'!O23</f>
        <v>0</v>
      </c>
      <c r="G26" s="34" t="str">
        <f>IFERROR('disk V'!P23,"")</f>
        <v/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str">
        <f>IF(G27="","",RANK(G27,$G$9:$G$40)+COUNTIF(G$9:G27,G27)-1)</f>
        <v/>
      </c>
      <c r="C27" s="206">
        <f>'disk V'!D24</f>
        <v>37837</v>
      </c>
      <c r="D27" s="32" t="str">
        <f>'disk V'!E24</f>
        <v>YAREN DOĞAN</v>
      </c>
      <c r="E27" s="32" t="str">
        <f>'disk V'!F24</f>
        <v>HAYDARPAŞA TİCARET LİSESİ</v>
      </c>
      <c r="F27" s="33">
        <f>'disk V'!O24</f>
        <v>0</v>
      </c>
      <c r="G27" s="34" t="str">
        <f>IFERROR('disk V'!P24,"")</f>
        <v/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str">
        <f>IF(G28="","",RANK(G28,$G$9:$G$40)+COUNTIF(G$9:G28,G28)-1)</f>
        <v/>
      </c>
      <c r="C28" s="206">
        <f>'disk V'!D25</f>
        <v>37894</v>
      </c>
      <c r="D28" s="32" t="str">
        <f>'disk V'!E25</f>
        <v>BADE ONURAY</v>
      </c>
      <c r="E28" s="32" t="str">
        <f>'disk V'!F25</f>
        <v>TÜRK MAARİF KOLEJİ</v>
      </c>
      <c r="F28" s="33">
        <f>'disk V'!O25</f>
        <v>0</v>
      </c>
      <c r="G28" s="34" t="str">
        <f>IFERROR('disk V'!P25,"")</f>
        <v/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str">
        <f>IF(G29="","",RANK(G29,$G$9:$G$40)+COUNTIF(G$9:G29,G29)-1)</f>
        <v/>
      </c>
      <c r="C29" s="206" t="str">
        <f>'disk V'!D26</f>
        <v>-</v>
      </c>
      <c r="D29" s="32" t="str">
        <f>'disk V'!E26</f>
        <v>-</v>
      </c>
      <c r="E29" s="32" t="str">
        <f>'disk V'!F26</f>
        <v>20 TEMMUZ FEN LİSESİ</v>
      </c>
      <c r="F29" s="33">
        <f>'disk V'!O26</f>
        <v>0</v>
      </c>
      <c r="G29" s="34" t="str">
        <f>IFERROR('disk V'!P26,"")</f>
        <v/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str">
        <f>IF(G30="","",RANK(G30,$G$9:$G$40)+COUNTIF(G$9:G30,G30)-1)</f>
        <v/>
      </c>
      <c r="C30" s="206" t="str">
        <f>'disk V'!D27</f>
        <v>07.03.2003</v>
      </c>
      <c r="D30" s="32" t="str">
        <f>'disk V'!E27</f>
        <v>MELİS BARHA</v>
      </c>
      <c r="E30" s="32" t="str">
        <f>'disk V'!F27</f>
        <v>19 MAYIS TMK</v>
      </c>
      <c r="F30" s="33">
        <f>'disk V'!O27</f>
        <v>0</v>
      </c>
      <c r="G30" s="34" t="str">
        <f>IFERROR('disk V'!P27,"")</f>
        <v/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str">
        <f>IF(G31="","",RANK(G31,$G$9:$G$40)+COUNTIF(G$9:G31,G31)-1)</f>
        <v/>
      </c>
      <c r="C31" s="206">
        <f>'disk V'!D28</f>
        <v>38013</v>
      </c>
      <c r="D31" s="32" t="str">
        <f>'disk V'!E28</f>
        <v>HATİCE SELINSU BAYIR</v>
      </c>
      <c r="E31" s="32" t="str">
        <f>'disk V'!F28</f>
        <v>HALA SULTAN İLAHİYAT KOLEJİ</v>
      </c>
      <c r="F31" s="33">
        <f>'disk V'!O28</f>
        <v>0</v>
      </c>
      <c r="G31" s="34" t="str">
        <f>IFERROR('disk V'!P28,"")</f>
        <v/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str">
        <f>IF(G32="","",RANK(G32,$G$9:$G$40)+COUNTIF(G$9:G32,G32)-1)</f>
        <v/>
      </c>
      <c r="C32" s="206">
        <f>'disk V'!D29</f>
        <v>0</v>
      </c>
      <c r="D32" s="32">
        <f>'disk V'!E29</f>
        <v>0</v>
      </c>
      <c r="E32" s="32" t="str">
        <f>'disk V'!F29</f>
        <v/>
      </c>
      <c r="F32" s="33">
        <f>'disk V'!O29</f>
        <v>0</v>
      </c>
      <c r="G32" s="34" t="str">
        <f>IFERROR('disk V'!P29,"")</f>
        <v/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str">
        <f>IF(G33="","",RANK(G33,$G$9:$G$40)+COUNTIF(G$9:G33,G33)-1)</f>
        <v/>
      </c>
      <c r="C33" s="206">
        <f>'disk V'!D30</f>
        <v>0</v>
      </c>
      <c r="D33" s="32">
        <f>'disk V'!E30</f>
        <v>0</v>
      </c>
      <c r="E33" s="32" t="str">
        <f>'disk V'!F30</f>
        <v/>
      </c>
      <c r="F33" s="33">
        <f>'disk V'!O30</f>
        <v>0</v>
      </c>
      <c r="G33" s="34" t="str">
        <f>IFERROR('disk V'!P30,"")</f>
        <v/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str">
        <f>IF(G34="","",RANK(G34,$G$9:$G$40)+COUNTIF(G$9:G34,G34)-1)</f>
        <v/>
      </c>
      <c r="C34" s="206">
        <f>'disk V'!D31</f>
        <v>0</v>
      </c>
      <c r="D34" s="32">
        <f>'disk V'!E31</f>
        <v>0</v>
      </c>
      <c r="E34" s="32" t="str">
        <f>'disk V'!F31</f>
        <v/>
      </c>
      <c r="F34" s="33">
        <f>'disk V'!O31</f>
        <v>0</v>
      </c>
      <c r="G34" s="34" t="str">
        <f>IFERROR('disk V'!P31,"")</f>
        <v/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str">
        <f>IF(G35="","",RANK(G35,$G$9:$G$40)+COUNTIF(G$9:G35,G35)-1)</f>
        <v/>
      </c>
      <c r="C35" s="206">
        <f>'disk V'!D32</f>
        <v>0</v>
      </c>
      <c r="D35" s="32">
        <f>'disk V'!E32</f>
        <v>0</v>
      </c>
      <c r="E35" s="32" t="str">
        <f>'disk V'!F32</f>
        <v/>
      </c>
      <c r="F35" s="33">
        <f>'disk V'!O32</f>
        <v>0</v>
      </c>
      <c r="G35" s="34" t="str">
        <f>IFERROR('disk V'!P32,"")</f>
        <v/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str">
        <f>IF(G36="","",RANK(G36,$G$9:$G$40)+COUNTIF(G$9:G36,G36)-1)</f>
        <v/>
      </c>
      <c r="C36" s="206">
        <f>'disk V'!D33</f>
        <v>0</v>
      </c>
      <c r="D36" s="32">
        <f>'disk V'!E33</f>
        <v>0</v>
      </c>
      <c r="E36" s="32" t="str">
        <f>'disk V'!F33</f>
        <v/>
      </c>
      <c r="F36" s="33">
        <f>'disk V'!O33</f>
        <v>0</v>
      </c>
      <c r="G36" s="34" t="str">
        <f>IFERROR('disk V'!P33,"")</f>
        <v/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str">
        <f>IF(G37="","",RANK(G37,$G$9:$G$40)+COUNTIF(G$9:G37,G37)-1)</f>
        <v/>
      </c>
      <c r="C37" s="206">
        <f>'disk V'!D34</f>
        <v>0</v>
      </c>
      <c r="D37" s="32">
        <f>'disk V'!E34</f>
        <v>0</v>
      </c>
      <c r="E37" s="32" t="str">
        <f>'disk V'!F34</f>
        <v/>
      </c>
      <c r="F37" s="33">
        <f>'disk V'!O34</f>
        <v>0</v>
      </c>
      <c r="G37" s="34" t="str">
        <f>IFERROR('disk V'!P34,"")</f>
        <v/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str">
        <f>IF(G38="","",RANK(G38,$G$9:$G$40)+COUNTIF(G$9:G38,G38)-1)</f>
        <v/>
      </c>
      <c r="C38" s="206">
        <f>'disk V'!D35</f>
        <v>0</v>
      </c>
      <c r="D38" s="32">
        <f>'disk V'!E35</f>
        <v>0</v>
      </c>
      <c r="E38" s="32" t="str">
        <f>'disk V'!F35</f>
        <v/>
      </c>
      <c r="F38" s="33">
        <f>'disk V'!O35</f>
        <v>0</v>
      </c>
      <c r="G38" s="34" t="str">
        <f>IFERROR('disk V'!P35,"")</f>
        <v/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str">
        <f>IF(G39="","",RANK(G39,$G$9:$G$40)+COUNTIF(G$9:G39,G39)-1)</f>
        <v/>
      </c>
      <c r="C39" s="206">
        <f>'disk V'!D36</f>
        <v>0</v>
      </c>
      <c r="D39" s="32">
        <f>'disk V'!E36</f>
        <v>0</v>
      </c>
      <c r="E39" s="32" t="str">
        <f>'disk V'!F36</f>
        <v/>
      </c>
      <c r="F39" s="33">
        <f>'disk V'!O36</f>
        <v>0</v>
      </c>
      <c r="G39" s="34" t="str">
        <f>IFERROR('disk V'!P36,"")</f>
        <v/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str">
        <f>IF(G40="","",RANK(G40,$G$9:$G$40)+COUNTIF(G$9:G40,G40)-1)</f>
        <v/>
      </c>
      <c r="C40" s="206">
        <f>'disk V'!D37</f>
        <v>0</v>
      </c>
      <c r="D40" s="32">
        <f>'disk V'!E37</f>
        <v>0</v>
      </c>
      <c r="E40" s="32" t="str">
        <f>'disk V'!F37</f>
        <v/>
      </c>
      <c r="F40" s="33">
        <f>'disk V'!O37</f>
        <v>0</v>
      </c>
      <c r="G40" s="34" t="str">
        <f>IFERROR('disk V'!P37,"")</f>
        <v/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H9:H40 D9:F40">
    <cfRule type="cellIs" dxfId="31" priority="2" stopIfTrue="1" operator="equal">
      <formula>0</formula>
    </cfRule>
  </conditionalFormatting>
  <conditionalFormatting sqref="C9:C40">
    <cfRule type="cellIs" dxfId="30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disk!$D$6</f>
        <v>DİSK ATMA(1kg)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IF(ISERROR(VLOOKUP(I9,disk!$B$9:$H$40,7,FALSE)),0,(VLOOKUP(I9,disk!$B$9:$H$40,7,FALSE)))</f>
        <v>0</v>
      </c>
      <c r="C9" s="206">
        <f>IF(ISERROR(VLOOKUP(I9,disk!$B$9:$H$40,2,FALSE)),0,(VLOOKUP(I9,disk!$B$9:$H$40,2,FALSE)))</f>
        <v>0</v>
      </c>
      <c r="D9" s="32">
        <f>IF(ISERROR(VLOOKUP(I9,disk!$B$9:$H$40,3,FALSE)),0,(VLOOKUP(I9,disk!$B$9:$H$40,3,FALSE)))</f>
        <v>0</v>
      </c>
      <c r="E9" s="32">
        <f>IF(ISERROR(VLOOKUP(I9,disk!$B$9:$H$40,4,FALSE)),0,(VLOOKUP(I9,disk!$B$9:$H$40,4,FALSE)))</f>
        <v>0</v>
      </c>
      <c r="F9" s="33">
        <f>IF(ISERROR(VLOOKUP(I9,disk!$B$9:$H$40,5,FALSE)),0,(VLOOKUP(I9,disk!$B$9:$H$40,5,FALSE)))</f>
        <v>0</v>
      </c>
      <c r="G9" s="40">
        <f>IF(ISERROR(VLOOKUP(I9,disk!$B$9:$H$40,6,FALSE)),0,(VLOOKUP(I9,disk!$B$9:$H$40,6,FALSE)))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IF(ISERROR(VLOOKUP(I10,disk!$B$9:$H$40,7,FALSE)),0,(VLOOKUP(I10,disk!$B$9:$H$40,7,FALSE)))</f>
        <v>0</v>
      </c>
      <c r="C10" s="206">
        <f>IF(ISERROR(VLOOKUP(I10,disk!$B$9:$H$40,2,FALSE)),0,(VLOOKUP(I10,disk!$B$9:$H$40,2,FALSE)))</f>
        <v>0</v>
      </c>
      <c r="D10" s="32">
        <f>IF(ISERROR(VLOOKUP(I10,disk!$B$9:$H$40,3,FALSE)),0,(VLOOKUP(I10,disk!$B$9:$H$40,3,FALSE)))</f>
        <v>0</v>
      </c>
      <c r="E10" s="32">
        <f>IF(ISERROR(VLOOKUP(I10,disk!$B$9:$H$40,4,FALSE)),0,(VLOOKUP(I10,disk!$B$9:$H$40,4,FALSE)))</f>
        <v>0</v>
      </c>
      <c r="F10" s="33">
        <f>IF(ISERROR(VLOOKUP(I10,disk!$B$9:$H$40,5,FALSE)),0,(VLOOKUP(I10,disk!$B$9:$H$40,5,FALSE)))</f>
        <v>0</v>
      </c>
      <c r="G10" s="40">
        <f>IF(ISERROR(VLOOKUP(I10,disk!$B$9:$H$40,6,FALSE)),0,(VLOOKUP(I10,disk!$B$9:$H$40,6,FALSE)))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IF(ISERROR(VLOOKUP(I11,disk!$B$9:$H$40,7,FALSE)),0,(VLOOKUP(I11,disk!$B$9:$H$40,7,FALSE)))</f>
        <v>0</v>
      </c>
      <c r="C11" s="206">
        <f>IF(ISERROR(VLOOKUP(I11,disk!$B$9:$H$40,2,FALSE)),0,(VLOOKUP(I11,disk!$B$9:$H$40,2,FALSE)))</f>
        <v>0</v>
      </c>
      <c r="D11" s="32">
        <f>IF(ISERROR(VLOOKUP(I11,disk!$B$9:$H$40,3,FALSE)),0,(VLOOKUP(I11,disk!$B$9:$H$40,3,FALSE)))</f>
        <v>0</v>
      </c>
      <c r="E11" s="32">
        <f>IF(ISERROR(VLOOKUP(I11,disk!$B$9:$H$40,4,FALSE)),0,(VLOOKUP(I11,disk!$B$9:$H$40,4,FALSE)))</f>
        <v>0</v>
      </c>
      <c r="F11" s="33">
        <f>IF(ISERROR(VLOOKUP(I11,disk!$B$9:$H$40,5,FALSE)),0,(VLOOKUP(I11,disk!$B$9:$H$40,5,FALSE)))</f>
        <v>0</v>
      </c>
      <c r="G11" s="40">
        <f>IF(ISERROR(VLOOKUP(I11,disk!$B$9:$H$40,6,FALSE)),0,(VLOOKUP(I11,disk!$B$9:$H$40,6,FALSE)))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IF(ISERROR(VLOOKUP(I12,disk!$B$9:$H$40,7,FALSE)),0,(VLOOKUP(I12,disk!$B$9:$H$40,7,FALSE)))</f>
        <v>0</v>
      </c>
      <c r="C12" s="206">
        <f>IF(ISERROR(VLOOKUP(I12,disk!$B$9:$H$40,2,FALSE)),0,(VLOOKUP(I12,disk!$B$9:$H$40,2,FALSE)))</f>
        <v>0</v>
      </c>
      <c r="D12" s="32">
        <f>IF(ISERROR(VLOOKUP(I12,disk!$B$9:$H$40,3,FALSE)),0,(VLOOKUP(I12,disk!$B$9:$H$40,3,FALSE)))</f>
        <v>0</v>
      </c>
      <c r="E12" s="32">
        <f>IF(ISERROR(VLOOKUP(I12,disk!$B$9:$H$40,4,FALSE)),0,(VLOOKUP(I12,disk!$B$9:$H$40,4,FALSE)))</f>
        <v>0</v>
      </c>
      <c r="F12" s="33">
        <f>IF(ISERROR(VLOOKUP(I12,disk!$B$9:$H$40,5,FALSE)),0,(VLOOKUP(I12,disk!$B$9:$H$40,5,FALSE)))</f>
        <v>0</v>
      </c>
      <c r="G12" s="40">
        <f>IF(ISERROR(VLOOKUP(I12,disk!$B$9:$H$40,6,FALSE)),0,(VLOOKUP(I12,disk!$B$9:$H$40,6,FALSE)))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IF(ISERROR(VLOOKUP(I13,disk!$B$9:$H$40,7,FALSE)),0,(VLOOKUP(I13,disk!$B$9:$H$40,7,FALSE)))</f>
        <v>0</v>
      </c>
      <c r="C13" s="206">
        <f>IF(ISERROR(VLOOKUP(I13,disk!$B$9:$H$40,2,FALSE)),0,(VLOOKUP(I13,disk!$B$9:$H$40,2,FALSE)))</f>
        <v>0</v>
      </c>
      <c r="D13" s="32">
        <f>IF(ISERROR(VLOOKUP(I13,disk!$B$9:$H$40,3,FALSE)),0,(VLOOKUP(I13,disk!$B$9:$H$40,3,FALSE)))</f>
        <v>0</v>
      </c>
      <c r="E13" s="32">
        <f>IF(ISERROR(VLOOKUP(I13,disk!$B$9:$H$40,4,FALSE)),0,(VLOOKUP(I13,disk!$B$9:$H$40,4,FALSE)))</f>
        <v>0</v>
      </c>
      <c r="F13" s="33">
        <f>IF(ISERROR(VLOOKUP(I13,disk!$B$9:$H$40,5,FALSE)),0,(VLOOKUP(I13,disk!$B$9:$H$40,5,FALSE)))</f>
        <v>0</v>
      </c>
      <c r="G13" s="40">
        <f>IF(ISERROR(VLOOKUP(I13,disk!$B$9:$H$40,6,FALSE)),0,(VLOOKUP(I13,disk!$B$9:$H$40,6,FALSE)))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IF(ISERROR(VLOOKUP(I14,disk!$B$9:$H$40,7,FALSE)),0,(VLOOKUP(I14,disk!$B$9:$H$40,7,FALSE)))</f>
        <v>0</v>
      </c>
      <c r="C14" s="206">
        <f>IF(ISERROR(VLOOKUP(I14,disk!$B$9:$H$40,2,FALSE)),0,(VLOOKUP(I14,disk!$B$9:$H$40,2,FALSE)))</f>
        <v>0</v>
      </c>
      <c r="D14" s="32">
        <f>IF(ISERROR(VLOOKUP(I14,disk!$B$9:$H$40,3,FALSE)),0,(VLOOKUP(I14,disk!$B$9:$H$40,3,FALSE)))</f>
        <v>0</v>
      </c>
      <c r="E14" s="32">
        <f>IF(ISERROR(VLOOKUP(I14,disk!$B$9:$H$40,4,FALSE)),0,(VLOOKUP(I14,disk!$B$9:$H$40,4,FALSE)))</f>
        <v>0</v>
      </c>
      <c r="F14" s="33">
        <f>IF(ISERROR(VLOOKUP(I14,disk!$B$9:$H$40,5,FALSE)),0,(VLOOKUP(I14,disk!$B$9:$H$40,5,FALSE)))</f>
        <v>0</v>
      </c>
      <c r="G14" s="40">
        <f>IF(ISERROR(VLOOKUP(I14,disk!$B$9:$H$40,6,FALSE)),0,(VLOOKUP(I14,disk!$B$9:$H$40,6,FALSE)))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IF(ISERROR(VLOOKUP(I15,disk!$B$9:$H$40,7,FALSE)),0,(VLOOKUP(I15,disk!$B$9:$H$40,7,FALSE)))</f>
        <v>0</v>
      </c>
      <c r="C15" s="206">
        <f>IF(ISERROR(VLOOKUP(I15,disk!$B$9:$H$40,2,FALSE)),0,(VLOOKUP(I15,disk!$B$9:$H$40,2,FALSE)))</f>
        <v>0</v>
      </c>
      <c r="D15" s="32">
        <f>IF(ISERROR(VLOOKUP(I15,disk!$B$9:$H$40,3,FALSE)),0,(VLOOKUP(I15,disk!$B$9:$H$40,3,FALSE)))</f>
        <v>0</v>
      </c>
      <c r="E15" s="32">
        <f>IF(ISERROR(VLOOKUP(I15,disk!$B$9:$H$40,4,FALSE)),0,(VLOOKUP(I15,disk!$B$9:$H$40,4,FALSE)))</f>
        <v>0</v>
      </c>
      <c r="F15" s="33">
        <f>IF(ISERROR(VLOOKUP(I15,disk!$B$9:$H$40,5,FALSE)),0,(VLOOKUP(I15,disk!$B$9:$H$40,5,FALSE)))</f>
        <v>0</v>
      </c>
      <c r="G15" s="40">
        <f>IF(ISERROR(VLOOKUP(I15,disk!$B$9:$H$40,6,FALSE)),0,(VLOOKUP(I15,disk!$B$9:$H$40,6,FALSE)))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IF(ISERROR(VLOOKUP(I16,disk!$B$9:$H$40,7,FALSE)),0,(VLOOKUP(I16,disk!$B$9:$H$40,7,FALSE)))</f>
        <v>0</v>
      </c>
      <c r="C16" s="206">
        <f>IF(ISERROR(VLOOKUP(I16,disk!$B$9:$H$40,2,FALSE)),0,(VLOOKUP(I16,disk!$B$9:$H$40,2,FALSE)))</f>
        <v>0</v>
      </c>
      <c r="D16" s="32">
        <f>IF(ISERROR(VLOOKUP(I16,disk!$B$9:$H$40,3,FALSE)),0,(VLOOKUP(I16,disk!$B$9:$H$40,3,FALSE)))</f>
        <v>0</v>
      </c>
      <c r="E16" s="32">
        <f>IF(ISERROR(VLOOKUP(I16,disk!$B$9:$H$40,4,FALSE)),0,(VLOOKUP(I16,disk!$B$9:$H$40,4,FALSE)))</f>
        <v>0</v>
      </c>
      <c r="F16" s="33">
        <f>IF(ISERROR(VLOOKUP(I16,disk!$B$9:$H$40,5,FALSE)),0,(VLOOKUP(I16,disk!$B$9:$H$40,5,FALSE)))</f>
        <v>0</v>
      </c>
      <c r="G16" s="40">
        <f>IF(ISERROR(VLOOKUP(I16,disk!$B$9:$H$40,6,FALSE)),0,(VLOOKUP(I16,disk!$B$9:$H$40,6,FALSE)))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IF(ISERROR(VLOOKUP(I17,disk!$B$9:$H$40,7,FALSE)),0,(VLOOKUP(I17,disk!$B$9:$H$40,7,FALSE)))</f>
        <v>0</v>
      </c>
      <c r="C17" s="206">
        <f>IF(ISERROR(VLOOKUP(I17,disk!$B$9:$H$40,2,FALSE)),0,(VLOOKUP(I17,disk!$B$9:$H$40,2,FALSE)))</f>
        <v>0</v>
      </c>
      <c r="D17" s="32">
        <f>IF(ISERROR(VLOOKUP(I17,disk!$B$9:$H$40,3,FALSE)),0,(VLOOKUP(I17,disk!$B$9:$H$40,3,FALSE)))</f>
        <v>0</v>
      </c>
      <c r="E17" s="32">
        <f>IF(ISERROR(VLOOKUP(I17,disk!$B$9:$H$40,4,FALSE)),0,(VLOOKUP(I17,disk!$B$9:$H$40,4,FALSE)))</f>
        <v>0</v>
      </c>
      <c r="F17" s="33">
        <f>IF(ISERROR(VLOOKUP(I17,disk!$B$9:$H$40,5,FALSE)),0,(VLOOKUP(I17,disk!$B$9:$H$40,5,FALSE)))</f>
        <v>0</v>
      </c>
      <c r="G17" s="40">
        <f>IF(ISERROR(VLOOKUP(I17,disk!$B$9:$H$40,6,FALSE)),0,(VLOOKUP(I17,disk!$B$9:$H$40,6,FALSE)))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IF(ISERROR(VLOOKUP(I18,disk!$B$9:$H$40,7,FALSE)),0,(VLOOKUP(I18,disk!$B$9:$H$40,7,FALSE)))</f>
        <v>0</v>
      </c>
      <c r="C18" s="206">
        <f>IF(ISERROR(VLOOKUP(I18,disk!$B$9:$H$40,2,FALSE)),0,(VLOOKUP(I18,disk!$B$9:$H$40,2,FALSE)))</f>
        <v>0</v>
      </c>
      <c r="D18" s="32">
        <f>IF(ISERROR(VLOOKUP(I18,disk!$B$9:$H$40,3,FALSE)),0,(VLOOKUP(I18,disk!$B$9:$H$40,3,FALSE)))</f>
        <v>0</v>
      </c>
      <c r="E18" s="32">
        <f>IF(ISERROR(VLOOKUP(I18,disk!$B$9:$H$40,4,FALSE)),0,(VLOOKUP(I18,disk!$B$9:$H$40,4,FALSE)))</f>
        <v>0</v>
      </c>
      <c r="F18" s="33">
        <f>IF(ISERROR(VLOOKUP(I18,disk!$B$9:$H$40,5,FALSE)),0,(VLOOKUP(I18,disk!$B$9:$H$40,5,FALSE)))</f>
        <v>0</v>
      </c>
      <c r="G18" s="40">
        <f>IF(ISERROR(VLOOKUP(I18,disk!$B$9:$H$40,6,FALSE)),0,(VLOOKUP(I18,disk!$B$9:$H$40,6,FALSE)))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IF(ISERROR(VLOOKUP(I19,disk!$B$9:$H$40,7,FALSE)),0,(VLOOKUP(I19,disk!$B$9:$H$40,7,FALSE)))</f>
        <v>0</v>
      </c>
      <c r="C19" s="206">
        <f>IF(ISERROR(VLOOKUP(I19,disk!$B$9:$H$40,2,FALSE)),0,(VLOOKUP(I19,disk!$B$9:$H$40,2,FALSE)))</f>
        <v>0</v>
      </c>
      <c r="D19" s="32">
        <f>IF(ISERROR(VLOOKUP(I19,disk!$B$9:$H$40,3,FALSE)),0,(VLOOKUP(I19,disk!$B$9:$H$40,3,FALSE)))</f>
        <v>0</v>
      </c>
      <c r="E19" s="32">
        <f>IF(ISERROR(VLOOKUP(I19,disk!$B$9:$H$40,4,FALSE)),0,(VLOOKUP(I19,disk!$B$9:$H$40,4,FALSE)))</f>
        <v>0</v>
      </c>
      <c r="F19" s="33">
        <f>IF(ISERROR(VLOOKUP(I19,disk!$B$9:$H$40,5,FALSE)),0,(VLOOKUP(I19,disk!$B$9:$H$40,5,FALSE)))</f>
        <v>0</v>
      </c>
      <c r="G19" s="40">
        <f>IF(ISERROR(VLOOKUP(I19,disk!$B$9:$H$40,6,FALSE)),0,(VLOOKUP(I19,disk!$B$9:$H$40,6,FALSE)))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IF(ISERROR(VLOOKUP(I20,disk!$B$9:$H$40,7,FALSE)),0,(VLOOKUP(I20,disk!$B$9:$H$40,7,FALSE)))</f>
        <v>0</v>
      </c>
      <c r="C20" s="206">
        <f>IF(ISERROR(VLOOKUP(I20,disk!$B$9:$H$40,2,FALSE)),0,(VLOOKUP(I20,disk!$B$9:$H$40,2,FALSE)))</f>
        <v>0</v>
      </c>
      <c r="D20" s="32">
        <f>IF(ISERROR(VLOOKUP(I20,disk!$B$9:$H$40,3,FALSE)),0,(VLOOKUP(I20,disk!$B$9:$H$40,3,FALSE)))</f>
        <v>0</v>
      </c>
      <c r="E20" s="32">
        <f>IF(ISERROR(VLOOKUP(I20,disk!$B$9:$H$40,4,FALSE)),0,(VLOOKUP(I20,disk!$B$9:$H$40,4,FALSE)))</f>
        <v>0</v>
      </c>
      <c r="F20" s="33">
        <f>IF(ISERROR(VLOOKUP(I20,disk!$B$9:$H$40,5,FALSE)),0,(VLOOKUP(I20,disk!$B$9:$H$40,5,FALSE)))</f>
        <v>0</v>
      </c>
      <c r="G20" s="40">
        <f>IF(ISERROR(VLOOKUP(I20,disk!$B$9:$H$40,6,FALSE)),0,(VLOOKUP(I20,disk!$B$9:$H$40,6,FALSE)))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IF(ISERROR(VLOOKUP(I21,disk!$B$9:$H$40,7,FALSE)),0,(VLOOKUP(I21,disk!$B$9:$H$40,7,FALSE)))</f>
        <v>0</v>
      </c>
      <c r="C21" s="206">
        <f>IF(ISERROR(VLOOKUP(I21,disk!$B$9:$H$40,2,FALSE)),0,(VLOOKUP(I21,disk!$B$9:$H$40,2,FALSE)))</f>
        <v>0</v>
      </c>
      <c r="D21" s="32">
        <f>IF(ISERROR(VLOOKUP(I21,disk!$B$9:$H$40,3,FALSE)),0,(VLOOKUP(I21,disk!$B$9:$H$40,3,FALSE)))</f>
        <v>0</v>
      </c>
      <c r="E21" s="32">
        <f>IF(ISERROR(VLOOKUP(I21,disk!$B$9:$H$40,4,FALSE)),0,(VLOOKUP(I21,disk!$B$9:$H$40,4,FALSE)))</f>
        <v>0</v>
      </c>
      <c r="F21" s="33">
        <f>IF(ISERROR(VLOOKUP(I21,disk!$B$9:$H$40,5,FALSE)),0,(VLOOKUP(I21,disk!$B$9:$H$40,5,FALSE)))</f>
        <v>0</v>
      </c>
      <c r="G21" s="40">
        <f>IF(ISERROR(VLOOKUP(I21,disk!$B$9:$H$40,6,FALSE)),0,(VLOOKUP(I21,disk!$B$9:$H$40,6,FALSE)))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IF(ISERROR(VLOOKUP(I22,disk!$B$9:$H$40,7,FALSE)),0,(VLOOKUP(I22,disk!$B$9:$H$40,7,FALSE)))</f>
        <v>0</v>
      </c>
      <c r="C22" s="206">
        <f>IF(ISERROR(VLOOKUP(I22,disk!$B$9:$H$40,2,FALSE)),0,(VLOOKUP(I22,disk!$B$9:$H$40,2,FALSE)))</f>
        <v>0</v>
      </c>
      <c r="D22" s="32">
        <f>IF(ISERROR(VLOOKUP(I22,disk!$B$9:$H$40,3,FALSE)),0,(VLOOKUP(I22,disk!$B$9:$H$40,3,FALSE)))</f>
        <v>0</v>
      </c>
      <c r="E22" s="32">
        <f>IF(ISERROR(VLOOKUP(I22,disk!$B$9:$H$40,4,FALSE)),0,(VLOOKUP(I22,disk!$B$9:$H$40,4,FALSE)))</f>
        <v>0</v>
      </c>
      <c r="F22" s="33">
        <f>IF(ISERROR(VLOOKUP(I22,disk!$B$9:$H$40,5,FALSE)),0,(VLOOKUP(I22,disk!$B$9:$H$40,5,FALSE)))</f>
        <v>0</v>
      </c>
      <c r="G22" s="40">
        <f>IF(ISERROR(VLOOKUP(I22,disk!$B$9:$H$40,6,FALSE)),0,(VLOOKUP(I22,disk!$B$9:$H$40,6,FALSE)))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IF(ISERROR(VLOOKUP(I23,disk!$B$9:$H$40,7,FALSE)),0,(VLOOKUP(I23,disk!$B$9:$H$40,7,FALSE)))</f>
        <v>0</v>
      </c>
      <c r="C23" s="206">
        <f>IF(ISERROR(VLOOKUP(I23,disk!$B$9:$H$40,2,FALSE)),0,(VLOOKUP(I23,disk!$B$9:$H$40,2,FALSE)))</f>
        <v>0</v>
      </c>
      <c r="D23" s="32">
        <f>IF(ISERROR(VLOOKUP(I23,disk!$B$9:$H$40,3,FALSE)),0,(VLOOKUP(I23,disk!$B$9:$H$40,3,FALSE)))</f>
        <v>0</v>
      </c>
      <c r="E23" s="32">
        <f>IF(ISERROR(VLOOKUP(I23,disk!$B$9:$H$40,4,FALSE)),0,(VLOOKUP(I23,disk!$B$9:$H$40,4,FALSE)))</f>
        <v>0</v>
      </c>
      <c r="F23" s="33">
        <f>IF(ISERROR(VLOOKUP(I23,disk!$B$9:$H$40,5,FALSE)),0,(VLOOKUP(I23,disk!$B$9:$H$40,5,FALSE)))</f>
        <v>0</v>
      </c>
      <c r="G23" s="40">
        <f>IF(ISERROR(VLOOKUP(I23,disk!$B$9:$H$40,6,FALSE)),0,(VLOOKUP(I23,disk!$B$9:$H$40,6,FALSE)))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IF(ISERROR(VLOOKUP(I24,disk!$B$9:$H$40,7,FALSE)),0,(VLOOKUP(I24,disk!$B$9:$H$40,7,FALSE)))</f>
        <v>0</v>
      </c>
      <c r="C24" s="206">
        <f>IF(ISERROR(VLOOKUP(I24,disk!$B$9:$H$40,2,FALSE)),0,(VLOOKUP(I24,disk!$B$9:$H$40,2,FALSE)))</f>
        <v>0</v>
      </c>
      <c r="D24" s="32">
        <f>IF(ISERROR(VLOOKUP(I24,disk!$B$9:$H$40,3,FALSE)),0,(VLOOKUP(I24,disk!$B$9:$H$40,3,FALSE)))</f>
        <v>0</v>
      </c>
      <c r="E24" s="32">
        <f>IF(ISERROR(VLOOKUP(I24,disk!$B$9:$H$40,4,FALSE)),0,(VLOOKUP(I24,disk!$B$9:$H$40,4,FALSE)))</f>
        <v>0</v>
      </c>
      <c r="F24" s="33">
        <f>IF(ISERROR(VLOOKUP(I24,disk!$B$9:$H$40,5,FALSE)),0,(VLOOKUP(I24,disk!$B$9:$H$40,5,FALSE)))</f>
        <v>0</v>
      </c>
      <c r="G24" s="40">
        <f>IF(ISERROR(VLOOKUP(I24,disk!$B$9:$H$40,6,FALSE)),0,(VLOOKUP(I24,disk!$B$9:$H$40,6,FALSE)))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IF(ISERROR(VLOOKUP(I25,disk!$B$9:$H$40,7,FALSE)),0,(VLOOKUP(I25,disk!$B$9:$H$40,7,FALSE)))</f>
        <v>0</v>
      </c>
      <c r="C25" s="206">
        <f>IF(ISERROR(VLOOKUP(I25,disk!$B$9:$H$40,2,FALSE)),0,(VLOOKUP(I25,disk!$B$9:$H$40,2,FALSE)))</f>
        <v>0</v>
      </c>
      <c r="D25" s="32">
        <f>IF(ISERROR(VLOOKUP(I25,disk!$B$9:$H$40,3,FALSE)),0,(VLOOKUP(I25,disk!$B$9:$H$40,3,FALSE)))</f>
        <v>0</v>
      </c>
      <c r="E25" s="32">
        <f>IF(ISERROR(VLOOKUP(I25,disk!$B$9:$H$40,4,FALSE)),0,(VLOOKUP(I25,disk!$B$9:$H$40,4,FALSE)))</f>
        <v>0</v>
      </c>
      <c r="F25" s="33">
        <f>IF(ISERROR(VLOOKUP(I25,disk!$B$9:$H$40,5,FALSE)),0,(VLOOKUP(I25,disk!$B$9:$H$40,5,FALSE)))</f>
        <v>0</v>
      </c>
      <c r="G25" s="40">
        <f>IF(ISERROR(VLOOKUP(I25,disk!$B$9:$H$40,6,FALSE)),0,(VLOOKUP(I25,disk!$B$9:$H$40,6,FALSE)))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IF(ISERROR(VLOOKUP(I26,disk!$B$9:$H$40,7,FALSE)),0,(VLOOKUP(I26,disk!$B$9:$H$40,7,FALSE)))</f>
        <v>0</v>
      </c>
      <c r="C26" s="206">
        <f>IF(ISERROR(VLOOKUP(I26,disk!$B$9:$H$40,2,FALSE)),0,(VLOOKUP(I26,disk!$B$9:$H$40,2,FALSE)))</f>
        <v>0</v>
      </c>
      <c r="D26" s="32">
        <f>IF(ISERROR(VLOOKUP(I26,disk!$B$9:$H$40,3,FALSE)),0,(VLOOKUP(I26,disk!$B$9:$H$40,3,FALSE)))</f>
        <v>0</v>
      </c>
      <c r="E26" s="32">
        <f>IF(ISERROR(VLOOKUP(I26,disk!$B$9:$H$40,4,FALSE)),0,(VLOOKUP(I26,disk!$B$9:$H$40,4,FALSE)))</f>
        <v>0</v>
      </c>
      <c r="F26" s="33">
        <f>IF(ISERROR(VLOOKUP(I26,disk!$B$9:$H$40,5,FALSE)),0,(VLOOKUP(I26,disk!$B$9:$H$40,5,FALSE)))</f>
        <v>0</v>
      </c>
      <c r="G26" s="40">
        <f>IF(ISERROR(VLOOKUP(I26,disk!$B$9:$H$40,6,FALSE)),0,(VLOOKUP(I26,disk!$B$9:$H$40,6,FALSE)))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IF(ISERROR(VLOOKUP(I27,disk!$B$9:$H$40,7,FALSE)),0,(VLOOKUP(I27,disk!$B$9:$H$40,7,FALSE)))</f>
        <v>0</v>
      </c>
      <c r="C27" s="206">
        <f>IF(ISERROR(VLOOKUP(I27,disk!$B$9:$H$40,2,FALSE)),0,(VLOOKUP(I27,disk!$B$9:$H$40,2,FALSE)))</f>
        <v>0</v>
      </c>
      <c r="D27" s="32">
        <f>IF(ISERROR(VLOOKUP(I27,disk!$B$9:$H$40,3,FALSE)),0,(VLOOKUP(I27,disk!$B$9:$H$40,3,FALSE)))</f>
        <v>0</v>
      </c>
      <c r="E27" s="32">
        <f>IF(ISERROR(VLOOKUP(I27,disk!$B$9:$H$40,4,FALSE)),0,(VLOOKUP(I27,disk!$B$9:$H$40,4,FALSE)))</f>
        <v>0</v>
      </c>
      <c r="F27" s="33">
        <f>IF(ISERROR(VLOOKUP(I27,disk!$B$9:$H$40,5,FALSE)),0,(VLOOKUP(I27,disk!$B$9:$H$40,5,FALSE)))</f>
        <v>0</v>
      </c>
      <c r="G27" s="40">
        <f>IF(ISERROR(VLOOKUP(I27,disk!$B$9:$H$40,6,FALSE)),0,(VLOOKUP(I27,disk!$B$9:$H$40,6,FALSE)))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IF(ISERROR(VLOOKUP(I28,disk!$B$9:$H$40,7,FALSE)),0,(VLOOKUP(I28,disk!$B$9:$H$40,7,FALSE)))</f>
        <v>0</v>
      </c>
      <c r="C28" s="206">
        <f>IF(ISERROR(VLOOKUP(I28,disk!$B$9:$H$40,2,FALSE)),0,(VLOOKUP(I28,disk!$B$9:$H$40,2,FALSE)))</f>
        <v>0</v>
      </c>
      <c r="D28" s="32">
        <f>IF(ISERROR(VLOOKUP(I28,disk!$B$9:$H$40,3,FALSE)),0,(VLOOKUP(I28,disk!$B$9:$H$40,3,FALSE)))</f>
        <v>0</v>
      </c>
      <c r="E28" s="32">
        <f>IF(ISERROR(VLOOKUP(I28,disk!$B$9:$H$40,4,FALSE)),0,(VLOOKUP(I28,disk!$B$9:$H$40,4,FALSE)))</f>
        <v>0</v>
      </c>
      <c r="F28" s="33">
        <f>IF(ISERROR(VLOOKUP(I28,disk!$B$9:$H$40,5,FALSE)),0,(VLOOKUP(I28,disk!$B$9:$H$40,5,FALSE)))</f>
        <v>0</v>
      </c>
      <c r="G28" s="40">
        <f>IF(ISERROR(VLOOKUP(I28,disk!$B$9:$H$40,6,FALSE)),0,(VLOOKUP(I28,disk!$B$9:$H$40,6,FALSE)))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IF(ISERROR(VLOOKUP(I29,disk!$B$9:$H$40,7,FALSE)),0,(VLOOKUP(I29,disk!$B$9:$H$40,7,FALSE)))</f>
        <v>0</v>
      </c>
      <c r="C29" s="206">
        <f>IF(ISERROR(VLOOKUP(I29,disk!$B$9:$H$40,2,FALSE)),0,(VLOOKUP(I29,disk!$B$9:$H$40,2,FALSE)))</f>
        <v>0</v>
      </c>
      <c r="D29" s="32">
        <f>IF(ISERROR(VLOOKUP(I29,disk!$B$9:$H$40,3,FALSE)),0,(VLOOKUP(I29,disk!$B$9:$H$40,3,FALSE)))</f>
        <v>0</v>
      </c>
      <c r="E29" s="32">
        <f>IF(ISERROR(VLOOKUP(I29,disk!$B$9:$H$40,4,FALSE)),0,(VLOOKUP(I29,disk!$B$9:$H$40,4,FALSE)))</f>
        <v>0</v>
      </c>
      <c r="F29" s="33">
        <f>IF(ISERROR(VLOOKUP(I29,disk!$B$9:$H$40,5,FALSE)),0,(VLOOKUP(I29,disk!$B$9:$H$40,5,FALSE)))</f>
        <v>0</v>
      </c>
      <c r="G29" s="40">
        <f>IF(ISERROR(VLOOKUP(I29,disk!$B$9:$H$40,6,FALSE)),0,(VLOOKUP(I29,disk!$B$9:$H$40,6,FALSE)))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IF(ISERROR(VLOOKUP(I30,disk!$B$9:$H$40,7,FALSE)),0,(VLOOKUP(I30,disk!$B$9:$H$40,7,FALSE)))</f>
        <v>0</v>
      </c>
      <c r="C30" s="206">
        <f>IF(ISERROR(VLOOKUP(I30,disk!$B$9:$H$40,2,FALSE)),0,(VLOOKUP(I30,disk!$B$9:$H$40,2,FALSE)))</f>
        <v>0</v>
      </c>
      <c r="D30" s="32">
        <f>IF(ISERROR(VLOOKUP(I30,disk!$B$9:$H$40,3,FALSE)),0,(VLOOKUP(I30,disk!$B$9:$H$40,3,FALSE)))</f>
        <v>0</v>
      </c>
      <c r="E30" s="32">
        <f>IF(ISERROR(VLOOKUP(I30,disk!$B$9:$H$40,4,FALSE)),0,(VLOOKUP(I30,disk!$B$9:$H$40,4,FALSE)))</f>
        <v>0</v>
      </c>
      <c r="F30" s="33">
        <f>IF(ISERROR(VLOOKUP(I30,disk!$B$9:$H$40,5,FALSE)),0,(VLOOKUP(I30,disk!$B$9:$H$40,5,FALSE)))</f>
        <v>0</v>
      </c>
      <c r="G30" s="40">
        <f>IF(ISERROR(VLOOKUP(I30,disk!$B$9:$H$40,6,FALSE)),0,(VLOOKUP(I30,disk!$B$9:$H$40,6,FALSE)))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IF(ISERROR(VLOOKUP(I31,disk!$B$9:$H$40,7,FALSE)),0,(VLOOKUP(I31,disk!$B$9:$H$40,7,FALSE)))</f>
        <v>0</v>
      </c>
      <c r="C31" s="206">
        <f>IF(ISERROR(VLOOKUP(I31,disk!$B$9:$H$40,2,FALSE)),0,(VLOOKUP(I31,disk!$B$9:$H$40,2,FALSE)))</f>
        <v>0</v>
      </c>
      <c r="D31" s="32">
        <f>IF(ISERROR(VLOOKUP(I31,disk!$B$9:$H$40,3,FALSE)),0,(VLOOKUP(I31,disk!$B$9:$H$40,3,FALSE)))</f>
        <v>0</v>
      </c>
      <c r="E31" s="32">
        <f>IF(ISERROR(VLOOKUP(I31,disk!$B$9:$H$40,4,FALSE)),0,(VLOOKUP(I31,disk!$B$9:$H$40,4,FALSE)))</f>
        <v>0</v>
      </c>
      <c r="F31" s="33">
        <f>IF(ISERROR(VLOOKUP(I31,disk!$B$9:$H$40,5,FALSE)),0,(VLOOKUP(I31,disk!$B$9:$H$40,5,FALSE)))</f>
        <v>0</v>
      </c>
      <c r="G31" s="40">
        <f>IF(ISERROR(VLOOKUP(I31,disk!$B$9:$H$40,6,FALSE)),0,(VLOOKUP(I31,disk!$B$9:$H$40,6,FALSE)))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IF(ISERROR(VLOOKUP(I32,disk!$B$9:$H$40,7,FALSE)),0,(VLOOKUP(I32,disk!$B$9:$H$40,7,FALSE)))</f>
        <v>0</v>
      </c>
      <c r="C32" s="206">
        <f>IF(ISERROR(VLOOKUP(I32,disk!$B$9:$H$40,2,FALSE)),0,(VLOOKUP(I32,disk!$B$9:$H$40,2,FALSE)))</f>
        <v>0</v>
      </c>
      <c r="D32" s="32">
        <f>IF(ISERROR(VLOOKUP(I32,disk!$B$9:$H$40,3,FALSE)),0,(VLOOKUP(I32,disk!$B$9:$H$40,3,FALSE)))</f>
        <v>0</v>
      </c>
      <c r="E32" s="32">
        <f>IF(ISERROR(VLOOKUP(I32,disk!$B$9:$H$40,4,FALSE)),0,(VLOOKUP(I32,disk!$B$9:$H$40,4,FALSE)))</f>
        <v>0</v>
      </c>
      <c r="F32" s="33">
        <f>IF(ISERROR(VLOOKUP(I32,disk!$B$9:$H$40,5,FALSE)),0,(VLOOKUP(I32,disk!$B$9:$H$40,5,FALSE)))</f>
        <v>0</v>
      </c>
      <c r="G32" s="40">
        <f>IF(ISERROR(VLOOKUP(I32,disk!$B$9:$H$40,6,FALSE)),0,(VLOOKUP(I32,disk!$B$9:$H$40,6,FALSE)))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IF(ISERROR(VLOOKUP(I33,disk!$B$9:$H$40,7,FALSE)),0,(VLOOKUP(I33,disk!$B$9:$H$40,7,FALSE)))</f>
        <v>0</v>
      </c>
      <c r="C33" s="206">
        <f>IF(ISERROR(VLOOKUP(I33,disk!$B$9:$H$40,2,FALSE)),0,(VLOOKUP(I33,disk!$B$9:$H$40,2,FALSE)))</f>
        <v>0</v>
      </c>
      <c r="D33" s="32">
        <f>IF(ISERROR(VLOOKUP(I33,disk!$B$9:$H$40,3,FALSE)),0,(VLOOKUP(I33,disk!$B$9:$H$40,3,FALSE)))</f>
        <v>0</v>
      </c>
      <c r="E33" s="32">
        <f>IF(ISERROR(VLOOKUP(I33,disk!$B$9:$H$40,4,FALSE)),0,(VLOOKUP(I33,disk!$B$9:$H$40,4,FALSE)))</f>
        <v>0</v>
      </c>
      <c r="F33" s="33">
        <f>IF(ISERROR(VLOOKUP(I33,disk!$B$9:$H$40,5,FALSE)),0,(VLOOKUP(I33,disk!$B$9:$H$40,5,FALSE)))</f>
        <v>0</v>
      </c>
      <c r="G33" s="40">
        <f>IF(ISERROR(VLOOKUP(I33,disk!$B$9:$H$40,6,FALSE)),0,(VLOOKUP(I33,disk!$B$9:$H$40,6,FALSE)))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IF(ISERROR(VLOOKUP(I34,disk!$B$9:$H$40,7,FALSE)),0,(VLOOKUP(I34,disk!$B$9:$H$40,7,FALSE)))</f>
        <v>0</v>
      </c>
      <c r="C34" s="206">
        <f>IF(ISERROR(VLOOKUP(I34,disk!$B$9:$H$40,2,FALSE)),0,(VLOOKUP(I34,disk!$B$9:$H$40,2,FALSE)))</f>
        <v>0</v>
      </c>
      <c r="D34" s="32">
        <f>IF(ISERROR(VLOOKUP(I34,disk!$B$9:$H$40,3,FALSE)),0,(VLOOKUP(I34,disk!$B$9:$H$40,3,FALSE)))</f>
        <v>0</v>
      </c>
      <c r="E34" s="32">
        <f>IF(ISERROR(VLOOKUP(I34,disk!$B$9:$H$40,4,FALSE)),0,(VLOOKUP(I34,disk!$B$9:$H$40,4,FALSE)))</f>
        <v>0</v>
      </c>
      <c r="F34" s="33">
        <f>IF(ISERROR(VLOOKUP(I34,disk!$B$9:$H$40,5,FALSE)),0,(VLOOKUP(I34,disk!$B$9:$H$40,5,FALSE)))</f>
        <v>0</v>
      </c>
      <c r="G34" s="40">
        <f>IF(ISERROR(VLOOKUP(I34,disk!$B$9:$H$40,6,FALSE)),0,(VLOOKUP(I34,disk!$B$9:$H$40,6,FALSE)))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IF(ISERROR(VLOOKUP(I35,disk!$B$9:$H$40,7,FALSE)),0,(VLOOKUP(I35,disk!$B$9:$H$40,7,FALSE)))</f>
        <v>0</v>
      </c>
      <c r="C35" s="206">
        <f>IF(ISERROR(VLOOKUP(I35,disk!$B$9:$H$40,2,FALSE)),0,(VLOOKUP(I35,disk!$B$9:$H$40,2,FALSE)))</f>
        <v>0</v>
      </c>
      <c r="D35" s="32">
        <f>IF(ISERROR(VLOOKUP(I35,disk!$B$9:$H$40,3,FALSE)),0,(VLOOKUP(I35,disk!$B$9:$H$40,3,FALSE)))</f>
        <v>0</v>
      </c>
      <c r="E35" s="32">
        <f>IF(ISERROR(VLOOKUP(I35,disk!$B$9:$H$40,4,FALSE)),0,(VLOOKUP(I35,disk!$B$9:$H$40,4,FALSE)))</f>
        <v>0</v>
      </c>
      <c r="F35" s="33">
        <f>IF(ISERROR(VLOOKUP(I35,disk!$B$9:$H$40,5,FALSE)),0,(VLOOKUP(I35,disk!$B$9:$H$40,5,FALSE)))</f>
        <v>0</v>
      </c>
      <c r="G35" s="40">
        <f>IF(ISERROR(VLOOKUP(I35,disk!$B$9:$H$40,6,FALSE)),0,(VLOOKUP(I35,disk!$B$9:$H$40,6,FALSE)))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IF(ISERROR(VLOOKUP(I36,disk!$B$9:$H$40,7,FALSE)),0,(VLOOKUP(I36,disk!$B$9:$H$40,7,FALSE)))</f>
        <v>0</v>
      </c>
      <c r="C36" s="206">
        <f>IF(ISERROR(VLOOKUP(I36,disk!$B$9:$H$40,2,FALSE)),0,(VLOOKUP(I36,disk!$B$9:$H$40,2,FALSE)))</f>
        <v>0</v>
      </c>
      <c r="D36" s="32">
        <f>IF(ISERROR(VLOOKUP(I36,disk!$B$9:$H$40,3,FALSE)),0,(VLOOKUP(I36,disk!$B$9:$H$40,3,FALSE)))</f>
        <v>0</v>
      </c>
      <c r="E36" s="32">
        <f>IF(ISERROR(VLOOKUP(I36,disk!$B$9:$H$40,4,FALSE)),0,(VLOOKUP(I36,disk!$B$9:$H$40,4,FALSE)))</f>
        <v>0</v>
      </c>
      <c r="F36" s="33">
        <f>IF(ISERROR(VLOOKUP(I36,disk!$B$9:$H$40,5,FALSE)),0,(VLOOKUP(I36,disk!$B$9:$H$40,5,FALSE)))</f>
        <v>0</v>
      </c>
      <c r="G36" s="40">
        <f>IF(ISERROR(VLOOKUP(I36,disk!$B$9:$H$40,6,FALSE)),0,(VLOOKUP(I36,disk!$B$9:$H$40,6,FALSE)))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IF(ISERROR(VLOOKUP(I37,disk!$B$9:$H$40,7,FALSE)),0,(VLOOKUP(I37,disk!$B$9:$H$40,7,FALSE)))</f>
        <v>0</v>
      </c>
      <c r="C37" s="206">
        <f>IF(ISERROR(VLOOKUP(I37,disk!$B$9:$H$40,2,FALSE)),0,(VLOOKUP(I37,disk!$B$9:$H$40,2,FALSE)))</f>
        <v>0</v>
      </c>
      <c r="D37" s="32">
        <f>IF(ISERROR(VLOOKUP(I37,disk!$B$9:$H$40,3,FALSE)),0,(VLOOKUP(I37,disk!$B$9:$H$40,3,FALSE)))</f>
        <v>0</v>
      </c>
      <c r="E37" s="32">
        <f>IF(ISERROR(VLOOKUP(I37,disk!$B$9:$H$40,4,FALSE)),0,(VLOOKUP(I37,disk!$B$9:$H$40,4,FALSE)))</f>
        <v>0</v>
      </c>
      <c r="F37" s="33">
        <f>IF(ISERROR(VLOOKUP(I37,disk!$B$9:$H$40,5,FALSE)),0,(VLOOKUP(I37,disk!$B$9:$H$40,5,FALSE)))</f>
        <v>0</v>
      </c>
      <c r="G37" s="40">
        <f>IF(ISERROR(VLOOKUP(I37,disk!$B$9:$H$40,6,FALSE)),0,(VLOOKUP(I37,disk!$B$9:$H$40,6,FALSE)))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IF(ISERROR(VLOOKUP(I38,disk!$B$9:$H$40,7,FALSE)),0,(VLOOKUP(I38,disk!$B$9:$H$40,7,FALSE)))</f>
        <v>0</v>
      </c>
      <c r="C38" s="206">
        <f>IF(ISERROR(VLOOKUP(I38,disk!$B$9:$H$40,2,FALSE)),0,(VLOOKUP(I38,disk!$B$9:$H$40,2,FALSE)))</f>
        <v>0</v>
      </c>
      <c r="D38" s="32">
        <f>IF(ISERROR(VLOOKUP(I38,disk!$B$9:$H$40,3,FALSE)),0,(VLOOKUP(I38,disk!$B$9:$H$40,3,FALSE)))</f>
        <v>0</v>
      </c>
      <c r="E38" s="32">
        <f>IF(ISERROR(VLOOKUP(I38,disk!$B$9:$H$40,4,FALSE)),0,(VLOOKUP(I38,disk!$B$9:$H$40,4,FALSE)))</f>
        <v>0</v>
      </c>
      <c r="F38" s="33">
        <f>IF(ISERROR(VLOOKUP(I38,disk!$B$9:$H$40,5,FALSE)),0,(VLOOKUP(I38,disk!$B$9:$H$40,5,FALSE)))</f>
        <v>0</v>
      </c>
      <c r="G38" s="40">
        <f>IF(ISERROR(VLOOKUP(I38,disk!$B$9:$H$40,6,FALSE)),0,(VLOOKUP(I38,disk!$B$9:$H$40,6,FALSE)))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IF(ISERROR(VLOOKUP(I39,disk!$B$9:$H$40,7,FALSE)),0,(VLOOKUP(I39,disk!$B$9:$H$40,7,FALSE)))</f>
        <v>0</v>
      </c>
      <c r="C39" s="206">
        <f>IF(ISERROR(VLOOKUP(I39,disk!$B$9:$H$40,2,FALSE)),0,(VLOOKUP(I39,disk!$B$9:$H$40,2,FALSE)))</f>
        <v>0</v>
      </c>
      <c r="D39" s="32">
        <f>IF(ISERROR(VLOOKUP(I39,disk!$B$9:$H$40,3,FALSE)),0,(VLOOKUP(I39,disk!$B$9:$H$40,3,FALSE)))</f>
        <v>0</v>
      </c>
      <c r="E39" s="32">
        <f>IF(ISERROR(VLOOKUP(I39,disk!$B$9:$H$40,4,FALSE)),0,(VLOOKUP(I39,disk!$B$9:$H$40,4,FALSE)))</f>
        <v>0</v>
      </c>
      <c r="F39" s="33">
        <f>IF(ISERROR(VLOOKUP(I39,disk!$B$9:$H$40,5,FALSE)),0,(VLOOKUP(I39,disk!$B$9:$H$40,5,FALSE)))</f>
        <v>0</v>
      </c>
      <c r="G39" s="40">
        <f>IF(ISERROR(VLOOKUP(I39,disk!$B$9:$H$40,6,FALSE)),0,(VLOOKUP(I39,disk!$B$9:$H$40,6,FALSE)))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IF(ISERROR(VLOOKUP(I40,disk!$B$9:$H$40,7,FALSE)),0,(VLOOKUP(I40,disk!$B$9:$H$40,7,FALSE)))</f>
        <v>0</v>
      </c>
      <c r="C40" s="206">
        <f>IF(ISERROR(VLOOKUP(I40,disk!$B$9:$H$40,2,FALSE)),0,(VLOOKUP(I40,disk!$B$9:$H$40,2,FALSE)))</f>
        <v>0</v>
      </c>
      <c r="D40" s="32">
        <f>IF(ISERROR(VLOOKUP(I40,disk!$B$9:$H$40,3,FALSE)),0,(VLOOKUP(I40,disk!$B$9:$H$40,3,FALSE)))</f>
        <v>0</v>
      </c>
      <c r="E40" s="32">
        <f>IF(ISERROR(VLOOKUP(I40,disk!$B$9:$H$40,4,FALSE)),0,(VLOOKUP(I40,disk!$B$9:$H$40,4,FALSE)))</f>
        <v>0</v>
      </c>
      <c r="F40" s="33">
        <f>IF(ISERROR(VLOOKUP(I40,disk!$B$9:$H$40,5,FALSE)),0,(VLOOKUP(I40,disk!$B$9:$H$40,5,FALSE)))</f>
        <v>0</v>
      </c>
      <c r="G40" s="40">
        <f>IF(ISERROR(VLOOKUP(I40,disk!$B$9:$H$40,6,FALSE)),0,(VLOOKUP(I40,disk!$B$9:$H$40,6,FALSE)))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29" priority="1" stopIfTrue="1" operator="equal">
      <formula>0</formula>
    </cfRule>
  </conditionalFormatting>
  <conditionalFormatting sqref="A7">
    <cfRule type="cellIs" dxfId="28" priority="2" stopIfTrue="1" operator="equal">
      <formula>1</formula>
    </cfRule>
  </conditionalFormatting>
  <pageMargins left="0.7" right="0.7" top="0.75" bottom="0.75" header="0.3" footer="0.3"/>
  <pageSetup paperSize="9" scale="62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rgb="FFFFFF00"/>
  </sheetPr>
  <dimension ref="A1:AI40"/>
  <sheetViews>
    <sheetView view="pageBreakPreview" zoomScale="60" zoomScaleNormal="75" workbookViewId="0">
      <pane xSplit="6" ySplit="5" topLeftCell="G18" activePane="bottomRight" state="frozen"/>
      <selection activeCell="T2" sqref="T2:U104"/>
      <selection pane="topRight" activeCell="T2" sqref="T2:U104"/>
      <selection pane="bottomLeft" activeCell="T2" sqref="T2:U104"/>
      <selection pane="bottomRight" activeCell="G10" sqref="G10"/>
    </sheetView>
  </sheetViews>
  <sheetFormatPr defaultColWidth="9.140625" defaultRowHeight="35.1" customHeight="1"/>
  <cols>
    <col min="1" max="1" width="8.140625" style="50" bestFit="1" customWidth="1"/>
    <col min="2" max="2" width="4.42578125" style="22" bestFit="1" customWidth="1"/>
    <col min="3" max="3" width="6.7109375" style="22" customWidth="1"/>
    <col min="4" max="4" width="11.85546875" style="22" customWidth="1"/>
    <col min="5" max="5" width="25.7109375" style="50" customWidth="1"/>
    <col min="6" max="6" width="23.7109375" style="50" customWidth="1"/>
    <col min="7" max="8" width="8.7109375" style="22" customWidth="1"/>
    <col min="9" max="14" width="8.7109375" style="50" customWidth="1"/>
    <col min="15" max="15" width="8.7109375" style="22" customWidth="1"/>
    <col min="16" max="16" width="9.7109375" style="22" customWidth="1"/>
    <col min="17" max="16384" width="9.140625" style="22"/>
  </cols>
  <sheetData>
    <row r="1" spans="1:34" ht="35.1" customHeight="1">
      <c r="B1" s="319" t="s">
        <v>3</v>
      </c>
      <c r="C1" s="319"/>
      <c r="D1" s="319"/>
      <c r="E1" s="126" t="str">
        <f>'genel bilgi girişi'!$B$4</f>
        <v>GENÇ KIZ</v>
      </c>
      <c r="I1" s="22"/>
      <c r="J1" s="22"/>
      <c r="M1" s="125" t="s">
        <v>4</v>
      </c>
      <c r="N1" s="326" t="str">
        <f>'genel bilgi girişi'!B5</f>
        <v>ATATÜRK STADYUMU</v>
      </c>
      <c r="O1" s="326"/>
      <c r="P1" s="326"/>
    </row>
    <row r="2" spans="1:34" ht="35.1" customHeight="1">
      <c r="B2" s="319" t="s">
        <v>6</v>
      </c>
      <c r="C2" s="319"/>
      <c r="D2" s="319"/>
      <c r="E2" s="128" t="s">
        <v>234</v>
      </c>
      <c r="I2" s="52"/>
      <c r="J2" s="52"/>
      <c r="K2" s="52"/>
      <c r="L2" s="52"/>
      <c r="M2" s="125" t="s">
        <v>5</v>
      </c>
      <c r="N2" s="327" t="str">
        <f>'genel bilgi girişi'!B6</f>
        <v>11-12 MART 2019</v>
      </c>
      <c r="O2" s="327"/>
      <c r="P2" s="327"/>
    </row>
    <row r="3" spans="1:34" ht="35.1" customHeight="1">
      <c r="B3" s="319" t="s">
        <v>40</v>
      </c>
      <c r="C3" s="319"/>
      <c r="D3" s="319"/>
      <c r="E3" s="128" t="str">
        <f>rekorlar!$H$27</f>
        <v>ELİF İLGÜN 27.92 m</v>
      </c>
      <c r="J3" s="150"/>
      <c r="K3" s="150"/>
      <c r="L3" s="151"/>
      <c r="M3" s="125" t="s">
        <v>41</v>
      </c>
      <c r="N3" s="328" t="str">
        <f>'yarışma programı'!$E$20</f>
        <v>1. Gün-10:40</v>
      </c>
      <c r="O3" s="328"/>
      <c r="P3" s="328"/>
    </row>
    <row r="4" spans="1:34" ht="35.1" customHeight="1">
      <c r="B4" s="318" t="str">
        <f>'genel bilgi girişi'!$B$8</f>
        <v>MİLLİ EĞİTİM ve KÜLTÜR BAKANLIĞI 2018-2019 ÖĞRETİM YILI GENÇLER ATLETİZM  ELEME YARIŞMALARI</v>
      </c>
      <c r="C4" s="318"/>
      <c r="D4" s="318"/>
      <c r="E4" s="318"/>
      <c r="F4" s="345"/>
      <c r="G4" s="343" t="s">
        <v>28</v>
      </c>
      <c r="H4" s="343"/>
      <c r="I4" s="343"/>
      <c r="J4" s="343"/>
      <c r="K4" s="343"/>
      <c r="L4" s="343"/>
      <c r="M4" s="343"/>
      <c r="N4" s="152"/>
    </row>
    <row r="5" spans="1:34" s="52" customFormat="1" ht="35.1" customHeight="1">
      <c r="A5" s="39" t="s">
        <v>193</v>
      </c>
      <c r="B5" s="39" t="s">
        <v>45</v>
      </c>
      <c r="C5" s="39" t="s">
        <v>7</v>
      </c>
      <c r="D5" s="129" t="s">
        <v>34</v>
      </c>
      <c r="E5" s="129" t="s">
        <v>35</v>
      </c>
      <c r="F5" s="129" t="s">
        <v>8</v>
      </c>
      <c r="G5" s="45">
        <v>1</v>
      </c>
      <c r="H5" s="45">
        <v>2</v>
      </c>
      <c r="I5" s="45">
        <v>3</v>
      </c>
      <c r="J5" s="154" t="s">
        <v>192</v>
      </c>
      <c r="K5" s="154">
        <v>4</v>
      </c>
      <c r="L5" s="45">
        <v>5</v>
      </c>
      <c r="M5" s="45">
        <v>6</v>
      </c>
      <c r="N5" s="91" t="s">
        <v>23</v>
      </c>
      <c r="O5" s="39" t="s">
        <v>10</v>
      </c>
      <c r="P5" s="39" t="s">
        <v>24</v>
      </c>
    </row>
    <row r="6" spans="1:34" ht="35.1" customHeight="1">
      <c r="A6" s="154">
        <v>2</v>
      </c>
      <c r="B6" s="53">
        <v>1</v>
      </c>
      <c r="C6" s="54">
        <f>'yarışmaya katılan okullar'!B12</f>
        <v>33</v>
      </c>
      <c r="D6" s="134" t="s">
        <v>192</v>
      </c>
      <c r="E6" s="135" t="s">
        <v>192</v>
      </c>
      <c r="F6" s="136" t="str">
        <f>'yarışmaya katılan okullar'!C12</f>
        <v>DEĞİRMENLİK LİSESİ</v>
      </c>
      <c r="G6" s="55"/>
      <c r="H6" s="55"/>
      <c r="I6" s="55"/>
      <c r="J6" s="137"/>
      <c r="K6" s="55"/>
      <c r="L6" s="194"/>
      <c r="M6" s="194"/>
      <c r="N6" s="137"/>
      <c r="O6" s="188" t="str">
        <f>IF(LEN(N6)&gt;0,VLOOKUP(N6,Puanlar!$AA$4:$AD$111,3)-IF(COUNTIF(Puanlar!$AA$4:$AD$111,N6)=0,0,0)," ")</f>
        <v xml:space="preserve"> </v>
      </c>
      <c r="P6" s="162"/>
      <c r="AH6" s="189"/>
    </row>
    <row r="7" spans="1:34" ht="35.1" customHeight="1">
      <c r="A7" s="154">
        <v>4</v>
      </c>
      <c r="B7" s="53">
        <v>2</v>
      </c>
      <c r="C7" s="54">
        <f>'yarışmaya katılan okullar'!B13</f>
        <v>35</v>
      </c>
      <c r="D7" s="134" t="s">
        <v>192</v>
      </c>
      <c r="E7" s="135" t="s">
        <v>192</v>
      </c>
      <c r="F7" s="136" t="str">
        <f>'yarışmaya katılan okullar'!C13</f>
        <v>ANAFARTALAR LİSESİ</v>
      </c>
      <c r="G7" s="55"/>
      <c r="H7" s="55"/>
      <c r="I7" s="55"/>
      <c r="J7" s="137"/>
      <c r="K7" s="55"/>
      <c r="L7" s="194"/>
      <c r="M7" s="194"/>
      <c r="N7" s="137"/>
      <c r="O7" s="188" t="str">
        <f>IF(LEN(N7)&gt;0,VLOOKUP(N7,Puanlar!$AA$4:$AD$111,3)-IF(COUNTIF(Puanlar!$AA$4:$AD$111,N7)=0,0,0)," ")</f>
        <v xml:space="preserve"> </v>
      </c>
      <c r="P7" s="162"/>
      <c r="AH7" s="189"/>
    </row>
    <row r="8" spans="1:34" ht="35.1" customHeight="1">
      <c r="A8" s="154">
        <v>6</v>
      </c>
      <c r="B8" s="53">
        <v>3</v>
      </c>
      <c r="C8" s="54">
        <f>'yarışmaya katılan okullar'!B14</f>
        <v>49</v>
      </c>
      <c r="D8" s="134" t="s">
        <v>192</v>
      </c>
      <c r="E8" s="135" t="s">
        <v>192</v>
      </c>
      <c r="F8" s="136" t="str">
        <f>'yarışmaya katılan okullar'!C14</f>
        <v>NAMIK KEMAL LİSESİ</v>
      </c>
      <c r="G8" s="55"/>
      <c r="H8" s="55"/>
      <c r="I8" s="55"/>
      <c r="J8" s="137"/>
      <c r="K8" s="55"/>
      <c r="L8" s="194"/>
      <c r="M8" s="194"/>
      <c r="N8" s="137"/>
      <c r="O8" s="188" t="str">
        <f>IF(LEN(N8)&gt;0,VLOOKUP(N8,Puanlar!$AA$4:$AD$111,3)-IF(COUNTIF(Puanlar!$AA$4:$AD$111,N8)=0,0,0)," ")</f>
        <v xml:space="preserve"> </v>
      </c>
      <c r="P8" s="162"/>
      <c r="AH8" s="189"/>
    </row>
    <row r="9" spans="1:34" ht="35.1" customHeight="1">
      <c r="A9" s="154">
        <v>8</v>
      </c>
      <c r="B9" s="53">
        <v>4</v>
      </c>
      <c r="C9" s="54">
        <f>'yarışmaya katılan okullar'!B15</f>
        <v>71</v>
      </c>
      <c r="D9" s="134" t="s">
        <v>192</v>
      </c>
      <c r="E9" s="135" t="s">
        <v>192</v>
      </c>
      <c r="F9" s="136" t="str">
        <f>'yarışmaya katılan okullar'!C15</f>
        <v>THE AMERİCAN COLLEGE</v>
      </c>
      <c r="G9" s="55"/>
      <c r="H9" s="55"/>
      <c r="I9" s="55"/>
      <c r="J9" s="137"/>
      <c r="K9" s="55"/>
      <c r="L9" s="194"/>
      <c r="M9" s="194"/>
      <c r="N9" s="137"/>
      <c r="O9" s="188" t="str">
        <f>IF(LEN(N9)&gt;0,VLOOKUP(N9,Puanlar!$AA$4:$AD$111,3)-IF(COUNTIF(Puanlar!$AA$4:$AD$111,N9)=0,0,0)," ")</f>
        <v xml:space="preserve"> </v>
      </c>
      <c r="P9" s="162"/>
      <c r="AH9" s="189"/>
    </row>
    <row r="10" spans="1:34" ht="35.1" customHeight="1">
      <c r="A10" s="154">
        <v>7</v>
      </c>
      <c r="B10" s="53">
        <v>5</v>
      </c>
      <c r="C10" s="54">
        <f>'yarışmaya katılan okullar'!B16</f>
        <v>77</v>
      </c>
      <c r="D10" s="134" t="s">
        <v>192</v>
      </c>
      <c r="E10" s="135" t="s">
        <v>192</v>
      </c>
      <c r="F10" s="136" t="str">
        <f>'yarışmaya katılan okullar'!C16</f>
        <v>BÜLENT ECEVİT ANADOLU LİSESİ</v>
      </c>
      <c r="G10" s="55"/>
      <c r="H10" s="55"/>
      <c r="I10" s="55"/>
      <c r="J10" s="137"/>
      <c r="K10" s="55"/>
      <c r="L10" s="55"/>
      <c r="M10" s="55"/>
      <c r="N10" s="137"/>
      <c r="O10" s="188" t="str">
        <f>IF(LEN(N10)&gt;0,VLOOKUP(N10,Puanlar!$AA$4:$AD$111,3)-IF(COUNTIF(Puanlar!$AA$4:$AD$111,N10)=0,0,0)," ")</f>
        <v xml:space="preserve"> </v>
      </c>
      <c r="P10" s="162"/>
      <c r="AH10" s="189"/>
    </row>
    <row r="11" spans="1:34" ht="35.1" customHeight="1">
      <c r="A11" s="154">
        <v>5</v>
      </c>
      <c r="B11" s="53">
        <v>6</v>
      </c>
      <c r="C11" s="54">
        <f>'yarışmaya katılan okullar'!B17</f>
        <v>45</v>
      </c>
      <c r="D11" s="134" t="s">
        <v>192</v>
      </c>
      <c r="E11" s="135" t="s">
        <v>192</v>
      </c>
      <c r="F11" s="136" t="str">
        <f>'yarışmaya katılan okullar'!C17</f>
        <v>GÜZELYURT MESLEK LİSESİ</v>
      </c>
      <c r="G11" s="55"/>
      <c r="H11" s="55"/>
      <c r="I11" s="55"/>
      <c r="J11" s="137"/>
      <c r="K11" s="55"/>
      <c r="L11" s="194"/>
      <c r="M11" s="194"/>
      <c r="N11" s="137"/>
      <c r="O11" s="188" t="str">
        <f>IF(LEN(N11)&gt;0,VLOOKUP(N11,Puanlar!$AA$4:$AD$111,3)-IF(COUNTIF(Puanlar!$AA$4:$AD$111,N11)=0,0,0)," ")</f>
        <v xml:space="preserve"> </v>
      </c>
      <c r="P11" s="162"/>
      <c r="AH11" s="189"/>
    </row>
    <row r="12" spans="1:34" ht="35.1" customHeight="1">
      <c r="A12" s="154">
        <v>3</v>
      </c>
      <c r="B12" s="53">
        <v>7</v>
      </c>
      <c r="C12" s="54">
        <f>'yarışmaya katılan okullar'!B18</f>
        <v>40</v>
      </c>
      <c r="D12" s="134" t="s">
        <v>192</v>
      </c>
      <c r="E12" s="135" t="s">
        <v>192</v>
      </c>
      <c r="F12" s="136" t="str">
        <f>'yarışmaya katılan okullar'!C18</f>
        <v>ERENKÖY LİSESİ</v>
      </c>
      <c r="G12" s="55"/>
      <c r="H12" s="55"/>
      <c r="I12" s="55"/>
      <c r="J12" s="137"/>
      <c r="K12" s="55"/>
      <c r="L12" s="194"/>
      <c r="M12" s="194"/>
      <c r="N12" s="195"/>
      <c r="O12" s="188" t="str">
        <f>IF(LEN(N12)&gt;0,VLOOKUP(N12,Puanlar!$AA$4:$AD$111,3)-IF(COUNTIF(Puanlar!$AA$4:$AD$111,N12)=0,0,0)," ")</f>
        <v xml:space="preserve"> </v>
      </c>
      <c r="P12" s="162"/>
      <c r="AH12" s="189"/>
    </row>
    <row r="13" spans="1:34" ht="35.1" customHeight="1">
      <c r="A13" s="154">
        <v>1</v>
      </c>
      <c r="B13" s="53">
        <v>8</v>
      </c>
      <c r="C13" s="54">
        <f>'yarışmaya katılan okullar'!B19</f>
        <v>44</v>
      </c>
      <c r="D13" s="134" t="s">
        <v>192</v>
      </c>
      <c r="E13" s="135" t="s">
        <v>192</v>
      </c>
      <c r="F13" s="136" t="str">
        <f>'yarışmaya katılan okullar'!C19</f>
        <v>LEFKE GAZİ LİSESİ</v>
      </c>
      <c r="G13" s="55"/>
      <c r="H13" s="55"/>
      <c r="I13" s="55"/>
      <c r="J13" s="137"/>
      <c r="K13" s="55"/>
      <c r="L13" s="194"/>
      <c r="M13" s="194"/>
      <c r="N13" s="137"/>
      <c r="O13" s="188" t="str">
        <f>IF(LEN(N13)&gt;0,VLOOKUP(N13,Puanlar!$AA$4:$AD$111,3)-IF(COUNTIF(Puanlar!$AA$4:$AD$111,N13)=0,0,0)," ")</f>
        <v xml:space="preserve"> </v>
      </c>
      <c r="P13" s="162"/>
      <c r="AH13" s="189"/>
    </row>
    <row r="14" spans="1:34" ht="35.1" customHeight="1">
      <c r="A14" s="154" t="s">
        <v>194</v>
      </c>
      <c r="B14" s="53">
        <v>9</v>
      </c>
      <c r="C14" s="54">
        <f>'yarışmaya katılan okullar'!B20</f>
        <v>81</v>
      </c>
      <c r="D14" s="134" t="s">
        <v>192</v>
      </c>
      <c r="E14" s="135" t="s">
        <v>192</v>
      </c>
      <c r="F14" s="136" t="str">
        <f>'yarışmaya katılan okullar'!C20</f>
        <v>THE ENGLISH SCHOOL OF KYRENIA</v>
      </c>
      <c r="G14" s="55"/>
      <c r="H14" s="55"/>
      <c r="I14" s="55"/>
      <c r="J14" s="137"/>
      <c r="K14" s="55"/>
      <c r="L14" s="194"/>
      <c r="M14" s="194"/>
      <c r="N14" s="137"/>
      <c r="O14" s="188" t="str">
        <f>IF(LEN(N14)&gt;0,VLOOKUP(N14,Puanlar!$AA$4:$AD$111,3)-IF(COUNTIF(Puanlar!$AA$4:$AD$111,N14)=0,0,0)," ")</f>
        <v xml:space="preserve"> </v>
      </c>
      <c r="P14" s="162"/>
      <c r="AH14" s="189"/>
    </row>
    <row r="15" spans="1:34" ht="35.1" customHeight="1">
      <c r="A15" s="154"/>
      <c r="B15" s="53">
        <v>10</v>
      </c>
      <c r="C15" s="54">
        <f>'yarışmaya katılan okullar'!B21</f>
        <v>47</v>
      </c>
      <c r="D15" s="134" t="s">
        <v>192</v>
      </c>
      <c r="E15" s="135" t="s">
        <v>192</v>
      </c>
      <c r="F15" s="136" t="str">
        <f>'yarışmaya katılan okullar'!C21</f>
        <v>KURTULUŞ LİSESİ</v>
      </c>
      <c r="G15" s="55"/>
      <c r="H15" s="55"/>
      <c r="I15" s="55"/>
      <c r="J15" s="137"/>
      <c r="K15" s="55"/>
      <c r="L15" s="194"/>
      <c r="M15" s="194"/>
      <c r="N15" s="137"/>
      <c r="O15" s="188" t="str">
        <f>IF(LEN(N15)&gt;0,VLOOKUP(N15,Puanlar!$AA$4:$AD$111,3)-IF(COUNTIF(Puanlar!$AA$4:$AD$111,N15)=0,0,0)," ")</f>
        <v xml:space="preserve"> </v>
      </c>
      <c r="P15" s="162"/>
      <c r="AH15" s="189"/>
    </row>
    <row r="16" spans="1:34" ht="35.1" customHeight="1">
      <c r="A16" s="154"/>
      <c r="B16" s="53">
        <v>11</v>
      </c>
      <c r="C16" s="54">
        <f>'yarışmaya katılan okullar'!B22</f>
        <v>37</v>
      </c>
      <c r="D16" s="134" t="s">
        <v>192</v>
      </c>
      <c r="E16" s="135" t="s">
        <v>192</v>
      </c>
      <c r="F16" s="136" t="str">
        <f>'yarışmaya katılan okullar'!C22</f>
        <v>BEKİRPAŞA LİSESİ</v>
      </c>
      <c r="G16" s="55"/>
      <c r="H16" s="55"/>
      <c r="I16" s="55"/>
      <c r="J16" s="137"/>
      <c r="K16" s="55"/>
      <c r="L16" s="194"/>
      <c r="M16" s="194"/>
      <c r="N16" s="137"/>
      <c r="O16" s="188" t="str">
        <f>IF(LEN(N16)&gt;0,VLOOKUP(N16,Puanlar!$AA$4:$AD$111,3)-IF(COUNTIF(Puanlar!$AA$4:$AD$111,N16)=0,0,0)," ")</f>
        <v xml:space="preserve"> </v>
      </c>
      <c r="P16" s="162"/>
      <c r="AH16" s="189"/>
    </row>
    <row r="17" spans="1:34" ht="35.1" customHeight="1">
      <c r="A17" s="154"/>
      <c r="B17" s="53">
        <v>12</v>
      </c>
      <c r="C17" s="54">
        <f>'yarışmaya katılan okullar'!B23</f>
        <v>48</v>
      </c>
      <c r="D17" s="134" t="s">
        <v>192</v>
      </c>
      <c r="E17" s="135" t="s">
        <v>192</v>
      </c>
      <c r="F17" s="136" t="str">
        <f>'yarışmaya katılan okullar'!C23</f>
        <v>LEFKOŞA TÜRK LİSESİ</v>
      </c>
      <c r="G17" s="55"/>
      <c r="H17" s="55"/>
      <c r="I17" s="55"/>
      <c r="J17" s="137"/>
      <c r="K17" s="55"/>
      <c r="L17" s="194"/>
      <c r="M17" s="194"/>
      <c r="N17" s="137"/>
      <c r="O17" s="188" t="str">
        <f>IF(LEN(N17)&gt;0,VLOOKUP(N17,Puanlar!$AA$4:$AD$111,3)-IF(COUNTIF(Puanlar!$AA$4:$AD$111,N17)=0,0,0)," ")</f>
        <v xml:space="preserve"> </v>
      </c>
      <c r="P17" s="162"/>
      <c r="AH17" s="189"/>
    </row>
    <row r="18" spans="1:34" ht="35.1" customHeight="1">
      <c r="A18" s="154"/>
      <c r="B18" s="53">
        <v>13</v>
      </c>
      <c r="C18" s="54">
        <f>'yarışmaya katılan okullar'!B24</f>
        <v>39</v>
      </c>
      <c r="D18" s="134" t="s">
        <v>192</v>
      </c>
      <c r="E18" s="135" t="s">
        <v>192</v>
      </c>
      <c r="F18" s="136" t="str">
        <f>'yarışmaya katılan okullar'!C24</f>
        <v>CENGİZ TOPEL E. M .LİSESİ</v>
      </c>
      <c r="G18" s="55"/>
      <c r="H18" s="55"/>
      <c r="I18" s="55"/>
      <c r="J18" s="137"/>
      <c r="K18" s="55"/>
      <c r="L18" s="194"/>
      <c r="M18" s="194"/>
      <c r="N18" s="137"/>
      <c r="O18" s="188" t="str">
        <f>IF(LEN(N18)&gt;0,VLOOKUP(N18,Puanlar!$AA$4:$AD$111,3)-IF(COUNTIF(Puanlar!$AA$4:$AD$111,N18)=0,0,0)," ")</f>
        <v xml:space="preserve"> </v>
      </c>
      <c r="P18" s="162"/>
      <c r="AH18" s="189"/>
    </row>
    <row r="19" spans="1:34" ht="35.1" customHeight="1">
      <c r="A19" s="154"/>
      <c r="B19" s="53">
        <v>14</v>
      </c>
      <c r="C19" s="54">
        <f>'yarışmaya katılan okullar'!B25</f>
        <v>64</v>
      </c>
      <c r="D19" s="134" t="s">
        <v>192</v>
      </c>
      <c r="E19" s="135" t="s">
        <v>192</v>
      </c>
      <c r="F19" s="136" t="str">
        <f>'yarışmaya katılan okullar'!C25</f>
        <v>GÜZELYURT TMK</v>
      </c>
      <c r="G19" s="55"/>
      <c r="H19" s="55"/>
      <c r="I19" s="55"/>
      <c r="J19" s="137"/>
      <c r="K19" s="55"/>
      <c r="L19" s="194"/>
      <c r="M19" s="194"/>
      <c r="N19" s="137"/>
      <c r="O19" s="188" t="str">
        <f>IF(LEN(N19)&gt;0,VLOOKUP(N19,Puanlar!$AA$4:$AD$111,3)-IF(COUNTIF(Puanlar!$AA$4:$AD$111,N19)=0,0,0)," ")</f>
        <v xml:space="preserve"> </v>
      </c>
      <c r="P19" s="162"/>
      <c r="AH19" s="189"/>
    </row>
    <row r="20" spans="1:34" ht="35.1" customHeight="1">
      <c r="A20" s="154"/>
      <c r="B20" s="53">
        <v>15</v>
      </c>
      <c r="C20" s="54">
        <f>'yarışmaya katılan okullar'!B26</f>
        <v>60</v>
      </c>
      <c r="D20" s="134" t="s">
        <v>192</v>
      </c>
      <c r="E20" s="135" t="s">
        <v>192</v>
      </c>
      <c r="F20" s="136" t="str">
        <f>'yarışmaya katılan okullar'!C26</f>
        <v>KARPAZ MESLEK LİSESİ</v>
      </c>
      <c r="G20" s="55"/>
      <c r="H20" s="55"/>
      <c r="I20" s="55"/>
      <c r="J20" s="137"/>
      <c r="K20" s="55"/>
      <c r="L20" s="55"/>
      <c r="M20" s="55"/>
      <c r="N20" s="137"/>
      <c r="O20" s="188" t="str">
        <f>IF(LEN(N20)&gt;0,VLOOKUP(N20,Puanlar!$AA$4:$AD$111,3)-IF(COUNTIF(Puanlar!$AA$4:$AD$111,N20)=0,0,0)," ")</f>
        <v xml:space="preserve"> </v>
      </c>
      <c r="P20" s="162"/>
      <c r="AH20" s="189"/>
    </row>
    <row r="21" spans="1:34" ht="35.1" customHeight="1">
      <c r="A21" s="154"/>
      <c r="B21" s="53">
        <v>16</v>
      </c>
      <c r="C21" s="54">
        <f>'yarışmaya katılan okullar'!B27</f>
        <v>59</v>
      </c>
      <c r="D21" s="134" t="s">
        <v>192</v>
      </c>
      <c r="E21" s="135" t="s">
        <v>192</v>
      </c>
      <c r="F21" s="136" t="str">
        <f>'yarışmaya katılan okullar'!C27</f>
        <v>POLATPAŞA LİSESİ</v>
      </c>
      <c r="G21" s="55"/>
      <c r="H21" s="55"/>
      <c r="I21" s="194"/>
      <c r="J21" s="195"/>
      <c r="K21" s="194"/>
      <c r="L21" s="195"/>
      <c r="M21" s="195"/>
      <c r="N21" s="195"/>
      <c r="O21" s="188" t="str">
        <f>IF(LEN(N21)&gt;0,VLOOKUP(N21,Puanlar!$AA$4:$AD$111,3)-IF(COUNTIF(Puanlar!$AA$4:$AD$111,N21)=0,0,0)," ")</f>
        <v xml:space="preserve"> </v>
      </c>
      <c r="P21" s="162"/>
      <c r="AH21" s="189"/>
    </row>
    <row r="22" spans="1:34" ht="35.1" customHeight="1">
      <c r="A22" s="154"/>
      <c r="B22" s="53">
        <v>17</v>
      </c>
      <c r="C22" s="54">
        <f>'yarışmaya katılan okullar'!B28</f>
        <v>36</v>
      </c>
      <c r="D22" s="134" t="s">
        <v>192</v>
      </c>
      <c r="E22" s="135" t="s">
        <v>192</v>
      </c>
      <c r="F22" s="136" t="str">
        <f>'yarışmaya katılan okullar'!C28</f>
        <v>ATATÜRK MESLEK LİSESİ</v>
      </c>
      <c r="G22" s="55"/>
      <c r="H22" s="55"/>
      <c r="I22" s="194"/>
      <c r="J22" s="195"/>
      <c r="K22" s="194"/>
      <c r="L22" s="194"/>
      <c r="M22" s="194"/>
      <c r="N22" s="195"/>
      <c r="O22" s="188" t="str">
        <f>IF(LEN(N22)&gt;0,VLOOKUP(N22,Puanlar!$AA$4:$AD$111,3)-IF(COUNTIF(Puanlar!$AA$4:$AD$111,N22)=0,0,0)," ")</f>
        <v xml:space="preserve"> </v>
      </c>
      <c r="P22" s="162"/>
      <c r="AH22" s="189"/>
    </row>
    <row r="23" spans="1:34" ht="35.1" customHeight="1">
      <c r="A23" s="154"/>
      <c r="B23" s="53">
        <v>18</v>
      </c>
      <c r="C23" s="54">
        <f>'yarışmaya katılan okullar'!B29</f>
        <v>27</v>
      </c>
      <c r="D23" s="134" t="s">
        <v>192</v>
      </c>
      <c r="E23" s="135" t="s">
        <v>192</v>
      </c>
      <c r="F23" s="136" t="str">
        <f>'yarışmaya katılan okullar'!C29</f>
        <v>YAKIN DOĞU KOLEJİ</v>
      </c>
      <c r="G23" s="55"/>
      <c r="H23" s="55"/>
      <c r="I23" s="55"/>
      <c r="J23" s="137"/>
      <c r="K23" s="55"/>
      <c r="L23" s="194"/>
      <c r="M23" s="194"/>
      <c r="N23" s="137"/>
      <c r="O23" s="188" t="str">
        <f>IF(LEN(N23)&gt;0,VLOOKUP(N23,Puanlar!$AA$4:$AD$111,3)-IF(COUNTIF(Puanlar!$AA$4:$AD$111,N23)=0,0,0)," ")</f>
        <v xml:space="preserve"> </v>
      </c>
      <c r="P23" s="162"/>
      <c r="AH23" s="189"/>
    </row>
    <row r="24" spans="1:34" ht="35.1" customHeight="1">
      <c r="A24" s="154"/>
      <c r="B24" s="53">
        <v>19</v>
      </c>
      <c r="C24" s="54">
        <f>'yarışmaya katılan okullar'!B30</f>
        <v>46</v>
      </c>
      <c r="D24" s="134" t="s">
        <v>192</v>
      </c>
      <c r="E24" s="135" t="s">
        <v>192</v>
      </c>
      <c r="F24" s="136" t="str">
        <f>'yarışmaya katılan okullar'!C30</f>
        <v>HAYDARPAŞA TİCARET LİSESİ</v>
      </c>
      <c r="G24" s="55"/>
      <c r="H24" s="55"/>
      <c r="I24" s="194"/>
      <c r="J24" s="137"/>
      <c r="K24" s="55"/>
      <c r="L24" s="194"/>
      <c r="M24" s="194"/>
      <c r="N24" s="137"/>
      <c r="O24" s="188" t="str">
        <f>IF(LEN(N24)&gt;0,VLOOKUP(N24,Puanlar!$AA$4:$AD$111,3)-IF(COUNTIF(Puanlar!$AA$4:$AD$111,N24)=0,0,0)," ")</f>
        <v xml:space="preserve"> </v>
      </c>
      <c r="P24" s="162"/>
      <c r="AH24" s="189"/>
    </row>
    <row r="25" spans="1:34" ht="35.1" customHeight="1">
      <c r="A25" s="154"/>
      <c r="B25" s="53">
        <v>20</v>
      </c>
      <c r="C25" s="54">
        <f>'yarışmaya katılan okullar'!B31</f>
        <v>51</v>
      </c>
      <c r="D25" s="134" t="s">
        <v>192</v>
      </c>
      <c r="E25" s="135" t="s">
        <v>192</v>
      </c>
      <c r="F25" s="136" t="str">
        <f>'yarışmaya katılan okullar'!C31</f>
        <v>TÜRK MAARİF KOLEJİ</v>
      </c>
      <c r="G25" s="55"/>
      <c r="H25" s="55"/>
      <c r="I25" s="55"/>
      <c r="J25" s="137"/>
      <c r="K25" s="55"/>
      <c r="L25" s="194"/>
      <c r="M25" s="194"/>
      <c r="N25" s="137"/>
      <c r="O25" s="188" t="str">
        <f>IF(LEN(N25)&gt;0,VLOOKUP(N25,Puanlar!$AA$4:$AD$111,3)-IF(COUNTIF(Puanlar!$AA$4:$AD$111,N25)=0,0,0)," ")</f>
        <v xml:space="preserve"> </v>
      </c>
      <c r="P25" s="162"/>
      <c r="AH25" s="189"/>
    </row>
    <row r="26" spans="1:34" ht="35.1" customHeight="1">
      <c r="A26" s="154"/>
      <c r="B26" s="53">
        <v>21</v>
      </c>
      <c r="C26" s="54">
        <f>'yarışmaya katılan okullar'!B32</f>
        <v>53</v>
      </c>
      <c r="D26" s="134" t="s">
        <v>192</v>
      </c>
      <c r="E26" s="135" t="s">
        <v>192</v>
      </c>
      <c r="F26" s="136" t="str">
        <f>'yarışmaya katılan okullar'!C32</f>
        <v>20 TEMMUZ FEN LİSESİ</v>
      </c>
      <c r="G26" s="55"/>
      <c r="H26" s="55"/>
      <c r="I26" s="194"/>
      <c r="J26" s="137"/>
      <c r="K26" s="55"/>
      <c r="L26" s="194"/>
      <c r="M26" s="194"/>
      <c r="N26" s="137"/>
      <c r="O26" s="188" t="str">
        <f>IF(LEN(N26)&gt;0,VLOOKUP(N26,Puanlar!$AA$4:$AD$111,3)-IF(COUNTIF(Puanlar!$AA$4:$AD$111,N26)=0,0,0)," ")</f>
        <v xml:space="preserve"> </v>
      </c>
      <c r="P26" s="162"/>
      <c r="AH26" s="189"/>
    </row>
    <row r="27" spans="1:34" ht="35.1" customHeight="1">
      <c r="A27" s="154"/>
      <c r="B27" s="53">
        <v>22</v>
      </c>
      <c r="C27" s="54">
        <f>'yarışmaya katılan okullar'!B33</f>
        <v>57</v>
      </c>
      <c r="D27" s="134" t="s">
        <v>443</v>
      </c>
      <c r="E27" s="135" t="s">
        <v>444</v>
      </c>
      <c r="F27" s="136" t="str">
        <f>'yarışmaya katılan okullar'!C33</f>
        <v>19 MAYIS TMK</v>
      </c>
      <c r="G27" s="55"/>
      <c r="H27" s="55"/>
      <c r="I27" s="55"/>
      <c r="J27" s="137"/>
      <c r="K27" s="55"/>
      <c r="L27" s="194"/>
      <c r="M27" s="194"/>
      <c r="N27" s="137"/>
      <c r="O27" s="188" t="str">
        <f>IF(LEN(N27)&gt;0,VLOOKUP(N27,Puanlar!$AA$4:$AD$111,3)-IF(COUNTIF(Puanlar!$AA$4:$AD$111,N27)=0,0,0)," ")</f>
        <v xml:space="preserve"> </v>
      </c>
      <c r="P27" s="162"/>
      <c r="AH27" s="189"/>
    </row>
    <row r="28" spans="1:34" ht="35.1" customHeight="1">
      <c r="A28" s="154"/>
      <c r="B28" s="53">
        <v>23</v>
      </c>
      <c r="C28" s="54">
        <f>'yarışmaya katılan okullar'!B34</f>
        <v>30</v>
      </c>
      <c r="D28" s="134" t="s">
        <v>192</v>
      </c>
      <c r="E28" s="135" t="s">
        <v>192</v>
      </c>
      <c r="F28" s="136" t="str">
        <f>'yarışmaya katılan okullar'!C34</f>
        <v>HALA SULTAN İLAHİYAT KOLEJİ</v>
      </c>
      <c r="G28" s="55"/>
      <c r="H28" s="55"/>
      <c r="I28" s="194"/>
      <c r="J28" s="137"/>
      <c r="K28" s="55"/>
      <c r="L28" s="194"/>
      <c r="M28" s="194"/>
      <c r="N28" s="137"/>
      <c r="O28" s="188" t="str">
        <f>IF(LEN(N28)&gt;0,VLOOKUP(N28,Puanlar!$AA$4:$AD$111,3)-IF(COUNTIF(Puanlar!$AA$4:$AD$111,N28)=0,0,0)," ")</f>
        <v xml:space="preserve"> </v>
      </c>
      <c r="P28" s="162"/>
      <c r="AH28" s="189"/>
    </row>
    <row r="29" spans="1:34" ht="35.1" customHeight="1">
      <c r="A29" s="154"/>
      <c r="B29" s="53">
        <v>24</v>
      </c>
      <c r="C29" s="54">
        <f>'yarışmaya katılan okullar'!B35</f>
        <v>0</v>
      </c>
      <c r="D29" s="134"/>
      <c r="E29" s="135"/>
      <c r="F29" s="136" t="str">
        <f>'yarışmaya katılan okullar'!C35</f>
        <v/>
      </c>
      <c r="G29" s="55"/>
      <c r="H29" s="55"/>
      <c r="I29" s="55"/>
      <c r="J29" s="137"/>
      <c r="K29" s="55"/>
      <c r="L29" s="194"/>
      <c r="M29" s="194"/>
      <c r="N29" s="137"/>
      <c r="O29" s="188" t="str">
        <f>IF(LEN(N29)&gt;0,VLOOKUP(N29,Puanlar!$AA$4:$AD$111,3)-IF(COUNTIF(Puanlar!$AA$4:$AD$111,N29)=0,0,0)," ")</f>
        <v xml:space="preserve"> </v>
      </c>
      <c r="P29" s="162"/>
      <c r="AH29" s="189"/>
    </row>
    <row r="30" spans="1:34" ht="35.1" customHeight="1">
      <c r="A30" s="154"/>
      <c r="B30" s="53">
        <v>25</v>
      </c>
      <c r="C30" s="54">
        <f>'yarışmaya katılan okullar'!B36</f>
        <v>0</v>
      </c>
      <c r="D30" s="141"/>
      <c r="E30" s="135"/>
      <c r="F30" s="136" t="str">
        <f>'yarışmaya katılan okullar'!C36</f>
        <v/>
      </c>
      <c r="G30" s="55"/>
      <c r="H30" s="55"/>
      <c r="I30" s="194"/>
      <c r="J30" s="137"/>
      <c r="K30" s="55"/>
      <c r="L30" s="194"/>
      <c r="M30" s="194"/>
      <c r="N30" s="137"/>
      <c r="O30" s="188" t="str">
        <f>IF(LEN(N30)&gt;0,VLOOKUP(N30,Puanlar!$AA$4:$AD$111,3)-IF(COUNTIF(Puanlar!$AA$4:$AD$111,N30)=0,0,0)," ")</f>
        <v xml:space="preserve"> </v>
      </c>
      <c r="P30" s="162"/>
      <c r="AH30" s="189"/>
    </row>
    <row r="31" spans="1:34" ht="35.1" customHeight="1">
      <c r="A31" s="154"/>
      <c r="B31" s="53">
        <v>26</v>
      </c>
      <c r="C31" s="54">
        <f>'yarışmaya katılan okullar'!B37</f>
        <v>0</v>
      </c>
      <c r="D31" s="141"/>
      <c r="E31" s="135"/>
      <c r="F31" s="136" t="str">
        <f>'yarışmaya katılan okullar'!C37</f>
        <v/>
      </c>
      <c r="G31" s="55"/>
      <c r="H31" s="55"/>
      <c r="I31" s="55"/>
      <c r="J31" s="137"/>
      <c r="K31" s="55"/>
      <c r="L31" s="194"/>
      <c r="M31" s="194"/>
      <c r="N31" s="137"/>
      <c r="O31" s="188" t="str">
        <f>IF(LEN(N31)&gt;0,VLOOKUP(N31,Puanlar!$AA$4:$AD$111,3)-IF(COUNTIF(Puanlar!$AA$4:$AD$111,N31)=0,0,0)," ")</f>
        <v xml:space="preserve"> </v>
      </c>
      <c r="P31" s="162"/>
      <c r="AH31" s="189"/>
    </row>
    <row r="32" spans="1:34" ht="35.1" customHeight="1">
      <c r="A32" s="154"/>
      <c r="B32" s="53">
        <v>27</v>
      </c>
      <c r="C32" s="54">
        <f>'yarışmaya katılan okullar'!B38</f>
        <v>0</v>
      </c>
      <c r="D32" s="141"/>
      <c r="E32" s="135"/>
      <c r="F32" s="136" t="str">
        <f>'yarışmaya katılan okullar'!C38</f>
        <v/>
      </c>
      <c r="G32" s="55"/>
      <c r="H32" s="55"/>
      <c r="I32" s="194"/>
      <c r="J32" s="195"/>
      <c r="K32" s="194"/>
      <c r="L32" s="194"/>
      <c r="M32" s="194"/>
      <c r="N32" s="195"/>
      <c r="O32" s="188" t="str">
        <f>IF(LEN(N32)&gt;0,VLOOKUP(N32,Puanlar!$AA$4:$AD$111,3)-IF(COUNTIF(Puanlar!$AA$4:$AD$111,N32)=0,0,0)," ")</f>
        <v xml:space="preserve"> </v>
      </c>
      <c r="P32" s="162"/>
      <c r="AH32" s="189"/>
    </row>
    <row r="33" spans="1:35" ht="35.1" customHeight="1">
      <c r="A33" s="154"/>
      <c r="B33" s="53">
        <v>28</v>
      </c>
      <c r="C33" s="54">
        <f>'yarışmaya katılan okullar'!B39</f>
        <v>0</v>
      </c>
      <c r="D33" s="141"/>
      <c r="E33" s="135"/>
      <c r="F33" s="136" t="str">
        <f>'yarışmaya katılan okullar'!C39</f>
        <v/>
      </c>
      <c r="G33" s="55"/>
      <c r="H33" s="55"/>
      <c r="I33" s="55"/>
      <c r="J33" s="137"/>
      <c r="K33" s="55"/>
      <c r="L33" s="194"/>
      <c r="M33" s="194"/>
      <c r="N33" s="137"/>
      <c r="O33" s="188" t="str">
        <f>IF(LEN(N33)&gt;0,VLOOKUP(N33,Puanlar!$AA$4:$AD$111,3)-IF(COUNTIF(Puanlar!$AA$4:$AD$111,N33)=0,0,0)," ")</f>
        <v xml:space="preserve"> </v>
      </c>
      <c r="P33" s="162"/>
      <c r="AH33" s="189"/>
    </row>
    <row r="34" spans="1:35" ht="35.1" customHeight="1">
      <c r="A34" s="154"/>
      <c r="B34" s="53">
        <v>29</v>
      </c>
      <c r="C34" s="54">
        <f>'yarışmaya katılan okullar'!B40</f>
        <v>0</v>
      </c>
      <c r="D34" s="141"/>
      <c r="E34" s="135"/>
      <c r="F34" s="136" t="str">
        <f>'yarışmaya katılan okullar'!C40</f>
        <v/>
      </c>
      <c r="G34" s="55"/>
      <c r="H34" s="55"/>
      <c r="I34" s="194"/>
      <c r="J34" s="137"/>
      <c r="K34" s="55"/>
      <c r="L34" s="194"/>
      <c r="M34" s="194"/>
      <c r="N34" s="137"/>
      <c r="O34" s="188" t="str">
        <f>IF(LEN(N34)&gt;0,VLOOKUP(N34,Puanlar!$AA$4:$AD$111,3)-IF(COUNTIF(Puanlar!$AA$4:$AD$111,N34)=0,0,0)," ")</f>
        <v xml:space="preserve"> </v>
      </c>
      <c r="P34" s="162"/>
      <c r="AH34" s="189"/>
    </row>
    <row r="35" spans="1:35" ht="35.1" customHeight="1">
      <c r="A35" s="154"/>
      <c r="B35" s="53">
        <v>30</v>
      </c>
      <c r="C35" s="54">
        <f>'yarışmaya katılan okullar'!B41</f>
        <v>0</v>
      </c>
      <c r="D35" s="141"/>
      <c r="E35" s="135"/>
      <c r="F35" s="136" t="str">
        <f>'yarışmaya katılan okullar'!C41</f>
        <v/>
      </c>
      <c r="G35" s="55"/>
      <c r="H35" s="55"/>
      <c r="I35" s="55"/>
      <c r="J35" s="137"/>
      <c r="K35" s="55"/>
      <c r="L35" s="194"/>
      <c r="M35" s="194"/>
      <c r="N35" s="137"/>
      <c r="O35" s="188" t="str">
        <f>IF(LEN(N35)&gt;0,VLOOKUP(N35,Puanlar!$AA$4:$AD$111,3)-IF(COUNTIF(Puanlar!$AA$4:$AD$111,N35)=0,0,0)," ")</f>
        <v xml:space="preserve"> </v>
      </c>
      <c r="P35" s="162"/>
      <c r="AH35" s="189"/>
    </row>
    <row r="36" spans="1:35" ht="35.1" customHeight="1">
      <c r="A36" s="154"/>
      <c r="B36" s="53">
        <v>31</v>
      </c>
      <c r="C36" s="54">
        <f>'yarışmaya katılan okullar'!B42</f>
        <v>0</v>
      </c>
      <c r="D36" s="141"/>
      <c r="E36" s="135"/>
      <c r="F36" s="136" t="str">
        <f>'yarışmaya katılan okullar'!C42</f>
        <v/>
      </c>
      <c r="G36" s="55"/>
      <c r="H36" s="55"/>
      <c r="I36" s="194"/>
      <c r="J36" s="137"/>
      <c r="K36" s="55"/>
      <c r="L36" s="194"/>
      <c r="M36" s="194"/>
      <c r="N36" s="137"/>
      <c r="O36" s="188" t="str">
        <f>IF(LEN(N36)&gt;0,VLOOKUP(N36,Puanlar!$AA$4:$AD$111,3)-IF(COUNTIF(Puanlar!$AA$4:$AD$111,N36)=0,0,0)," ")</f>
        <v xml:space="preserve"> </v>
      </c>
      <c r="P36" s="162"/>
      <c r="AH36" s="189"/>
    </row>
    <row r="37" spans="1:35" ht="35.1" customHeight="1">
      <c r="A37" s="154"/>
      <c r="B37" s="53">
        <v>32</v>
      </c>
      <c r="C37" s="54">
        <f>'yarışmaya katılan okullar'!B43</f>
        <v>0</v>
      </c>
      <c r="D37" s="141"/>
      <c r="E37" s="135"/>
      <c r="F37" s="136" t="str">
        <f>'yarışmaya katılan okullar'!C43</f>
        <v/>
      </c>
      <c r="G37" s="55"/>
      <c r="H37" s="55"/>
      <c r="I37" s="55"/>
      <c r="J37" s="137"/>
      <c r="K37" s="55"/>
      <c r="L37" s="194"/>
      <c r="M37" s="194"/>
      <c r="N37" s="137"/>
      <c r="O37" s="188" t="str">
        <f>IF(LEN(N37)&gt;0,VLOOKUP(N37,Puanlar!$AA$4:$AD$111,3)-IF(COUNTIF(Puanlar!$AA$4:$AD$111,N37)=0,0,0)," ")</f>
        <v xml:space="preserve"> </v>
      </c>
      <c r="P37" s="162"/>
      <c r="AH37" s="189"/>
    </row>
    <row r="38" spans="1:35" ht="35.1" customHeight="1">
      <c r="A38" s="53"/>
      <c r="B38" s="53">
        <v>33</v>
      </c>
      <c r="C38" s="54" t="e">
        <f>'yarışmaya katılan okullar'!#REF!</f>
        <v>#REF!</v>
      </c>
      <c r="D38" s="141"/>
      <c r="E38" s="135"/>
      <c r="F38" s="136" t="e">
        <f>'yarışmaya katılan okullar'!#REF!</f>
        <v>#REF!</v>
      </c>
      <c r="G38" s="55"/>
      <c r="H38" s="55"/>
      <c r="I38" s="194"/>
      <c r="J38" s="137"/>
      <c r="K38" s="55"/>
      <c r="L38" s="194"/>
      <c r="M38" s="194"/>
      <c r="N38" s="137"/>
      <c r="O38" s="188" t="str">
        <f>IF(LEN(N38)&gt;0,VLOOKUP(N38,[1]Puanlar!$AA$3:$AC$110,3)-IF(COUNTIF([1]Puanlar!$AA$3:$AC$110,N38)=0,0,0)," ")</f>
        <v xml:space="preserve"> </v>
      </c>
      <c r="P38" s="162"/>
      <c r="AH38" s="189"/>
    </row>
    <row r="39" spans="1:35" ht="39.950000000000003" customHeight="1">
      <c r="B39" s="50"/>
      <c r="C39" s="150">
        <f>'[2]yarışmaya katılan okullar'!B45</f>
        <v>0</v>
      </c>
      <c r="D39" s="170"/>
      <c r="E39" s="171" t="s">
        <v>52</v>
      </c>
      <c r="F39" s="151" t="s">
        <v>53</v>
      </c>
      <c r="G39" s="344" t="s">
        <v>54</v>
      </c>
      <c r="H39" s="344"/>
      <c r="I39" s="344"/>
      <c r="J39" s="344"/>
      <c r="K39" s="344" t="s">
        <v>55</v>
      </c>
      <c r="L39" s="344"/>
      <c r="M39" s="344"/>
      <c r="N39" s="344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72"/>
      <c r="Z39" s="173"/>
      <c r="AA39" s="50"/>
      <c r="AB39" s="50"/>
      <c r="AC39" s="50"/>
      <c r="AD39" s="150"/>
      <c r="AE39" s="150"/>
      <c r="AF39" s="151"/>
      <c r="AG39" s="151"/>
      <c r="AH39" s="127"/>
      <c r="AI39" s="174" t="str">
        <f>IF(AH39="","",VLOOKUP(AH39,#REF!,2,FALSE))</f>
        <v/>
      </c>
    </row>
    <row r="40" spans="1:35" s="50" customFormat="1" ht="35.1" customHeight="1">
      <c r="B40" s="321" t="s">
        <v>11</v>
      </c>
      <c r="C40" s="321"/>
      <c r="E40" s="50" t="s">
        <v>46</v>
      </c>
      <c r="G40" s="321" t="s">
        <v>47</v>
      </c>
      <c r="H40" s="321"/>
      <c r="J40" s="150"/>
      <c r="K40" s="321" t="s">
        <v>12</v>
      </c>
      <c r="L40" s="321"/>
      <c r="M40" s="151"/>
      <c r="N40" s="152"/>
      <c r="O40" s="321" t="s">
        <v>56</v>
      </c>
      <c r="P40" s="321"/>
    </row>
  </sheetData>
  <sheetProtection password="CC8C" sheet="1"/>
  <mergeCells count="14">
    <mergeCell ref="B1:D1"/>
    <mergeCell ref="N1:P1"/>
    <mergeCell ref="B2:D2"/>
    <mergeCell ref="N2:P2"/>
    <mergeCell ref="B3:D3"/>
    <mergeCell ref="N3:P3"/>
    <mergeCell ref="O40:P40"/>
    <mergeCell ref="B4:F4"/>
    <mergeCell ref="G4:M4"/>
    <mergeCell ref="G39:J39"/>
    <mergeCell ref="K39:N39"/>
    <mergeCell ref="B40:C40"/>
    <mergeCell ref="G40:H40"/>
    <mergeCell ref="K40:L40"/>
  </mergeCells>
  <conditionalFormatting sqref="J3:L3 C6:F38 M40 J40 C39:Z39 AE39:AG39 AI39">
    <cfRule type="cellIs" dxfId="27" priority="4" stopIfTrue="1" operator="equal">
      <formula>0</formula>
    </cfRule>
  </conditionalFormatting>
  <conditionalFormatting sqref="O6:O38">
    <cfRule type="containsErrors" dxfId="26" priority="3">
      <formula>ISERROR(O6)</formula>
    </cfRule>
  </conditionalFormatting>
  <conditionalFormatting sqref="N6:N38">
    <cfRule type="cellIs" dxfId="25" priority="2" stopIfTrue="1" operator="between">
      <formula>2792</formula>
      <formula>6000</formula>
    </cfRule>
  </conditionalFormatting>
  <conditionalFormatting sqref="J5:M5">
    <cfRule type="cellIs" dxfId="24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indexed="10"/>
  </sheetPr>
  <dimension ref="A1:N40"/>
  <sheetViews>
    <sheetView tabSelected="1" view="pageBreakPreview" zoomScale="60" zoomScaleNormal="75" workbookViewId="0">
      <selection activeCell="D3" sqref="D3"/>
    </sheetView>
  </sheetViews>
  <sheetFormatPr defaultColWidth="9.140625" defaultRowHeight="35.1" customHeight="1"/>
  <cols>
    <col min="1" max="1" width="4.42578125" style="22" bestFit="1" customWidth="1"/>
    <col min="2" max="2" width="6.7109375" style="22" customWidth="1"/>
    <col min="3" max="3" width="10.85546875" style="22" customWidth="1"/>
    <col min="4" max="4" width="33.5703125" style="50" customWidth="1"/>
    <col min="5" max="5" width="21.42578125" style="50" customWidth="1"/>
    <col min="6" max="7" width="8.7109375" style="22" customWidth="1"/>
    <col min="8" max="8" width="2.5703125" style="22" customWidth="1"/>
    <col min="9" max="9" width="4.42578125" style="50" customWidth="1"/>
    <col min="10" max="10" width="6.7109375" style="50" customWidth="1"/>
    <col min="11" max="11" width="7.28515625" style="50" customWidth="1"/>
    <col min="12" max="12" width="33.28515625" style="50" customWidth="1"/>
    <col min="13" max="13" width="22.140625" style="50" customWidth="1"/>
    <col min="14" max="14" width="8.7109375" style="50" customWidth="1"/>
    <col min="15" max="16384" width="9.140625" style="22"/>
  </cols>
  <sheetData>
    <row r="1" spans="1:14" ht="35.1" customHeight="1">
      <c r="A1" s="319" t="s">
        <v>3</v>
      </c>
      <c r="B1" s="319"/>
      <c r="C1" s="319"/>
      <c r="D1" s="126" t="str">
        <f>'genel bilgi girişi'!$B$4</f>
        <v>GENÇ KIZ</v>
      </c>
      <c r="E1" s="125" t="s">
        <v>4</v>
      </c>
      <c r="F1" s="312" t="str">
        <f>'genel bilgi girişi'!B5</f>
        <v>ATATÜRK STADYUMU</v>
      </c>
      <c r="G1" s="312"/>
      <c r="H1" s="312"/>
      <c r="I1" s="317" t="s">
        <v>39</v>
      </c>
      <c r="J1" s="317"/>
    </row>
    <row r="2" spans="1:14" ht="35.1" customHeight="1">
      <c r="A2" s="319" t="s">
        <v>6</v>
      </c>
      <c r="B2" s="319"/>
      <c r="C2" s="319"/>
      <c r="D2" s="128" t="s">
        <v>17</v>
      </c>
      <c r="E2" s="125" t="s">
        <v>5</v>
      </c>
      <c r="F2" s="313" t="str">
        <f>'genel bilgi girişi'!B6</f>
        <v>11-12 MART 2019</v>
      </c>
      <c r="G2" s="313"/>
      <c r="H2" s="314"/>
      <c r="I2" s="39" t="s">
        <v>45</v>
      </c>
      <c r="J2" s="39" t="s">
        <v>7</v>
      </c>
      <c r="K2" s="129" t="s">
        <v>34</v>
      </c>
      <c r="L2" s="129" t="s">
        <v>35</v>
      </c>
      <c r="M2" s="129" t="s">
        <v>8</v>
      </c>
      <c r="N2" s="39" t="s">
        <v>9</v>
      </c>
    </row>
    <row r="3" spans="1:14" ht="35.1" customHeight="1">
      <c r="A3" s="319" t="s">
        <v>40</v>
      </c>
      <c r="B3" s="319"/>
      <c r="C3" s="319"/>
      <c r="D3" s="369" t="str">
        <f>rekorlar!$H$30</f>
        <v>KURTULUŞ LİSESİ 2:23.60 sn</v>
      </c>
      <c r="E3" s="125" t="s">
        <v>41</v>
      </c>
      <c r="F3" s="315" t="str">
        <f>'yarışma programı'!$E$23</f>
        <v>2. Gün-13:55</v>
      </c>
      <c r="G3" s="315"/>
      <c r="H3" s="316"/>
      <c r="I3" s="53">
        <v>1</v>
      </c>
      <c r="J3" s="54">
        <f t="shared" ref="J3:M10" si="0">B6</f>
        <v>33</v>
      </c>
      <c r="K3" s="54" t="str">
        <f t="shared" si="0"/>
        <v>-</v>
      </c>
      <c r="L3" s="104" t="str">
        <f t="shared" si="0"/>
        <v>-------</v>
      </c>
      <c r="M3" s="131" t="str">
        <f t="shared" si="0"/>
        <v>DEĞİRMENLİK LİSESİ</v>
      </c>
      <c r="N3" s="143">
        <f t="shared" ref="N3:N10" si="1">F6</f>
        <v>0</v>
      </c>
    </row>
    <row r="4" spans="1:14" ht="35.1" customHeight="1">
      <c r="A4" s="318" t="str">
        <f>'genel bilgi girişi'!$B$8</f>
        <v>MİLLİ EĞİTİM ve KÜLTÜR BAKANLIĞI 2018-2019 ÖĞRETİM YILI GENÇLER ATLETİZM  ELEME YARIŞMALARI</v>
      </c>
      <c r="B4" s="318"/>
      <c r="C4" s="318"/>
      <c r="D4" s="318"/>
      <c r="E4" s="318"/>
      <c r="F4" s="318"/>
      <c r="G4" s="318"/>
      <c r="I4" s="53">
        <v>2</v>
      </c>
      <c r="J4" s="54">
        <f t="shared" si="0"/>
        <v>35</v>
      </c>
      <c r="K4" s="54" t="str">
        <f t="shared" si="0"/>
        <v>-</v>
      </c>
      <c r="L4" s="104" t="str">
        <f t="shared" si="0"/>
        <v>VİLDAN ERKAN-YAĞMUR GÜNGÖR-MERVE GAZİKÖYLÜ- SUAYA BAYRAKÇI</v>
      </c>
      <c r="M4" s="131" t="str">
        <f t="shared" si="0"/>
        <v>ANAFARTALAR LİSESİ</v>
      </c>
      <c r="N4" s="143">
        <f t="shared" si="1"/>
        <v>0</v>
      </c>
    </row>
    <row r="5" spans="1:14" s="52" customFormat="1" ht="35.1" customHeight="1">
      <c r="A5" s="39" t="s">
        <v>45</v>
      </c>
      <c r="B5" s="39" t="s">
        <v>7</v>
      </c>
      <c r="C5" s="129" t="s">
        <v>34</v>
      </c>
      <c r="D5" s="129" t="s">
        <v>35</v>
      </c>
      <c r="E5" s="129" t="s">
        <v>8</v>
      </c>
      <c r="F5" s="39" t="s">
        <v>9</v>
      </c>
      <c r="G5" s="39" t="s">
        <v>10</v>
      </c>
      <c r="I5" s="39">
        <v>3</v>
      </c>
      <c r="J5" s="131">
        <f t="shared" si="0"/>
        <v>49</v>
      </c>
      <c r="K5" s="131" t="str">
        <f t="shared" si="0"/>
        <v>-</v>
      </c>
      <c r="L5" s="104" t="str">
        <f t="shared" si="0"/>
        <v>ÖZAY DEMİR-SEFA NUR  ŞAHİN-BEYZA ÇELME-AYÇA SAĞALTICI</v>
      </c>
      <c r="M5" s="131" t="str">
        <f t="shared" si="0"/>
        <v>NAMIK KEMAL LİSESİ</v>
      </c>
      <c r="N5" s="46">
        <f t="shared" si="1"/>
        <v>0</v>
      </c>
    </row>
    <row r="6" spans="1:14" ht="35.1" customHeight="1">
      <c r="A6" s="53">
        <v>1</v>
      </c>
      <c r="B6" s="54">
        <f>'yarışmaya katılan okullar'!B12</f>
        <v>33</v>
      </c>
      <c r="C6" s="134" t="s">
        <v>192</v>
      </c>
      <c r="D6" s="105" t="s">
        <v>445</v>
      </c>
      <c r="E6" s="136" t="str">
        <f>'yarışmaya katılan okullar'!C12</f>
        <v>DEĞİRMENLİK LİSESİ</v>
      </c>
      <c r="F6" s="144"/>
      <c r="G6" s="217" t="str">
        <f>IF(ISTEXT(F6),0,IFERROR(VLOOKUP(SMALL(Puanlar!$O$4:$P$111,COUNTIF(Puanlar!$O$4:$P$111,"&lt;"&amp;F6)+1),Puanlar!$O$4:$P$111, 2,0)," "))</f>
        <v xml:space="preserve"> </v>
      </c>
      <c r="I6" s="53">
        <v>4</v>
      </c>
      <c r="J6" s="54">
        <f t="shared" si="0"/>
        <v>71</v>
      </c>
      <c r="K6" s="54" t="str">
        <f t="shared" si="0"/>
        <v>-</v>
      </c>
      <c r="L6" s="104" t="str">
        <f t="shared" si="0"/>
        <v>SUZANSU ÇIRAKOĞLU-AZRA TİLKİ-ZEYNEP SÜNGÜ-SELVİHAN DURAL</v>
      </c>
      <c r="M6" s="131" t="str">
        <f t="shared" si="0"/>
        <v>THE AMERİCAN COLLEGE</v>
      </c>
      <c r="N6" s="143">
        <f t="shared" si="1"/>
        <v>0</v>
      </c>
    </row>
    <row r="7" spans="1:14" ht="35.1" customHeight="1">
      <c r="A7" s="53">
        <v>2</v>
      </c>
      <c r="B7" s="54">
        <f>'yarışmaya katılan okullar'!B13</f>
        <v>35</v>
      </c>
      <c r="C7" s="134" t="s">
        <v>192</v>
      </c>
      <c r="D7" s="105" t="s">
        <v>446</v>
      </c>
      <c r="E7" s="136" t="str">
        <f>'yarışmaya katılan okullar'!C13</f>
        <v>ANAFARTALAR LİSESİ</v>
      </c>
      <c r="F7" s="144"/>
      <c r="G7" s="217" t="str">
        <f>IF(ISTEXT(F7),0,IFERROR(VLOOKUP(SMALL(Puanlar!$O$4:$P$111,COUNTIF(Puanlar!$O$4:$P$111,"&lt;"&amp;F7)+1),Puanlar!$O$4:$P$111, 2,0)," "))</f>
        <v xml:space="preserve"> </v>
      </c>
      <c r="I7" s="53">
        <v>5</v>
      </c>
      <c r="J7" s="54">
        <f t="shared" si="0"/>
        <v>77</v>
      </c>
      <c r="K7" s="54" t="str">
        <f t="shared" si="0"/>
        <v>-</v>
      </c>
      <c r="L7" s="104" t="str">
        <f t="shared" si="0"/>
        <v>TASMİN ANGELİNA HÜSEYİN-DAMLA GÜNSEV-ŞENAY HÜDAVERDİDĞLU-AZRA TAŞKIRANLAR</v>
      </c>
      <c r="M7" s="131" t="str">
        <f t="shared" si="0"/>
        <v>BÜLENT ECEVİT ANADOLU LİSESİ</v>
      </c>
      <c r="N7" s="143">
        <f t="shared" si="1"/>
        <v>0</v>
      </c>
    </row>
    <row r="8" spans="1:14" ht="35.1" customHeight="1">
      <c r="A8" s="53">
        <v>3</v>
      </c>
      <c r="B8" s="54">
        <f>'yarışmaya katılan okullar'!B14</f>
        <v>49</v>
      </c>
      <c r="C8" s="134" t="s">
        <v>192</v>
      </c>
      <c r="D8" s="105" t="s">
        <v>447</v>
      </c>
      <c r="E8" s="136" t="str">
        <f>'yarışmaya katılan okullar'!C14</f>
        <v>NAMIK KEMAL LİSESİ</v>
      </c>
      <c r="F8" s="144"/>
      <c r="G8" s="217" t="str">
        <f>IF(ISTEXT(F8),0,IFERROR(VLOOKUP(SMALL(Puanlar!$O$4:$P$111,COUNTIF(Puanlar!$O$4:$P$111,"&lt;"&amp;F8)+1),Puanlar!$O$4:$P$111, 2,0)," "))</f>
        <v xml:space="preserve"> </v>
      </c>
      <c r="I8" s="53">
        <v>6</v>
      </c>
      <c r="J8" s="54">
        <f t="shared" si="0"/>
        <v>45</v>
      </c>
      <c r="K8" s="54" t="str">
        <f t="shared" si="0"/>
        <v>-</v>
      </c>
      <c r="L8" s="104" t="str">
        <f t="shared" si="0"/>
        <v>-------</v>
      </c>
      <c r="M8" s="131" t="str">
        <f t="shared" si="0"/>
        <v>GÜZELYURT MESLEK LİSESİ</v>
      </c>
      <c r="N8" s="143">
        <f t="shared" si="1"/>
        <v>0</v>
      </c>
    </row>
    <row r="9" spans="1:14" ht="35.1" customHeight="1">
      <c r="A9" s="53">
        <v>4</v>
      </c>
      <c r="B9" s="54">
        <f>'yarışmaya katılan okullar'!B15</f>
        <v>71</v>
      </c>
      <c r="C9" s="134" t="s">
        <v>192</v>
      </c>
      <c r="D9" s="105" t="s">
        <v>448</v>
      </c>
      <c r="E9" s="136" t="str">
        <f>'yarışmaya katılan okullar'!C15</f>
        <v>THE AMERİCAN COLLEGE</v>
      </c>
      <c r="F9" s="144"/>
      <c r="G9" s="217" t="str">
        <f>IF(ISTEXT(F9),0,IFERROR(VLOOKUP(SMALL(Puanlar!$O$4:$P$111,COUNTIF(Puanlar!$O$4:$P$111,"&lt;"&amp;F9)+1),Puanlar!$O$4:$P$111, 2,0)," "))</f>
        <v xml:space="preserve"> </v>
      </c>
      <c r="I9" s="53">
        <v>7</v>
      </c>
      <c r="J9" s="54">
        <f t="shared" si="0"/>
        <v>40</v>
      </c>
      <c r="K9" s="54" t="str">
        <f t="shared" si="0"/>
        <v>-</v>
      </c>
      <c r="L9" s="104" t="str">
        <f t="shared" si="0"/>
        <v>AZRA KIZILBORA-GÜNAY MİMAR-MELİHA MİMAR-KARDELEN GÜNGÖR</v>
      </c>
      <c r="M9" s="131" t="str">
        <f t="shared" si="0"/>
        <v>ERENKÖY LİSESİ</v>
      </c>
      <c r="N9" s="143">
        <f t="shared" si="1"/>
        <v>0</v>
      </c>
    </row>
    <row r="10" spans="1:14" ht="35.1" customHeight="1">
      <c r="A10" s="53">
        <v>5</v>
      </c>
      <c r="B10" s="54">
        <f>'yarışmaya katılan okullar'!B16</f>
        <v>77</v>
      </c>
      <c r="C10" s="134" t="s">
        <v>192</v>
      </c>
      <c r="D10" s="105" t="s">
        <v>449</v>
      </c>
      <c r="E10" s="136" t="str">
        <f>'yarışmaya katılan okullar'!C16</f>
        <v>BÜLENT ECEVİT ANADOLU LİSESİ</v>
      </c>
      <c r="F10" s="144"/>
      <c r="G10" s="217" t="str">
        <f>IF(ISTEXT(F10),0,IFERROR(VLOOKUP(SMALL(Puanlar!$O$4:$P$111,COUNTIF(Puanlar!$O$4:$P$111,"&lt;"&amp;F10)+1),Puanlar!$O$4:$P$111, 2,0)," "))</f>
        <v xml:space="preserve"> </v>
      </c>
      <c r="I10" s="53">
        <v>8</v>
      </c>
      <c r="J10" s="54">
        <f t="shared" si="0"/>
        <v>44</v>
      </c>
      <c r="K10" s="54" t="str">
        <f t="shared" si="0"/>
        <v>-</v>
      </c>
      <c r="L10" s="104" t="str">
        <f t="shared" si="0"/>
        <v>-------</v>
      </c>
      <c r="M10" s="131" t="str">
        <f t="shared" si="0"/>
        <v>LEFKE GAZİ LİSESİ</v>
      </c>
      <c r="N10" s="143">
        <f t="shared" si="1"/>
        <v>0</v>
      </c>
    </row>
    <row r="11" spans="1:14" ht="35.1" customHeight="1">
      <c r="A11" s="53">
        <v>6</v>
      </c>
      <c r="B11" s="54">
        <f>'yarışmaya katılan okullar'!B17</f>
        <v>45</v>
      </c>
      <c r="C11" s="134" t="s">
        <v>192</v>
      </c>
      <c r="D11" s="105" t="s">
        <v>445</v>
      </c>
      <c r="E11" s="136" t="str">
        <f>'yarışmaya katılan okullar'!C17</f>
        <v>GÜZELYURT MESLEK LİSESİ</v>
      </c>
      <c r="F11" s="144"/>
      <c r="G11" s="217" t="str">
        <f>IF(ISTEXT(F11),0,IFERROR(VLOOKUP(SMALL(Puanlar!$O$4:$P$111,COUNTIF(Puanlar!$O$4:$P$111,"&lt;"&amp;F11)+1),Puanlar!$O$4:$P$111, 2,0)," "))</f>
        <v xml:space="preserve"> </v>
      </c>
      <c r="I11" s="311" t="s">
        <v>38</v>
      </c>
      <c r="J11" s="311"/>
      <c r="L11" s="52"/>
      <c r="M11" s="52"/>
      <c r="N11" s="145"/>
    </row>
    <row r="12" spans="1:14" ht="35.1" customHeight="1">
      <c r="A12" s="53">
        <v>7</v>
      </c>
      <c r="B12" s="54">
        <f>'yarışmaya katılan okullar'!B18</f>
        <v>40</v>
      </c>
      <c r="C12" s="134" t="s">
        <v>192</v>
      </c>
      <c r="D12" s="105" t="s">
        <v>450</v>
      </c>
      <c r="E12" s="136" t="str">
        <f>'yarışmaya katılan okullar'!C18</f>
        <v>ERENKÖY LİSESİ</v>
      </c>
      <c r="F12" s="144"/>
      <c r="G12" s="217" t="str">
        <f>IF(ISTEXT(F12),0,IFERROR(VLOOKUP(SMALL(Puanlar!$O$4:$P$111,COUNTIF(Puanlar!$O$4:$P$111,"&lt;"&amp;F12)+1),Puanlar!$O$4:$P$111, 2,0)," "))</f>
        <v xml:space="preserve"> </v>
      </c>
      <c r="I12" s="39" t="s">
        <v>45</v>
      </c>
      <c r="J12" s="39" t="s">
        <v>7</v>
      </c>
      <c r="K12" s="129" t="s">
        <v>34</v>
      </c>
      <c r="L12" s="129" t="s">
        <v>35</v>
      </c>
      <c r="M12" s="129" t="s">
        <v>8</v>
      </c>
      <c r="N12" s="46" t="s">
        <v>9</v>
      </c>
    </row>
    <row r="13" spans="1:14" ht="35.1" customHeight="1">
      <c r="A13" s="53">
        <v>8</v>
      </c>
      <c r="B13" s="54">
        <f>'yarışmaya katılan okullar'!B19</f>
        <v>44</v>
      </c>
      <c r="C13" s="134" t="s">
        <v>192</v>
      </c>
      <c r="D13" s="105" t="s">
        <v>445</v>
      </c>
      <c r="E13" s="136" t="str">
        <f>'yarışmaya katılan okullar'!C19</f>
        <v>LEFKE GAZİ LİSESİ</v>
      </c>
      <c r="F13" s="144"/>
      <c r="G13" s="217" t="str">
        <f>IF(ISTEXT(F13),0,IFERROR(VLOOKUP(SMALL(Puanlar!$O$4:$P$111,COUNTIF(Puanlar!$O$4:$P$111,"&lt;"&amp;F13)+1),Puanlar!$O$4:$P$111, 2,0)," "))</f>
        <v xml:space="preserve"> </v>
      </c>
      <c r="I13" s="53">
        <v>1</v>
      </c>
      <c r="J13" s="54">
        <f t="shared" ref="J13:M20" si="2">B14</f>
        <v>81</v>
      </c>
      <c r="K13" s="54" t="str">
        <f t="shared" si="2"/>
        <v>-</v>
      </c>
      <c r="L13" s="104" t="str">
        <f t="shared" si="2"/>
        <v>-------</v>
      </c>
      <c r="M13" s="131" t="str">
        <f t="shared" si="2"/>
        <v>THE ENGLISH SCHOOL OF KYRENIA</v>
      </c>
      <c r="N13" s="143">
        <f t="shared" ref="N13:N20" si="3">F14</f>
        <v>0</v>
      </c>
    </row>
    <row r="14" spans="1:14" ht="35.1" customHeight="1">
      <c r="A14" s="53">
        <v>9</v>
      </c>
      <c r="B14" s="54">
        <f>'yarışmaya katılan okullar'!B20</f>
        <v>81</v>
      </c>
      <c r="C14" s="134" t="s">
        <v>192</v>
      </c>
      <c r="D14" s="105" t="s">
        <v>445</v>
      </c>
      <c r="E14" s="136" t="str">
        <f>'yarışmaya katılan okullar'!C20</f>
        <v>THE ENGLISH SCHOOL OF KYRENIA</v>
      </c>
      <c r="F14" s="144"/>
      <c r="G14" s="217" t="str">
        <f>IF(ISTEXT(F14),0,IFERROR(VLOOKUP(SMALL(Puanlar!$O$4:$P$111,COUNTIF(Puanlar!$O$4:$P$111,"&lt;"&amp;F14)+1),Puanlar!$O$4:$P$111, 2,0)," "))</f>
        <v xml:space="preserve"> </v>
      </c>
      <c r="I14" s="53">
        <v>2</v>
      </c>
      <c r="J14" s="54">
        <f t="shared" si="2"/>
        <v>47</v>
      </c>
      <c r="K14" s="54" t="str">
        <f t="shared" si="2"/>
        <v>-</v>
      </c>
      <c r="L14" s="104" t="str">
        <f t="shared" si="2"/>
        <v>NURAY TOK-DANİELA ÇIKIKÇIOĞLU-ŞERİFE AKKUŞ-CEREN RÜSTEMOĞLU</v>
      </c>
      <c r="M14" s="131" t="str">
        <f t="shared" si="2"/>
        <v>KURTULUŞ LİSESİ</v>
      </c>
      <c r="N14" s="143">
        <f t="shared" si="3"/>
        <v>0</v>
      </c>
    </row>
    <row r="15" spans="1:14" ht="35.1" customHeight="1">
      <c r="A15" s="53">
        <v>10</v>
      </c>
      <c r="B15" s="54">
        <f>'yarışmaya katılan okullar'!B21</f>
        <v>47</v>
      </c>
      <c r="C15" s="134" t="s">
        <v>192</v>
      </c>
      <c r="D15" s="105" t="s">
        <v>451</v>
      </c>
      <c r="E15" s="136" t="str">
        <f>'yarışmaya katılan okullar'!C21</f>
        <v>KURTULUŞ LİSESİ</v>
      </c>
      <c r="F15" s="144"/>
      <c r="G15" s="217" t="str">
        <f>IF(ISTEXT(F15),0,IFERROR(VLOOKUP(SMALL(Puanlar!$O$4:$P$111,COUNTIF(Puanlar!$O$4:$P$111,"&lt;"&amp;F15)+1),Puanlar!$O$4:$P$111, 2,0)," "))</f>
        <v xml:space="preserve"> </v>
      </c>
      <c r="I15" s="39">
        <v>3</v>
      </c>
      <c r="J15" s="54">
        <f t="shared" si="2"/>
        <v>37</v>
      </c>
      <c r="K15" s="54" t="str">
        <f t="shared" si="2"/>
        <v>-</v>
      </c>
      <c r="L15" s="104" t="str">
        <f t="shared" si="2"/>
        <v>BUSE ÇARIK-SILA OKUR-FATMA KÖMÜRCÜGİL-DUYGU AĞCABAY</v>
      </c>
      <c r="M15" s="131" t="str">
        <f t="shared" si="2"/>
        <v>BEKİRPAŞA LİSESİ</v>
      </c>
      <c r="N15" s="143">
        <f t="shared" si="3"/>
        <v>0</v>
      </c>
    </row>
    <row r="16" spans="1:14" ht="35.1" customHeight="1">
      <c r="A16" s="53">
        <v>11</v>
      </c>
      <c r="B16" s="54">
        <f>'yarışmaya katılan okullar'!B22</f>
        <v>37</v>
      </c>
      <c r="C16" s="134" t="s">
        <v>192</v>
      </c>
      <c r="D16" s="105" t="s">
        <v>452</v>
      </c>
      <c r="E16" s="136" t="str">
        <f>'yarışmaya katılan okullar'!C22</f>
        <v>BEKİRPAŞA LİSESİ</v>
      </c>
      <c r="F16" s="144"/>
      <c r="G16" s="217" t="str">
        <f>IF(ISTEXT(F16),0,IFERROR(VLOOKUP(SMALL(Puanlar!$O$4:$P$111,COUNTIF(Puanlar!$O$4:$P$111,"&lt;"&amp;F16)+1),Puanlar!$O$4:$P$111, 2,0)," "))</f>
        <v xml:space="preserve"> </v>
      </c>
      <c r="I16" s="53">
        <v>4</v>
      </c>
      <c r="J16" s="54">
        <f t="shared" si="2"/>
        <v>48</v>
      </c>
      <c r="K16" s="54" t="str">
        <f t="shared" si="2"/>
        <v>-</v>
      </c>
      <c r="L16" s="104" t="str">
        <f t="shared" si="2"/>
        <v>PETEK KOÇ-AYŞEGÜL KARADAĞ-SİNEM KILIÇ-GİZEM VARAN</v>
      </c>
      <c r="M16" s="131" t="str">
        <f t="shared" si="2"/>
        <v>LEFKOŞA TÜRK LİSESİ</v>
      </c>
      <c r="N16" s="143">
        <f t="shared" si="3"/>
        <v>0</v>
      </c>
    </row>
    <row r="17" spans="1:14" ht="35.1" customHeight="1">
      <c r="A17" s="53">
        <v>12</v>
      </c>
      <c r="B17" s="54">
        <f>'yarışmaya katılan okullar'!B23</f>
        <v>48</v>
      </c>
      <c r="C17" s="134" t="s">
        <v>192</v>
      </c>
      <c r="D17" s="105" t="s">
        <v>453</v>
      </c>
      <c r="E17" s="136" t="str">
        <f>'yarışmaya katılan okullar'!C23</f>
        <v>LEFKOŞA TÜRK LİSESİ</v>
      </c>
      <c r="F17" s="144"/>
      <c r="G17" s="217" t="str">
        <f>IF(ISTEXT(F17),0,IFERROR(VLOOKUP(SMALL(Puanlar!$O$4:$P$111,COUNTIF(Puanlar!$O$4:$P$111,"&lt;"&amp;F17)+1),Puanlar!$O$4:$P$111, 2,0)," "))</f>
        <v xml:space="preserve"> </v>
      </c>
      <c r="I17" s="53">
        <v>5</v>
      </c>
      <c r="J17" s="54">
        <f t="shared" si="2"/>
        <v>39</v>
      </c>
      <c r="K17" s="54" t="str">
        <f t="shared" si="2"/>
        <v>-</v>
      </c>
      <c r="L17" s="104" t="str">
        <f t="shared" si="2"/>
        <v>SELENAY ALKAN-FATMA ŞEKERÖZ-BUSENUR DİLİK-NEDİME SUNGUR</v>
      </c>
      <c r="M17" s="131" t="str">
        <f t="shared" si="2"/>
        <v>CENGİZ TOPEL E. M .LİSESİ</v>
      </c>
      <c r="N17" s="143">
        <f t="shared" si="3"/>
        <v>0</v>
      </c>
    </row>
    <row r="18" spans="1:14" ht="35.1" customHeight="1">
      <c r="A18" s="53">
        <v>13</v>
      </c>
      <c r="B18" s="54">
        <f>'yarışmaya katılan okullar'!B24</f>
        <v>39</v>
      </c>
      <c r="C18" s="134" t="s">
        <v>192</v>
      </c>
      <c r="D18" s="105" t="s">
        <v>454</v>
      </c>
      <c r="E18" s="136" t="str">
        <f>'yarışmaya katılan okullar'!C24</f>
        <v>CENGİZ TOPEL E. M .LİSESİ</v>
      </c>
      <c r="F18" s="144"/>
      <c r="G18" s="217" t="str">
        <f>IF(ISTEXT(F18),0,IFERROR(VLOOKUP(SMALL(Puanlar!$O$4:$P$111,COUNTIF(Puanlar!$O$4:$P$111,"&lt;"&amp;F18)+1),Puanlar!$O$4:$P$111, 2,0)," "))</f>
        <v xml:space="preserve"> </v>
      </c>
      <c r="I18" s="53">
        <v>6</v>
      </c>
      <c r="J18" s="54">
        <f t="shared" si="2"/>
        <v>64</v>
      </c>
      <c r="K18" s="54" t="str">
        <f t="shared" si="2"/>
        <v>-</v>
      </c>
      <c r="L18" s="104" t="str">
        <f t="shared" si="2"/>
        <v>NURBANU SAYGIER-ARİNA DERMENJİ-ZİNAİDA PAVALACHİ-ZEYNEP DÜZENLİ</v>
      </c>
      <c r="M18" s="131" t="str">
        <f t="shared" si="2"/>
        <v>GÜZELYURT TMK</v>
      </c>
      <c r="N18" s="143">
        <f t="shared" si="3"/>
        <v>0</v>
      </c>
    </row>
    <row r="19" spans="1:14" ht="35.1" customHeight="1">
      <c r="A19" s="53">
        <v>14</v>
      </c>
      <c r="B19" s="54">
        <f>'yarışmaya katılan okullar'!B25</f>
        <v>64</v>
      </c>
      <c r="C19" s="134" t="s">
        <v>192</v>
      </c>
      <c r="D19" s="105" t="s">
        <v>455</v>
      </c>
      <c r="E19" s="136" t="str">
        <f>'yarışmaya katılan okullar'!C25</f>
        <v>GÜZELYURT TMK</v>
      </c>
      <c r="F19" s="144"/>
      <c r="G19" s="217" t="str">
        <f>IF(ISTEXT(F19),0,IFERROR(VLOOKUP(SMALL(Puanlar!$O$4:$P$111,COUNTIF(Puanlar!$O$4:$P$111,"&lt;"&amp;F19)+1),Puanlar!$O$4:$P$111, 2,0)," "))</f>
        <v xml:space="preserve"> </v>
      </c>
      <c r="I19" s="53">
        <v>7</v>
      </c>
      <c r="J19" s="54">
        <f t="shared" si="2"/>
        <v>60</v>
      </c>
      <c r="K19" s="54" t="str">
        <f t="shared" si="2"/>
        <v>-</v>
      </c>
      <c r="L19" s="104" t="str">
        <f t="shared" si="2"/>
        <v>SUDE NAZ GÜNGÖR-İLKNUR İNCE-YAĞMUR DENİZ DURAN-SEDA NUR TEMEL</v>
      </c>
      <c r="M19" s="131" t="str">
        <f t="shared" si="2"/>
        <v>KARPAZ MESLEK LİSESİ</v>
      </c>
      <c r="N19" s="143">
        <f t="shared" si="3"/>
        <v>0</v>
      </c>
    </row>
    <row r="20" spans="1:14" ht="35.1" customHeight="1">
      <c r="A20" s="53">
        <v>15</v>
      </c>
      <c r="B20" s="54">
        <f>'yarışmaya katılan okullar'!B26</f>
        <v>60</v>
      </c>
      <c r="C20" s="134" t="s">
        <v>192</v>
      </c>
      <c r="D20" s="105" t="s">
        <v>456</v>
      </c>
      <c r="E20" s="136" t="str">
        <f>'yarışmaya katılan okullar'!C26</f>
        <v>KARPAZ MESLEK LİSESİ</v>
      </c>
      <c r="F20" s="144"/>
      <c r="G20" s="217" t="str">
        <f>IF(ISTEXT(F20),0,IFERROR(VLOOKUP(SMALL(Puanlar!$O$4:$P$111,COUNTIF(Puanlar!$O$4:$P$111,"&lt;"&amp;F20)+1),Puanlar!$O$4:$P$111, 2,0)," "))</f>
        <v xml:space="preserve"> </v>
      </c>
      <c r="I20" s="53">
        <v>8</v>
      </c>
      <c r="J20" s="54">
        <f t="shared" si="2"/>
        <v>59</v>
      </c>
      <c r="K20" s="54" t="str">
        <f t="shared" si="2"/>
        <v>-</v>
      </c>
      <c r="L20" s="104" t="str">
        <f t="shared" si="2"/>
        <v>-------</v>
      </c>
      <c r="M20" s="131" t="str">
        <f t="shared" si="2"/>
        <v>POLATPAŞA LİSESİ</v>
      </c>
      <c r="N20" s="143">
        <f t="shared" si="3"/>
        <v>0</v>
      </c>
    </row>
    <row r="21" spans="1:14" ht="35.1" customHeight="1">
      <c r="A21" s="53">
        <v>16</v>
      </c>
      <c r="B21" s="54">
        <f>'yarışmaya katılan okullar'!B27</f>
        <v>59</v>
      </c>
      <c r="C21" s="134" t="s">
        <v>192</v>
      </c>
      <c r="D21" s="105" t="s">
        <v>445</v>
      </c>
      <c r="E21" s="136" t="str">
        <f>'yarışmaya katılan okullar'!C27</f>
        <v>POLATPAŞA LİSESİ</v>
      </c>
      <c r="F21" s="144"/>
      <c r="G21" s="217" t="str">
        <f>IF(ISTEXT(F21),0,IFERROR(VLOOKUP(SMALL(Puanlar!$O$4:$P$111,COUNTIF(Puanlar!$O$4:$P$111,"&lt;"&amp;F21)+1),Puanlar!$O$4:$P$111, 2,0)," "))</f>
        <v xml:space="preserve"> </v>
      </c>
      <c r="I21" s="311" t="s">
        <v>37</v>
      </c>
      <c r="J21" s="311"/>
      <c r="L21" s="52"/>
      <c r="M21" s="52"/>
      <c r="N21" s="145"/>
    </row>
    <row r="22" spans="1:14" ht="35.1" customHeight="1">
      <c r="A22" s="53">
        <v>17</v>
      </c>
      <c r="B22" s="54">
        <f>'yarışmaya katılan okullar'!B28</f>
        <v>36</v>
      </c>
      <c r="C22" s="134" t="s">
        <v>192</v>
      </c>
      <c r="D22" s="105" t="s">
        <v>445</v>
      </c>
      <c r="E22" s="136" t="str">
        <f>'yarışmaya katılan okullar'!C28</f>
        <v>ATATÜRK MESLEK LİSESİ</v>
      </c>
      <c r="F22" s="144"/>
      <c r="G22" s="217" t="str">
        <f>IF(ISTEXT(F22),0,IFERROR(VLOOKUP(SMALL(Puanlar!$O$4:$P$111,COUNTIF(Puanlar!$O$4:$P$111,"&lt;"&amp;F22)+1),Puanlar!$O$4:$P$111, 2,0)," "))</f>
        <v xml:space="preserve"> </v>
      </c>
      <c r="I22" s="39" t="s">
        <v>45</v>
      </c>
      <c r="J22" s="39" t="s">
        <v>7</v>
      </c>
      <c r="K22" s="129" t="s">
        <v>34</v>
      </c>
      <c r="L22" s="129" t="s">
        <v>35</v>
      </c>
      <c r="M22" s="129" t="s">
        <v>8</v>
      </c>
      <c r="N22" s="46" t="s">
        <v>9</v>
      </c>
    </row>
    <row r="23" spans="1:14" ht="35.1" customHeight="1">
      <c r="A23" s="53">
        <v>18</v>
      </c>
      <c r="B23" s="54">
        <f>'yarışmaya katılan okullar'!B29</f>
        <v>27</v>
      </c>
      <c r="C23" s="134" t="s">
        <v>192</v>
      </c>
      <c r="D23" s="105" t="s">
        <v>457</v>
      </c>
      <c r="E23" s="136" t="str">
        <f>'yarışmaya katılan okullar'!C29</f>
        <v>YAKIN DOĞU KOLEJİ</v>
      </c>
      <c r="F23" s="144"/>
      <c r="G23" s="217" t="str">
        <f>IF(ISTEXT(F23),0,IFERROR(VLOOKUP(SMALL(Puanlar!$O$4:$P$111,COUNTIF(Puanlar!$O$4:$P$111,"&lt;"&amp;F23)+1),Puanlar!$O$4:$P$111, 2,0)," "))</f>
        <v xml:space="preserve"> </v>
      </c>
      <c r="I23" s="53">
        <v>1</v>
      </c>
      <c r="J23" s="54">
        <f t="shared" ref="J23:M30" si="4">B22</f>
        <v>36</v>
      </c>
      <c r="K23" s="54" t="str">
        <f t="shared" si="4"/>
        <v>-</v>
      </c>
      <c r="L23" s="104" t="str">
        <f t="shared" si="4"/>
        <v>-------</v>
      </c>
      <c r="M23" s="131" t="str">
        <f t="shared" si="4"/>
        <v>ATATÜRK MESLEK LİSESİ</v>
      </c>
      <c r="N23" s="143">
        <f t="shared" ref="N23:N30" si="5">F22</f>
        <v>0</v>
      </c>
    </row>
    <row r="24" spans="1:14" ht="35.1" customHeight="1">
      <c r="A24" s="53">
        <v>19</v>
      </c>
      <c r="B24" s="54">
        <f>'yarışmaya katılan okullar'!B30</f>
        <v>46</v>
      </c>
      <c r="C24" s="134" t="s">
        <v>192</v>
      </c>
      <c r="D24" s="105" t="s">
        <v>458</v>
      </c>
      <c r="E24" s="136" t="str">
        <f>'yarışmaya katılan okullar'!C30</f>
        <v>HAYDARPAŞA TİCARET LİSESİ</v>
      </c>
      <c r="F24" s="144"/>
      <c r="G24" s="217" t="str">
        <f>IF(ISTEXT(F24),0,IFERROR(VLOOKUP(SMALL(Puanlar!$O$4:$P$111,COUNTIF(Puanlar!$O$4:$P$111,"&lt;"&amp;F24)+1),Puanlar!$O$4:$P$111, 2,0)," "))</f>
        <v xml:space="preserve"> </v>
      </c>
      <c r="I24" s="53">
        <v>2</v>
      </c>
      <c r="J24" s="54">
        <f t="shared" si="4"/>
        <v>27</v>
      </c>
      <c r="K24" s="54" t="str">
        <f t="shared" si="4"/>
        <v>-</v>
      </c>
      <c r="L24" s="104" t="str">
        <f t="shared" si="4"/>
        <v>SUAY BEDEOĞLU-ÜLKÜ ÖZBADA-DEMET ÇAKIR-PETEK ÖZTÜRK</v>
      </c>
      <c r="M24" s="131" t="str">
        <f t="shared" si="4"/>
        <v>YAKIN DOĞU KOLEJİ</v>
      </c>
      <c r="N24" s="143">
        <f t="shared" si="5"/>
        <v>0</v>
      </c>
    </row>
    <row r="25" spans="1:14" ht="35.1" customHeight="1">
      <c r="A25" s="53">
        <v>20</v>
      </c>
      <c r="B25" s="54">
        <f>'yarışmaya katılan okullar'!B31</f>
        <v>51</v>
      </c>
      <c r="C25" s="134" t="s">
        <v>192</v>
      </c>
      <c r="D25" s="105" t="s">
        <v>459</v>
      </c>
      <c r="E25" s="136" t="str">
        <f>'yarışmaya katılan okullar'!C31</f>
        <v>TÜRK MAARİF KOLEJİ</v>
      </c>
      <c r="F25" s="144"/>
      <c r="G25" s="217" t="str">
        <f>IF(ISTEXT(F25),0,IFERROR(VLOOKUP(SMALL(Puanlar!$O$4:$P$111,COUNTIF(Puanlar!$O$4:$P$111,"&lt;"&amp;F25)+1),Puanlar!$O$4:$P$111, 2,0)," "))</f>
        <v xml:space="preserve"> </v>
      </c>
      <c r="I25" s="39">
        <v>3</v>
      </c>
      <c r="J25" s="54">
        <f t="shared" si="4"/>
        <v>46</v>
      </c>
      <c r="K25" s="54" t="str">
        <f t="shared" si="4"/>
        <v>-</v>
      </c>
      <c r="L25" s="104" t="str">
        <f t="shared" si="4"/>
        <v>DİDEM ŞAHAN-SİBEL YAŞAR-LATİFE AKINCI-FADİME SILA DARENDELİ</v>
      </c>
      <c r="M25" s="131" t="str">
        <f t="shared" si="4"/>
        <v>HAYDARPAŞA TİCARET LİSESİ</v>
      </c>
      <c r="N25" s="143">
        <f t="shared" si="5"/>
        <v>0</v>
      </c>
    </row>
    <row r="26" spans="1:14" ht="35.1" customHeight="1">
      <c r="A26" s="53">
        <v>21</v>
      </c>
      <c r="B26" s="54">
        <f>'yarışmaya katılan okullar'!B32</f>
        <v>53</v>
      </c>
      <c r="C26" s="134" t="s">
        <v>192</v>
      </c>
      <c r="D26" s="105" t="s">
        <v>460</v>
      </c>
      <c r="E26" s="136" t="str">
        <f>'yarışmaya katılan okullar'!C32</f>
        <v>20 TEMMUZ FEN LİSESİ</v>
      </c>
      <c r="F26" s="144"/>
      <c r="G26" s="217" t="str">
        <f>IF(ISTEXT(F26),0,IFERROR(VLOOKUP(SMALL(Puanlar!$O$4:$P$111,COUNTIF(Puanlar!$O$4:$P$111,"&lt;"&amp;F26)+1),Puanlar!$O$4:$P$111, 2,0)," "))</f>
        <v xml:space="preserve"> </v>
      </c>
      <c r="I26" s="53">
        <v>4</v>
      </c>
      <c r="J26" s="54">
        <f t="shared" si="4"/>
        <v>51</v>
      </c>
      <c r="K26" s="54" t="str">
        <f t="shared" si="4"/>
        <v>-</v>
      </c>
      <c r="L26" s="104" t="str">
        <f t="shared" si="4"/>
        <v>ÖZDE PİLLİ-ASYA KILIÇ-SAHİL ULUCA-NADİR SÖNMEZ</v>
      </c>
      <c r="M26" s="131" t="str">
        <f t="shared" si="4"/>
        <v>TÜRK MAARİF KOLEJİ</v>
      </c>
      <c r="N26" s="143">
        <f t="shared" si="5"/>
        <v>0</v>
      </c>
    </row>
    <row r="27" spans="1:14" ht="35.1" customHeight="1">
      <c r="A27" s="53">
        <v>22</v>
      </c>
      <c r="B27" s="54">
        <f>'yarışmaya katılan okullar'!B33</f>
        <v>57</v>
      </c>
      <c r="C27" s="134" t="s">
        <v>192</v>
      </c>
      <c r="D27" s="105" t="s">
        <v>461</v>
      </c>
      <c r="E27" s="136" t="str">
        <f>'yarışmaya katılan okullar'!C33</f>
        <v>19 MAYIS TMK</v>
      </c>
      <c r="F27" s="144"/>
      <c r="G27" s="217" t="str">
        <f>IF(ISTEXT(F27),0,IFERROR(VLOOKUP(SMALL(Puanlar!$O$4:$P$111,COUNTIF(Puanlar!$O$4:$P$111,"&lt;"&amp;F27)+1),Puanlar!$O$4:$P$111, 2,0)," "))</f>
        <v xml:space="preserve"> </v>
      </c>
      <c r="I27" s="53">
        <v>5</v>
      </c>
      <c r="J27" s="54">
        <f t="shared" si="4"/>
        <v>53</v>
      </c>
      <c r="K27" s="54" t="str">
        <f t="shared" si="4"/>
        <v>-</v>
      </c>
      <c r="L27" s="104" t="str">
        <f t="shared" si="4"/>
        <v>EMİRE KİREÇÇİ-ÖZGE TAŞKAYA-SILA İNÖNÜLÜ-TEVHİDE BOŞNAK</v>
      </c>
      <c r="M27" s="131" t="str">
        <f t="shared" si="4"/>
        <v>20 TEMMUZ FEN LİSESİ</v>
      </c>
      <c r="N27" s="143">
        <f t="shared" si="5"/>
        <v>0</v>
      </c>
    </row>
    <row r="28" spans="1:14" ht="35.1" customHeight="1">
      <c r="A28" s="53">
        <v>23</v>
      </c>
      <c r="B28" s="54">
        <f>'yarışmaya katılan okullar'!B34</f>
        <v>30</v>
      </c>
      <c r="C28" s="134" t="s">
        <v>192</v>
      </c>
      <c r="D28" s="105" t="s">
        <v>462</v>
      </c>
      <c r="E28" s="136" t="str">
        <f>'yarışmaya katılan okullar'!C34</f>
        <v>HALA SULTAN İLAHİYAT KOLEJİ</v>
      </c>
      <c r="F28" s="144"/>
      <c r="G28" s="217" t="str">
        <f>IF(ISTEXT(F28),0,IFERROR(VLOOKUP(SMALL(Puanlar!$O$4:$P$111,COUNTIF(Puanlar!$O$4:$P$111,"&lt;"&amp;F28)+1),Puanlar!$O$4:$P$111, 2,0)," "))</f>
        <v xml:space="preserve"> </v>
      </c>
      <c r="I28" s="53">
        <v>6</v>
      </c>
      <c r="J28" s="54">
        <f t="shared" si="4"/>
        <v>57</v>
      </c>
      <c r="K28" s="54" t="str">
        <f t="shared" si="4"/>
        <v>-</v>
      </c>
      <c r="L28" s="104" t="str">
        <f t="shared" si="4"/>
        <v>BELİZ SÜNGÜ-DENİZ SÜNGÜ-DERYA MUTİ-MELİS BARHA</v>
      </c>
      <c r="M28" s="131" t="str">
        <f t="shared" si="4"/>
        <v>19 MAYIS TMK</v>
      </c>
      <c r="N28" s="143">
        <f t="shared" si="5"/>
        <v>0</v>
      </c>
    </row>
    <row r="29" spans="1:14" ht="35.1" customHeight="1">
      <c r="A29" s="53">
        <v>24</v>
      </c>
      <c r="B29" s="54">
        <f>'yarışmaya katılan okullar'!B35</f>
        <v>0</v>
      </c>
      <c r="C29" s="134"/>
      <c r="D29" s="105"/>
      <c r="E29" s="136" t="str">
        <f>'yarışmaya katılan okullar'!C35</f>
        <v/>
      </c>
      <c r="F29" s="144"/>
      <c r="G29" s="217" t="str">
        <f>IF(ISTEXT(F29),0,IFERROR(VLOOKUP(SMALL(Puanlar!$O$4:$P$111,COUNTIF(Puanlar!$O$4:$P$111,"&lt;"&amp;F29)+1),Puanlar!$O$4:$P$111, 2,0)," "))</f>
        <v xml:space="preserve"> </v>
      </c>
      <c r="I29" s="53">
        <v>7</v>
      </c>
      <c r="J29" s="54">
        <f t="shared" si="4"/>
        <v>30</v>
      </c>
      <c r="K29" s="54" t="str">
        <f t="shared" si="4"/>
        <v>-</v>
      </c>
      <c r="L29" s="104" t="str">
        <f t="shared" si="4"/>
        <v>GİZEM YİĞEN-ŞÖHRET YILDIZ-MERVE ÖZKUL-EMEL ÇAKIR</v>
      </c>
      <c r="M29" s="131" t="str">
        <f t="shared" si="4"/>
        <v>HALA SULTAN İLAHİYAT KOLEJİ</v>
      </c>
      <c r="N29" s="143">
        <f t="shared" si="5"/>
        <v>0</v>
      </c>
    </row>
    <row r="30" spans="1:14" ht="35.1" customHeight="1">
      <c r="A30" s="53">
        <v>25</v>
      </c>
      <c r="B30" s="54">
        <f>'yarışmaya katılan okullar'!B36</f>
        <v>0</v>
      </c>
      <c r="C30" s="141"/>
      <c r="D30" s="103"/>
      <c r="E30" s="136" t="str">
        <f>'yarışmaya katılan okullar'!C36</f>
        <v/>
      </c>
      <c r="F30" s="144"/>
      <c r="G30" s="217" t="str">
        <f>IF(ISTEXT(F30),0,IFERROR(VLOOKUP(SMALL(Puanlar!$O$4:$P$111,COUNTIF(Puanlar!$O$4:$P$111,"&lt;"&amp;F30)+1),Puanlar!$O$4:$P$111, 2,0)," "))</f>
        <v xml:space="preserve"> </v>
      </c>
      <c r="I30" s="53">
        <v>8</v>
      </c>
      <c r="J30" s="54">
        <f t="shared" si="4"/>
        <v>0</v>
      </c>
      <c r="K30" s="54">
        <f t="shared" si="4"/>
        <v>0</v>
      </c>
      <c r="L30" s="104">
        <f t="shared" si="4"/>
        <v>0</v>
      </c>
      <c r="M30" s="131" t="str">
        <f t="shared" si="4"/>
        <v/>
      </c>
      <c r="N30" s="143">
        <f t="shared" si="5"/>
        <v>0</v>
      </c>
    </row>
    <row r="31" spans="1:14" ht="35.1" customHeight="1">
      <c r="A31" s="53">
        <v>26</v>
      </c>
      <c r="B31" s="54">
        <f>'yarışmaya katılan okullar'!B37</f>
        <v>0</v>
      </c>
      <c r="C31" s="141"/>
      <c r="D31" s="103"/>
      <c r="E31" s="136" t="str">
        <f>'yarışmaya katılan okullar'!C37</f>
        <v/>
      </c>
      <c r="F31" s="144"/>
      <c r="G31" s="217" t="str">
        <f>IF(ISTEXT(F31),0,IFERROR(VLOOKUP(SMALL(Puanlar!$O$4:$P$111,COUNTIF(Puanlar!$O$4:$P$111,"&lt;"&amp;F31)+1),Puanlar!$O$4:$P$111, 2,0)," "))</f>
        <v xml:space="preserve"> </v>
      </c>
      <c r="I31" s="311" t="s">
        <v>36</v>
      </c>
      <c r="J31" s="311"/>
      <c r="L31" s="52"/>
      <c r="M31" s="52"/>
      <c r="N31" s="145"/>
    </row>
    <row r="32" spans="1:14" ht="35.1" customHeight="1">
      <c r="A32" s="53">
        <v>27</v>
      </c>
      <c r="B32" s="54">
        <f>'yarışmaya katılan okullar'!B38</f>
        <v>0</v>
      </c>
      <c r="C32" s="141"/>
      <c r="D32" s="103"/>
      <c r="E32" s="136" t="str">
        <f>'yarışmaya katılan okullar'!C38</f>
        <v/>
      </c>
      <c r="F32" s="144"/>
      <c r="G32" s="217" t="str">
        <f>IF(ISTEXT(F32),0,IFERROR(VLOOKUP(SMALL(Puanlar!$O$4:$P$111,COUNTIF(Puanlar!$O$4:$P$111,"&lt;"&amp;F32)+1),Puanlar!$O$4:$P$111, 2,0)," "))</f>
        <v xml:space="preserve"> </v>
      </c>
      <c r="I32" s="39" t="s">
        <v>45</v>
      </c>
      <c r="J32" s="39" t="s">
        <v>7</v>
      </c>
      <c r="K32" s="129" t="s">
        <v>34</v>
      </c>
      <c r="L32" s="129" t="s">
        <v>35</v>
      </c>
      <c r="M32" s="129" t="s">
        <v>8</v>
      </c>
      <c r="N32" s="46" t="s">
        <v>9</v>
      </c>
    </row>
    <row r="33" spans="1:14" ht="35.1" customHeight="1">
      <c r="A33" s="53">
        <v>28</v>
      </c>
      <c r="B33" s="54">
        <f>'yarışmaya katılan okullar'!B39</f>
        <v>0</v>
      </c>
      <c r="C33" s="141"/>
      <c r="D33" s="103"/>
      <c r="E33" s="136" t="str">
        <f>'yarışmaya katılan okullar'!C39</f>
        <v/>
      </c>
      <c r="F33" s="144"/>
      <c r="G33" s="217" t="str">
        <f>IF(ISTEXT(F33),0,IFERROR(VLOOKUP(SMALL(Puanlar!$O$4:$P$111,COUNTIF(Puanlar!$O$4:$P$111,"&lt;"&amp;F33)+1),Puanlar!$O$4:$P$111, 2,0)," "))</f>
        <v xml:space="preserve"> </v>
      </c>
      <c r="I33" s="53">
        <v>1</v>
      </c>
      <c r="J33" s="54">
        <f t="shared" ref="J33:M40" si="6">B30</f>
        <v>0</v>
      </c>
      <c r="K33" s="54">
        <f t="shared" si="6"/>
        <v>0</v>
      </c>
      <c r="L33" s="104">
        <f t="shared" si="6"/>
        <v>0</v>
      </c>
      <c r="M33" s="131" t="str">
        <f t="shared" si="6"/>
        <v/>
      </c>
      <c r="N33" s="143">
        <f t="shared" ref="N33:N40" si="7">F30</f>
        <v>0</v>
      </c>
    </row>
    <row r="34" spans="1:14" ht="35.1" customHeight="1">
      <c r="A34" s="53">
        <v>29</v>
      </c>
      <c r="B34" s="54">
        <f>'yarışmaya katılan okullar'!B40</f>
        <v>0</v>
      </c>
      <c r="C34" s="141"/>
      <c r="D34" s="103"/>
      <c r="E34" s="136" t="str">
        <f>'yarışmaya katılan okullar'!C40</f>
        <v/>
      </c>
      <c r="F34" s="144"/>
      <c r="G34" s="217" t="str">
        <f>IF(ISTEXT(F34),0,IFERROR(VLOOKUP(SMALL(Puanlar!$O$4:$P$111,COUNTIF(Puanlar!$O$4:$P$111,"&lt;"&amp;F34)+1),Puanlar!$O$4:$P$111, 2,0)," "))</f>
        <v xml:space="preserve"> </v>
      </c>
      <c r="I34" s="53">
        <v>2</v>
      </c>
      <c r="J34" s="54">
        <f t="shared" si="6"/>
        <v>0</v>
      </c>
      <c r="K34" s="54">
        <f t="shared" si="6"/>
        <v>0</v>
      </c>
      <c r="L34" s="104">
        <f t="shared" si="6"/>
        <v>0</v>
      </c>
      <c r="M34" s="131" t="str">
        <f t="shared" si="6"/>
        <v/>
      </c>
      <c r="N34" s="143">
        <f t="shared" si="7"/>
        <v>0</v>
      </c>
    </row>
    <row r="35" spans="1:14" ht="35.1" customHeight="1">
      <c r="A35" s="53">
        <v>30</v>
      </c>
      <c r="B35" s="54">
        <f>'yarışmaya katılan okullar'!B41</f>
        <v>0</v>
      </c>
      <c r="C35" s="141"/>
      <c r="D35" s="103"/>
      <c r="E35" s="136" t="str">
        <f>'yarışmaya katılan okullar'!C41</f>
        <v/>
      </c>
      <c r="F35" s="144"/>
      <c r="G35" s="217" t="str">
        <f>IF(ISTEXT(F35),0,IFERROR(VLOOKUP(SMALL(Puanlar!$O$4:$P$111,COUNTIF(Puanlar!$O$4:$P$111,"&lt;"&amp;F35)+1),Puanlar!$O$4:$P$111, 2,0)," "))</f>
        <v xml:space="preserve"> </v>
      </c>
      <c r="I35" s="39">
        <v>3</v>
      </c>
      <c r="J35" s="54">
        <f t="shared" si="6"/>
        <v>0</v>
      </c>
      <c r="K35" s="54">
        <f t="shared" si="6"/>
        <v>0</v>
      </c>
      <c r="L35" s="104">
        <f t="shared" si="6"/>
        <v>0</v>
      </c>
      <c r="M35" s="131" t="str">
        <f t="shared" si="6"/>
        <v/>
      </c>
      <c r="N35" s="143">
        <f t="shared" si="7"/>
        <v>0</v>
      </c>
    </row>
    <row r="36" spans="1:14" ht="35.1" customHeight="1">
      <c r="A36" s="53">
        <v>31</v>
      </c>
      <c r="B36" s="54">
        <f>'yarışmaya katılan okullar'!B42</f>
        <v>0</v>
      </c>
      <c r="C36" s="141"/>
      <c r="D36" s="103"/>
      <c r="E36" s="136" t="str">
        <f>'yarışmaya katılan okullar'!C42</f>
        <v/>
      </c>
      <c r="F36" s="144"/>
      <c r="G36" s="217" t="str">
        <f>IF(ISTEXT(F36),0,IFERROR(VLOOKUP(SMALL(Puanlar!$O$4:$P$111,COUNTIF(Puanlar!$O$4:$P$111,"&lt;"&amp;F36)+1),Puanlar!$O$4:$P$111, 2,0)," "))</f>
        <v xml:space="preserve"> </v>
      </c>
      <c r="I36" s="53">
        <v>4</v>
      </c>
      <c r="J36" s="54">
        <f t="shared" si="6"/>
        <v>0</v>
      </c>
      <c r="K36" s="54">
        <f t="shared" si="6"/>
        <v>0</v>
      </c>
      <c r="L36" s="104">
        <f t="shared" si="6"/>
        <v>0</v>
      </c>
      <c r="M36" s="131" t="str">
        <f t="shared" si="6"/>
        <v/>
      </c>
      <c r="N36" s="143">
        <f t="shared" si="7"/>
        <v>0</v>
      </c>
    </row>
    <row r="37" spans="1:14" ht="35.1" customHeight="1">
      <c r="A37" s="53">
        <v>32</v>
      </c>
      <c r="B37" s="54">
        <f>'yarışmaya katılan okullar'!B43</f>
        <v>0</v>
      </c>
      <c r="C37" s="141"/>
      <c r="D37" s="103"/>
      <c r="E37" s="136" t="str">
        <f>'yarışmaya katılan okullar'!C43</f>
        <v/>
      </c>
      <c r="F37" s="144"/>
      <c r="G37" s="217" t="str">
        <f>IF(ISTEXT(F37),0,IFERROR(VLOOKUP(SMALL(Puanlar!$O$4:$P$111,COUNTIF(Puanlar!$O$4:$P$111,"&lt;"&amp;F37)+1),Puanlar!$O$4:$P$111, 2,0)," "))</f>
        <v xml:space="preserve"> </v>
      </c>
      <c r="I37" s="53">
        <v>5</v>
      </c>
      <c r="J37" s="54">
        <f t="shared" si="6"/>
        <v>0</v>
      </c>
      <c r="K37" s="54">
        <f t="shared" si="6"/>
        <v>0</v>
      </c>
      <c r="L37" s="104">
        <f t="shared" si="6"/>
        <v>0</v>
      </c>
      <c r="M37" s="131" t="str">
        <f t="shared" si="6"/>
        <v/>
      </c>
      <c r="N37" s="143">
        <f t="shared" si="7"/>
        <v>0</v>
      </c>
    </row>
    <row r="38" spans="1:14" ht="35.1" customHeight="1">
      <c r="A38" s="196"/>
      <c r="B38" s="201"/>
      <c r="C38" s="202"/>
      <c r="D38" s="203"/>
      <c r="E38" s="197"/>
      <c r="F38" s="204"/>
      <c r="G38" s="205"/>
      <c r="I38" s="53">
        <v>6</v>
      </c>
      <c r="J38" s="54">
        <f t="shared" si="6"/>
        <v>0</v>
      </c>
      <c r="K38" s="54">
        <f t="shared" si="6"/>
        <v>0</v>
      </c>
      <c r="L38" s="104">
        <f t="shared" si="6"/>
        <v>0</v>
      </c>
      <c r="M38" s="131" t="str">
        <f t="shared" si="6"/>
        <v/>
      </c>
      <c r="N38" s="143">
        <f t="shared" si="7"/>
        <v>0</v>
      </c>
    </row>
    <row r="39" spans="1:14" s="50" customFormat="1" ht="35.1" customHeight="1">
      <c r="A39" s="321" t="s">
        <v>11</v>
      </c>
      <c r="B39" s="321"/>
      <c r="C39" s="321" t="s">
        <v>46</v>
      </c>
      <c r="D39" s="321"/>
      <c r="E39" s="50" t="s">
        <v>47</v>
      </c>
      <c r="F39" s="142" t="s">
        <v>12</v>
      </c>
      <c r="G39" s="319" t="s">
        <v>12</v>
      </c>
      <c r="H39" s="320"/>
      <c r="I39" s="53">
        <v>7</v>
      </c>
      <c r="J39" s="54">
        <f t="shared" si="6"/>
        <v>0</v>
      </c>
      <c r="K39" s="54">
        <f t="shared" si="6"/>
        <v>0</v>
      </c>
      <c r="L39" s="104">
        <f t="shared" si="6"/>
        <v>0</v>
      </c>
      <c r="M39" s="131" t="str">
        <f t="shared" si="6"/>
        <v/>
      </c>
      <c r="N39" s="146">
        <f t="shared" si="7"/>
        <v>0</v>
      </c>
    </row>
    <row r="40" spans="1:14" ht="35.1" customHeight="1">
      <c r="I40" s="53">
        <v>8</v>
      </c>
      <c r="J40" s="54">
        <f t="shared" si="6"/>
        <v>0</v>
      </c>
      <c r="K40" s="54">
        <f t="shared" si="6"/>
        <v>0</v>
      </c>
      <c r="L40" s="104">
        <f t="shared" si="6"/>
        <v>0</v>
      </c>
      <c r="M40" s="131" t="str">
        <f t="shared" si="6"/>
        <v/>
      </c>
      <c r="N40" s="146">
        <f t="shared" si="7"/>
        <v>0</v>
      </c>
    </row>
  </sheetData>
  <mergeCells count="14">
    <mergeCell ref="I11:J11"/>
    <mergeCell ref="I21:J21"/>
    <mergeCell ref="I31:J31"/>
    <mergeCell ref="F1:H1"/>
    <mergeCell ref="F2:H2"/>
    <mergeCell ref="F3:H3"/>
    <mergeCell ref="I1:J1"/>
    <mergeCell ref="G39:H39"/>
    <mergeCell ref="A1:C1"/>
    <mergeCell ref="A2:C2"/>
    <mergeCell ref="A3:C3"/>
    <mergeCell ref="A39:B39"/>
    <mergeCell ref="C39:D39"/>
    <mergeCell ref="A4:G4"/>
  </mergeCells>
  <phoneticPr fontId="1" type="noConversion"/>
  <conditionalFormatting sqref="J33:M40 J3:M10 J13:M20 J23:M30 N1:N1048576 B6:E37">
    <cfRule type="cellIs" dxfId="23" priority="4" stopIfTrue="1" operator="equal">
      <formula>0</formula>
    </cfRule>
  </conditionalFormatting>
  <conditionalFormatting sqref="F6:F37">
    <cfRule type="cellIs" dxfId="22" priority="3" stopIfTrue="1" operator="between">
      <formula>22360</formula>
      <formula>20000</formula>
    </cfRule>
  </conditionalFormatting>
  <conditionalFormatting sqref="B38:F38">
    <cfRule type="cellIs" dxfId="21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7109375" style="22" customWidth="1"/>
    <col min="3" max="3" width="11.7109375" style="22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/>
    <row r="5" spans="1:8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4" t="s">
        <v>6</v>
      </c>
      <c r="D6" s="26" t="str">
        <f>'isveç V'!$D$2</f>
        <v>İSVEÇ BAYRAK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/>
    <row r="8" spans="1:8" s="29" customFormat="1" ht="37.15" customHeight="1">
      <c r="A8" s="27" t="s">
        <v>45</v>
      </c>
      <c r="B8" s="27" t="s">
        <v>24</v>
      </c>
      <c r="C8" s="36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e">
        <f>IF(G9="","",RANK(G9,$G$9:$G$40)+COUNTIF(G$9:G9,G9)-1)</f>
        <v>#VALUE!</v>
      </c>
      <c r="C9" s="206" t="str">
        <f>'isveç V'!C6</f>
        <v>-</v>
      </c>
      <c r="D9" s="32" t="str">
        <f>'isveç V'!D6</f>
        <v>-------</v>
      </c>
      <c r="E9" s="32" t="str">
        <f>'isveç V'!E6</f>
        <v>DEĞİRMENLİK LİSESİ</v>
      </c>
      <c r="F9" s="46">
        <f>'isveç V'!F6</f>
        <v>0</v>
      </c>
      <c r="G9" s="43" t="str">
        <f>'isveç V'!G6</f>
        <v xml:space="preserve"> </v>
      </c>
      <c r="H9" s="44">
        <f>'yarışmaya katılan okullar'!B12</f>
        <v>33</v>
      </c>
    </row>
    <row r="10" spans="1:8" s="23" customFormat="1" ht="24.95" customHeight="1">
      <c r="A10" s="30">
        <v>2</v>
      </c>
      <c r="B10" s="31" t="e">
        <f>IF(G10="","",RANK(G10,$G$9:$G$40)+COUNTIF(G$9:G10,G10)-1)</f>
        <v>#VALUE!</v>
      </c>
      <c r="C10" s="206" t="str">
        <f>'isveç V'!C7</f>
        <v>-</v>
      </c>
      <c r="D10" s="32" t="str">
        <f>'isveç V'!D7</f>
        <v>VİLDAN ERKAN-YAĞMUR GÜNGÖR-MERVE GAZİKÖYLÜ- SUAYA BAYRAKÇI</v>
      </c>
      <c r="E10" s="32" t="str">
        <f>'isveç V'!E7</f>
        <v>ANAFARTALAR LİSESİ</v>
      </c>
      <c r="F10" s="46">
        <f>'isveç V'!F7</f>
        <v>0</v>
      </c>
      <c r="G10" s="43" t="str">
        <f>'isveç V'!G7</f>
        <v xml:space="preserve"> </v>
      </c>
      <c r="H10" s="44">
        <f>'yarışmaya katılan okullar'!B13</f>
        <v>35</v>
      </c>
    </row>
    <row r="11" spans="1:8" s="23" customFormat="1" ht="24.95" customHeight="1">
      <c r="A11" s="30">
        <v>3</v>
      </c>
      <c r="B11" s="31" t="e">
        <f>IF(G11="","",RANK(G11,$G$9:$G$40)+COUNTIF(G$9:G11,G11)-1)</f>
        <v>#VALUE!</v>
      </c>
      <c r="C11" s="206" t="str">
        <f>'isveç V'!C8</f>
        <v>-</v>
      </c>
      <c r="D11" s="32" t="str">
        <f>'isveç V'!D8</f>
        <v>ÖZAY DEMİR-SEFA NUR  ŞAHİN-BEYZA ÇELME-AYÇA SAĞALTICI</v>
      </c>
      <c r="E11" s="32" t="str">
        <f>'isveç V'!E8</f>
        <v>NAMIK KEMAL LİSESİ</v>
      </c>
      <c r="F11" s="46">
        <f>'isveç V'!F8</f>
        <v>0</v>
      </c>
      <c r="G11" s="43" t="str">
        <f>'isveç V'!G8</f>
        <v xml:space="preserve"> </v>
      </c>
      <c r="H11" s="44">
        <f>'yarışmaya katılan okullar'!B14</f>
        <v>49</v>
      </c>
    </row>
    <row r="12" spans="1:8" s="23" customFormat="1" ht="24.95" customHeight="1">
      <c r="A12" s="30">
        <v>4</v>
      </c>
      <c r="B12" s="31" t="e">
        <f>IF(G12="","",RANK(G12,$G$9:$G$40)+COUNTIF(G$9:G12,G12)-1)</f>
        <v>#VALUE!</v>
      </c>
      <c r="C12" s="206" t="str">
        <f>'isveç V'!C9</f>
        <v>-</v>
      </c>
      <c r="D12" s="32" t="str">
        <f>'isveç V'!D9</f>
        <v>SUZANSU ÇIRAKOĞLU-AZRA TİLKİ-ZEYNEP SÜNGÜ-SELVİHAN DURAL</v>
      </c>
      <c r="E12" s="32" t="str">
        <f>'isveç V'!E9</f>
        <v>THE AMERİCAN COLLEGE</v>
      </c>
      <c r="F12" s="46">
        <f>'isveç V'!F9</f>
        <v>0</v>
      </c>
      <c r="G12" s="43" t="str">
        <f>'isveç V'!G9</f>
        <v xml:space="preserve"> </v>
      </c>
      <c r="H12" s="44">
        <f>'yarışmaya katılan okullar'!B15</f>
        <v>71</v>
      </c>
    </row>
    <row r="13" spans="1:8" s="23" customFormat="1" ht="24.95" customHeight="1">
      <c r="A13" s="30">
        <v>5</v>
      </c>
      <c r="B13" s="31" t="e">
        <f>IF(G13="","",RANK(G13,$G$9:$G$40)+COUNTIF(G$9:G13,G13)-1)</f>
        <v>#VALUE!</v>
      </c>
      <c r="C13" s="206" t="str">
        <f>'isveç V'!C10</f>
        <v>-</v>
      </c>
      <c r="D13" s="32" t="str">
        <f>'isveç V'!D10</f>
        <v>TASMİN ANGELİNA HÜSEYİN-DAMLA GÜNSEV-ŞENAY HÜDAVERDİDĞLU-AZRA TAŞKIRANLAR</v>
      </c>
      <c r="E13" s="32" t="str">
        <f>'isveç V'!E10</f>
        <v>BÜLENT ECEVİT ANADOLU LİSESİ</v>
      </c>
      <c r="F13" s="46">
        <f>'isveç V'!F10</f>
        <v>0</v>
      </c>
      <c r="G13" s="43" t="str">
        <f>'isveç V'!G10</f>
        <v xml:space="preserve"> </v>
      </c>
      <c r="H13" s="44">
        <f>'yarışmaya katılan okullar'!B16</f>
        <v>77</v>
      </c>
    </row>
    <row r="14" spans="1:8" s="23" customFormat="1" ht="24.95" customHeight="1">
      <c r="A14" s="30">
        <v>6</v>
      </c>
      <c r="B14" s="31" t="e">
        <f>IF(G14="","",RANK(G14,$G$9:$G$40)+COUNTIF(G$9:G14,G14)-1)</f>
        <v>#VALUE!</v>
      </c>
      <c r="C14" s="206" t="str">
        <f>'isveç V'!C11</f>
        <v>-</v>
      </c>
      <c r="D14" s="32" t="str">
        <f>'isveç V'!D11</f>
        <v>-------</v>
      </c>
      <c r="E14" s="32" t="str">
        <f>'isveç V'!E11</f>
        <v>GÜZELYURT MESLEK LİSESİ</v>
      </c>
      <c r="F14" s="46">
        <f>'isveç V'!F11</f>
        <v>0</v>
      </c>
      <c r="G14" s="43" t="str">
        <f>'isveç V'!G11</f>
        <v xml:space="preserve"> </v>
      </c>
      <c r="H14" s="44">
        <f>'yarışmaya katılan okullar'!B17</f>
        <v>45</v>
      </c>
    </row>
    <row r="15" spans="1:8" s="23" customFormat="1" ht="24.95" customHeight="1">
      <c r="A15" s="30">
        <v>7</v>
      </c>
      <c r="B15" s="31" t="e">
        <f>IF(G15="","",RANK(G15,$G$9:$G$40)+COUNTIF(G$9:G15,G15)-1)</f>
        <v>#VALUE!</v>
      </c>
      <c r="C15" s="206" t="str">
        <f>'isveç V'!C12</f>
        <v>-</v>
      </c>
      <c r="D15" s="32" t="str">
        <f>'isveç V'!D12</f>
        <v>AZRA KIZILBORA-GÜNAY MİMAR-MELİHA MİMAR-KARDELEN GÜNGÖR</v>
      </c>
      <c r="E15" s="32" t="str">
        <f>'isveç V'!E12</f>
        <v>ERENKÖY LİSESİ</v>
      </c>
      <c r="F15" s="46">
        <f>'isveç V'!F12</f>
        <v>0</v>
      </c>
      <c r="G15" s="43" t="str">
        <f>'isveç V'!G12</f>
        <v xml:space="preserve"> </v>
      </c>
      <c r="H15" s="44">
        <f>'yarışmaya katılan okullar'!B18</f>
        <v>40</v>
      </c>
    </row>
    <row r="16" spans="1:8" s="23" customFormat="1" ht="24.95" customHeight="1">
      <c r="A16" s="30">
        <v>8</v>
      </c>
      <c r="B16" s="31" t="e">
        <f>IF(G16="","",RANK(G16,$G$9:$G$40)+COUNTIF(G$9:G16,G16)-1)</f>
        <v>#VALUE!</v>
      </c>
      <c r="C16" s="206" t="str">
        <f>'isveç V'!C13</f>
        <v>-</v>
      </c>
      <c r="D16" s="32" t="str">
        <f>'isveç V'!D13</f>
        <v>-------</v>
      </c>
      <c r="E16" s="32" t="str">
        <f>'isveç V'!E13</f>
        <v>LEFKE GAZİ LİSESİ</v>
      </c>
      <c r="F16" s="46">
        <f>'isveç V'!F13</f>
        <v>0</v>
      </c>
      <c r="G16" s="43" t="str">
        <f>'isveç V'!G13</f>
        <v xml:space="preserve"> </v>
      </c>
      <c r="H16" s="44">
        <f>'yarışmaya katılan okullar'!B19</f>
        <v>44</v>
      </c>
    </row>
    <row r="17" spans="1:8" s="23" customFormat="1" ht="24.95" customHeight="1">
      <c r="A17" s="30">
        <v>9</v>
      </c>
      <c r="B17" s="31" t="e">
        <f>IF(G17="","",RANK(G17,$G$9:$G$40)+COUNTIF(G$9:G17,G17)-1)</f>
        <v>#VALUE!</v>
      </c>
      <c r="C17" s="206" t="str">
        <f>'isveç V'!C14</f>
        <v>-</v>
      </c>
      <c r="D17" s="32" t="str">
        <f>'isveç V'!D14</f>
        <v>-------</v>
      </c>
      <c r="E17" s="32" t="str">
        <f>'isveç V'!E14</f>
        <v>THE ENGLISH SCHOOL OF KYRENIA</v>
      </c>
      <c r="F17" s="46">
        <f>'isveç V'!F14</f>
        <v>0</v>
      </c>
      <c r="G17" s="43" t="str">
        <f>'isveç V'!G14</f>
        <v xml:space="preserve"> </v>
      </c>
      <c r="H17" s="44">
        <f>'yarışmaya katılan okullar'!B20</f>
        <v>81</v>
      </c>
    </row>
    <row r="18" spans="1:8" s="23" customFormat="1" ht="24.95" customHeight="1">
      <c r="A18" s="30">
        <v>10</v>
      </c>
      <c r="B18" s="31" t="e">
        <f>IF(G18="","",RANK(G18,$G$9:$G$40)+COUNTIF(G$9:G18,G18)-1)</f>
        <v>#VALUE!</v>
      </c>
      <c r="C18" s="206" t="str">
        <f>'isveç V'!C15</f>
        <v>-</v>
      </c>
      <c r="D18" s="32" t="str">
        <f>'isveç V'!D15</f>
        <v>NURAY TOK-DANİELA ÇIKIKÇIOĞLU-ŞERİFE AKKUŞ-CEREN RÜSTEMOĞLU</v>
      </c>
      <c r="E18" s="32" t="str">
        <f>'isveç V'!E15</f>
        <v>KURTULUŞ LİSESİ</v>
      </c>
      <c r="F18" s="46">
        <f>'isveç V'!F15</f>
        <v>0</v>
      </c>
      <c r="G18" s="43" t="str">
        <f>'isveç V'!G15</f>
        <v xml:space="preserve"> </v>
      </c>
      <c r="H18" s="44">
        <f>'yarışmaya katılan okullar'!B21</f>
        <v>47</v>
      </c>
    </row>
    <row r="19" spans="1:8" s="23" customFormat="1" ht="24.95" customHeight="1">
      <c r="A19" s="30">
        <v>11</v>
      </c>
      <c r="B19" s="31" t="e">
        <f>IF(G19="","",RANK(G19,$G$9:$G$40)+COUNTIF(G$9:G19,G19)-1)</f>
        <v>#VALUE!</v>
      </c>
      <c r="C19" s="206" t="str">
        <f>'isveç V'!C16</f>
        <v>-</v>
      </c>
      <c r="D19" s="32" t="str">
        <f>'isveç V'!D16</f>
        <v>BUSE ÇARIK-SILA OKUR-FATMA KÖMÜRCÜGİL-DUYGU AĞCABAY</v>
      </c>
      <c r="E19" s="32" t="str">
        <f>'isveç V'!E16</f>
        <v>BEKİRPAŞA LİSESİ</v>
      </c>
      <c r="F19" s="46">
        <f>'isveç V'!F16</f>
        <v>0</v>
      </c>
      <c r="G19" s="43" t="str">
        <f>'isveç V'!G16</f>
        <v xml:space="preserve"> </v>
      </c>
      <c r="H19" s="44">
        <f>'yarışmaya katılan okullar'!B22</f>
        <v>37</v>
      </c>
    </row>
    <row r="20" spans="1:8" s="23" customFormat="1" ht="24.95" customHeight="1">
      <c r="A20" s="30">
        <v>12</v>
      </c>
      <c r="B20" s="31" t="e">
        <f>IF(G20="","",RANK(G20,$G$9:$G$40)+COUNTIF(G$9:G20,G20)-1)</f>
        <v>#VALUE!</v>
      </c>
      <c r="C20" s="206" t="str">
        <f>'isveç V'!C17</f>
        <v>-</v>
      </c>
      <c r="D20" s="32" t="str">
        <f>'isveç V'!D17</f>
        <v>PETEK KOÇ-AYŞEGÜL KARADAĞ-SİNEM KILIÇ-GİZEM VARAN</v>
      </c>
      <c r="E20" s="32" t="str">
        <f>'isveç V'!E17</f>
        <v>LEFKOŞA TÜRK LİSESİ</v>
      </c>
      <c r="F20" s="46">
        <f>'isveç V'!F17</f>
        <v>0</v>
      </c>
      <c r="G20" s="43" t="str">
        <f>'isveç V'!G17</f>
        <v xml:space="preserve"> </v>
      </c>
      <c r="H20" s="44">
        <f>'yarışmaya katılan okullar'!B23</f>
        <v>48</v>
      </c>
    </row>
    <row r="21" spans="1:8" s="23" customFormat="1" ht="24.95" customHeight="1">
      <c r="A21" s="30">
        <v>13</v>
      </c>
      <c r="B21" s="31" t="e">
        <f>IF(G21="","",RANK(G21,$G$9:$G$40)+COUNTIF(G$9:G21,G21)-1)</f>
        <v>#VALUE!</v>
      </c>
      <c r="C21" s="206" t="str">
        <f>'isveç V'!C18</f>
        <v>-</v>
      </c>
      <c r="D21" s="32" t="str">
        <f>'isveç V'!D18</f>
        <v>SELENAY ALKAN-FATMA ŞEKERÖZ-BUSENUR DİLİK-NEDİME SUNGUR</v>
      </c>
      <c r="E21" s="32" t="str">
        <f>'isveç V'!E18</f>
        <v>CENGİZ TOPEL E. M .LİSESİ</v>
      </c>
      <c r="F21" s="46">
        <f>'isveç V'!F18</f>
        <v>0</v>
      </c>
      <c r="G21" s="43" t="str">
        <f>'isveç V'!G18</f>
        <v xml:space="preserve"> </v>
      </c>
      <c r="H21" s="44">
        <f>'yarışmaya katılan okullar'!B24</f>
        <v>39</v>
      </c>
    </row>
    <row r="22" spans="1:8" s="23" customFormat="1" ht="24.95" customHeight="1">
      <c r="A22" s="30">
        <v>14</v>
      </c>
      <c r="B22" s="31" t="e">
        <f>IF(G22="","",RANK(G22,$G$9:$G$40)+COUNTIF(G$9:G22,G22)-1)</f>
        <v>#VALUE!</v>
      </c>
      <c r="C22" s="206" t="str">
        <f>'isveç V'!C19</f>
        <v>-</v>
      </c>
      <c r="D22" s="32" t="str">
        <f>'isveç V'!D19</f>
        <v>NURBANU SAYGIER-ARİNA DERMENJİ-ZİNAİDA PAVALACHİ-ZEYNEP DÜZENLİ</v>
      </c>
      <c r="E22" s="32" t="str">
        <f>'isveç V'!E19</f>
        <v>GÜZELYURT TMK</v>
      </c>
      <c r="F22" s="46">
        <f>'isveç V'!F19</f>
        <v>0</v>
      </c>
      <c r="G22" s="43" t="str">
        <f>'isveç V'!G19</f>
        <v xml:space="preserve"> </v>
      </c>
      <c r="H22" s="44">
        <f>'yarışmaya katılan okullar'!B25</f>
        <v>64</v>
      </c>
    </row>
    <row r="23" spans="1:8" s="23" customFormat="1" ht="24.95" customHeight="1">
      <c r="A23" s="30">
        <v>15</v>
      </c>
      <c r="B23" s="31" t="e">
        <f>IF(G23="","",RANK(G23,$G$9:$G$40)+COUNTIF(G$9:G23,G23)-1)</f>
        <v>#VALUE!</v>
      </c>
      <c r="C23" s="206" t="str">
        <f>'isveç V'!C20</f>
        <v>-</v>
      </c>
      <c r="D23" s="32" t="str">
        <f>'isveç V'!D20</f>
        <v>SUDE NAZ GÜNGÖR-İLKNUR İNCE-YAĞMUR DENİZ DURAN-SEDA NUR TEMEL</v>
      </c>
      <c r="E23" s="32" t="str">
        <f>'isveç V'!E20</f>
        <v>KARPAZ MESLEK LİSESİ</v>
      </c>
      <c r="F23" s="46">
        <f>'isveç V'!F20</f>
        <v>0</v>
      </c>
      <c r="G23" s="43" t="str">
        <f>'isveç V'!G20</f>
        <v xml:space="preserve"> </v>
      </c>
      <c r="H23" s="44">
        <f>'yarışmaya katılan okullar'!B26</f>
        <v>60</v>
      </c>
    </row>
    <row r="24" spans="1:8" s="23" customFormat="1" ht="24.95" customHeight="1">
      <c r="A24" s="30">
        <v>16</v>
      </c>
      <c r="B24" s="31" t="e">
        <f>IF(G24="","",RANK(G24,$G$9:$G$40)+COUNTIF(G$9:G24,G24)-1)</f>
        <v>#VALUE!</v>
      </c>
      <c r="C24" s="206" t="str">
        <f>'isveç V'!C21</f>
        <v>-</v>
      </c>
      <c r="D24" s="32" t="str">
        <f>'isveç V'!D21</f>
        <v>-------</v>
      </c>
      <c r="E24" s="32" t="str">
        <f>'isveç V'!E21</f>
        <v>POLATPAŞA LİSESİ</v>
      </c>
      <c r="F24" s="46">
        <f>'isveç V'!F21</f>
        <v>0</v>
      </c>
      <c r="G24" s="43" t="str">
        <f>'isveç V'!G21</f>
        <v xml:space="preserve"> </v>
      </c>
      <c r="H24" s="44">
        <f>'yarışmaya katılan okullar'!B27</f>
        <v>59</v>
      </c>
    </row>
    <row r="25" spans="1:8" s="23" customFormat="1" ht="24.95" customHeight="1">
      <c r="A25" s="30">
        <v>17</v>
      </c>
      <c r="B25" s="31" t="e">
        <f>IF(G25="","",RANK(G25,$G$9:$G$40)+COUNTIF(G$9:G25,G25)-1)</f>
        <v>#VALUE!</v>
      </c>
      <c r="C25" s="206" t="str">
        <f>'isveç V'!C22</f>
        <v>-</v>
      </c>
      <c r="D25" s="32" t="str">
        <f>'isveç V'!D22</f>
        <v>-------</v>
      </c>
      <c r="E25" s="32" t="str">
        <f>'isveç V'!E22</f>
        <v>ATATÜRK MESLEK LİSESİ</v>
      </c>
      <c r="F25" s="46">
        <f>'isveç V'!F22</f>
        <v>0</v>
      </c>
      <c r="G25" s="43" t="str">
        <f>'isveç V'!G22</f>
        <v xml:space="preserve"> </v>
      </c>
      <c r="H25" s="44">
        <f>'yarışmaya katılan okullar'!B28</f>
        <v>36</v>
      </c>
    </row>
    <row r="26" spans="1:8" s="23" customFormat="1" ht="24.95" customHeight="1">
      <c r="A26" s="30">
        <v>18</v>
      </c>
      <c r="B26" s="31" t="e">
        <f>IF(G26="","",RANK(G26,$G$9:$G$40)+COUNTIF(G$9:G26,G26)-1)</f>
        <v>#VALUE!</v>
      </c>
      <c r="C26" s="206" t="str">
        <f>'isveç V'!C23</f>
        <v>-</v>
      </c>
      <c r="D26" s="32" t="str">
        <f>'isveç V'!D23</f>
        <v>SUAY BEDEOĞLU-ÜLKÜ ÖZBADA-DEMET ÇAKIR-PETEK ÖZTÜRK</v>
      </c>
      <c r="E26" s="32" t="str">
        <f>'isveç V'!E23</f>
        <v>YAKIN DOĞU KOLEJİ</v>
      </c>
      <c r="F26" s="46">
        <f>'isveç V'!F23</f>
        <v>0</v>
      </c>
      <c r="G26" s="43" t="str">
        <f>'isveç V'!G23</f>
        <v xml:space="preserve"> </v>
      </c>
      <c r="H26" s="44">
        <f>'yarışmaya katılan okullar'!B29</f>
        <v>27</v>
      </c>
    </row>
    <row r="27" spans="1:8" s="23" customFormat="1" ht="24.95" customHeight="1">
      <c r="A27" s="30">
        <v>19</v>
      </c>
      <c r="B27" s="31" t="e">
        <f>IF(G27="","",RANK(G27,$G$9:$G$40)+COUNTIF(G$9:G27,G27)-1)</f>
        <v>#VALUE!</v>
      </c>
      <c r="C27" s="206" t="str">
        <f>'isveç V'!C24</f>
        <v>-</v>
      </c>
      <c r="D27" s="32" t="str">
        <f>'isveç V'!D24</f>
        <v>DİDEM ŞAHAN-SİBEL YAŞAR-LATİFE AKINCI-FADİME SILA DARENDELİ</v>
      </c>
      <c r="E27" s="32" t="str">
        <f>'isveç V'!E24</f>
        <v>HAYDARPAŞA TİCARET LİSESİ</v>
      </c>
      <c r="F27" s="46">
        <f>'isveç V'!F24</f>
        <v>0</v>
      </c>
      <c r="G27" s="43" t="str">
        <f>'isveç V'!G24</f>
        <v xml:space="preserve"> </v>
      </c>
      <c r="H27" s="44">
        <f>'yarışmaya katılan okullar'!B30</f>
        <v>46</v>
      </c>
    </row>
    <row r="28" spans="1:8" s="23" customFormat="1" ht="24.95" customHeight="1">
      <c r="A28" s="30">
        <v>20</v>
      </c>
      <c r="B28" s="31" t="e">
        <f>IF(G28="","",RANK(G28,$G$9:$G$40)+COUNTIF(G$9:G28,G28)-1)</f>
        <v>#VALUE!</v>
      </c>
      <c r="C28" s="206" t="str">
        <f>'isveç V'!C25</f>
        <v>-</v>
      </c>
      <c r="D28" s="32" t="str">
        <f>'isveç V'!D25</f>
        <v>ÖZDE PİLLİ-ASYA KILIÇ-SAHİL ULUCA-NADİR SÖNMEZ</v>
      </c>
      <c r="E28" s="32" t="str">
        <f>'isveç V'!E25</f>
        <v>TÜRK MAARİF KOLEJİ</v>
      </c>
      <c r="F28" s="46">
        <f>'isveç V'!F25</f>
        <v>0</v>
      </c>
      <c r="G28" s="43" t="str">
        <f>'isveç V'!G25</f>
        <v xml:space="preserve"> </v>
      </c>
      <c r="H28" s="44">
        <f>'yarışmaya katılan okullar'!B31</f>
        <v>51</v>
      </c>
    </row>
    <row r="29" spans="1:8" s="23" customFormat="1" ht="24.95" customHeight="1">
      <c r="A29" s="30">
        <v>21</v>
      </c>
      <c r="B29" s="31" t="e">
        <f>IF(G29="","",RANK(G29,$G$9:$G$40)+COUNTIF(G$9:G29,G29)-1)</f>
        <v>#VALUE!</v>
      </c>
      <c r="C29" s="206" t="str">
        <f>'isveç V'!C26</f>
        <v>-</v>
      </c>
      <c r="D29" s="32" t="str">
        <f>'isveç V'!D26</f>
        <v>EMİRE KİREÇÇİ-ÖZGE TAŞKAYA-SILA İNÖNÜLÜ-TEVHİDE BOŞNAK</v>
      </c>
      <c r="E29" s="32" t="str">
        <f>'isveç V'!E26</f>
        <v>20 TEMMUZ FEN LİSESİ</v>
      </c>
      <c r="F29" s="46">
        <f>'isveç V'!F26</f>
        <v>0</v>
      </c>
      <c r="G29" s="43" t="str">
        <f>'isveç V'!G26</f>
        <v xml:space="preserve"> </v>
      </c>
      <c r="H29" s="44">
        <f>'yarışmaya katılan okullar'!B32</f>
        <v>53</v>
      </c>
    </row>
    <row r="30" spans="1:8" s="23" customFormat="1" ht="24.95" customHeight="1">
      <c r="A30" s="30">
        <v>22</v>
      </c>
      <c r="B30" s="31" t="e">
        <f>IF(G30="","",RANK(G30,$G$9:$G$40)+COUNTIF(G$9:G30,G30)-1)</f>
        <v>#VALUE!</v>
      </c>
      <c r="C30" s="206" t="str">
        <f>'isveç V'!C27</f>
        <v>-</v>
      </c>
      <c r="D30" s="32" t="str">
        <f>'isveç V'!D27</f>
        <v>BELİZ SÜNGÜ-DENİZ SÜNGÜ-DERYA MUTİ-MELİS BARHA</v>
      </c>
      <c r="E30" s="32" t="str">
        <f>'isveç V'!E27</f>
        <v>19 MAYIS TMK</v>
      </c>
      <c r="F30" s="46">
        <f>'isveç V'!F27</f>
        <v>0</v>
      </c>
      <c r="G30" s="43" t="str">
        <f>'isveç V'!G27</f>
        <v xml:space="preserve"> </v>
      </c>
      <c r="H30" s="44">
        <f>'yarışmaya katılan okullar'!B33</f>
        <v>57</v>
      </c>
    </row>
    <row r="31" spans="1:8" s="23" customFormat="1" ht="24.95" customHeight="1">
      <c r="A31" s="30">
        <v>23</v>
      </c>
      <c r="B31" s="31" t="e">
        <f>IF(G31="","",RANK(G31,$G$9:$G$40)+COUNTIF(G$9:G31,G31)-1)</f>
        <v>#VALUE!</v>
      </c>
      <c r="C31" s="206" t="str">
        <f>'isveç V'!C28</f>
        <v>-</v>
      </c>
      <c r="D31" s="32" t="str">
        <f>'isveç V'!D28</f>
        <v>GİZEM YİĞEN-ŞÖHRET YILDIZ-MERVE ÖZKUL-EMEL ÇAKIR</v>
      </c>
      <c r="E31" s="32" t="str">
        <f>'isveç V'!E28</f>
        <v>HALA SULTAN İLAHİYAT KOLEJİ</v>
      </c>
      <c r="F31" s="46">
        <f>'isveç V'!F28</f>
        <v>0</v>
      </c>
      <c r="G31" s="43" t="str">
        <f>'isveç V'!G28</f>
        <v xml:space="preserve"> </v>
      </c>
      <c r="H31" s="44">
        <f>'yarışmaya katılan okullar'!B34</f>
        <v>30</v>
      </c>
    </row>
    <row r="32" spans="1:8" s="23" customFormat="1" ht="24.95" customHeight="1">
      <c r="A32" s="30">
        <v>24</v>
      </c>
      <c r="B32" s="31" t="e">
        <f>IF(G32="","",RANK(G32,$G$9:$G$40)+COUNTIF(G$9:G32,G32)-1)</f>
        <v>#VALUE!</v>
      </c>
      <c r="C32" s="206">
        <f>'isveç V'!C29</f>
        <v>0</v>
      </c>
      <c r="D32" s="32">
        <f>'isveç V'!D29</f>
        <v>0</v>
      </c>
      <c r="E32" s="32" t="str">
        <f>'isveç V'!E29</f>
        <v/>
      </c>
      <c r="F32" s="46">
        <f>'isveç V'!F29</f>
        <v>0</v>
      </c>
      <c r="G32" s="43" t="str">
        <f>'isveç V'!G29</f>
        <v xml:space="preserve"> </v>
      </c>
      <c r="H32" s="44">
        <f>'yarışmaya katılan okullar'!B35</f>
        <v>0</v>
      </c>
    </row>
    <row r="33" spans="1:8" s="23" customFormat="1" ht="24.95" customHeight="1">
      <c r="A33" s="30">
        <v>25</v>
      </c>
      <c r="B33" s="31" t="e">
        <f>IF(G33="","",RANK(G33,$G$9:$G$40)+COUNTIF(G$9:G33,G33)-1)</f>
        <v>#VALUE!</v>
      </c>
      <c r="C33" s="206">
        <f>'isveç V'!C30</f>
        <v>0</v>
      </c>
      <c r="D33" s="32">
        <f>'isveç V'!D30</f>
        <v>0</v>
      </c>
      <c r="E33" s="32" t="str">
        <f>'isveç V'!E30</f>
        <v/>
      </c>
      <c r="F33" s="46">
        <f>'isveç V'!F30</f>
        <v>0</v>
      </c>
      <c r="G33" s="43" t="str">
        <f>'isveç V'!G30</f>
        <v xml:space="preserve"> </v>
      </c>
      <c r="H33" s="44">
        <f>'yarışmaya katılan okullar'!B36</f>
        <v>0</v>
      </c>
    </row>
    <row r="34" spans="1:8" s="23" customFormat="1" ht="24.95" customHeight="1">
      <c r="A34" s="30">
        <v>26</v>
      </c>
      <c r="B34" s="31" t="e">
        <f>IF(G34="","",RANK(G34,$G$9:$G$40)+COUNTIF(G$9:G34,G34)-1)</f>
        <v>#VALUE!</v>
      </c>
      <c r="C34" s="206">
        <f>'isveç V'!C31</f>
        <v>0</v>
      </c>
      <c r="D34" s="32">
        <f>'isveç V'!D31</f>
        <v>0</v>
      </c>
      <c r="E34" s="32" t="str">
        <f>'isveç V'!E31</f>
        <v/>
      </c>
      <c r="F34" s="46">
        <f>'isveç V'!F31</f>
        <v>0</v>
      </c>
      <c r="G34" s="43" t="str">
        <f>'isveç V'!G31</f>
        <v xml:space="preserve"> </v>
      </c>
      <c r="H34" s="44">
        <f>'yarışmaya katılan okullar'!B37</f>
        <v>0</v>
      </c>
    </row>
    <row r="35" spans="1:8" s="23" customFormat="1" ht="24.95" customHeight="1">
      <c r="A35" s="30">
        <v>27</v>
      </c>
      <c r="B35" s="31" t="e">
        <f>IF(G35="","",RANK(G35,$G$9:$G$40)+COUNTIF(G$9:G35,G35)-1)</f>
        <v>#VALUE!</v>
      </c>
      <c r="C35" s="206">
        <f>'isveç V'!C32</f>
        <v>0</v>
      </c>
      <c r="D35" s="32">
        <f>'isveç V'!D32</f>
        <v>0</v>
      </c>
      <c r="E35" s="32" t="str">
        <f>'isveç V'!E32</f>
        <v/>
      </c>
      <c r="F35" s="46">
        <f>'isveç V'!F32</f>
        <v>0</v>
      </c>
      <c r="G35" s="43" t="str">
        <f>'isveç V'!G32</f>
        <v xml:space="preserve"> </v>
      </c>
      <c r="H35" s="44">
        <f>'yarışmaya katılan okullar'!B38</f>
        <v>0</v>
      </c>
    </row>
    <row r="36" spans="1:8" s="23" customFormat="1" ht="24.95" customHeight="1">
      <c r="A36" s="30">
        <v>28</v>
      </c>
      <c r="B36" s="31" t="e">
        <f>IF(G36="","",RANK(G36,$G$9:$G$40)+COUNTIF(G$9:G36,G36)-1)</f>
        <v>#VALUE!</v>
      </c>
      <c r="C36" s="206">
        <f>'isveç V'!C33</f>
        <v>0</v>
      </c>
      <c r="D36" s="32">
        <f>'isveç V'!D33</f>
        <v>0</v>
      </c>
      <c r="E36" s="32" t="str">
        <f>'isveç V'!E33</f>
        <v/>
      </c>
      <c r="F36" s="46">
        <f>'isveç V'!F33</f>
        <v>0</v>
      </c>
      <c r="G36" s="43" t="str">
        <f>'isveç V'!G33</f>
        <v xml:space="preserve"> </v>
      </c>
      <c r="H36" s="44">
        <f>'yarışmaya katılan okullar'!B39</f>
        <v>0</v>
      </c>
    </row>
    <row r="37" spans="1:8" s="23" customFormat="1" ht="24.95" customHeight="1">
      <c r="A37" s="30">
        <v>29</v>
      </c>
      <c r="B37" s="31" t="e">
        <f>IF(G37="","",RANK(G37,$G$9:$G$40)+COUNTIF(G$9:G37,G37)-1)</f>
        <v>#VALUE!</v>
      </c>
      <c r="C37" s="206">
        <f>'isveç V'!C34</f>
        <v>0</v>
      </c>
      <c r="D37" s="32">
        <f>'isveç V'!D34</f>
        <v>0</v>
      </c>
      <c r="E37" s="32" t="str">
        <f>'isveç V'!E34</f>
        <v/>
      </c>
      <c r="F37" s="46">
        <f>'isveç V'!F34</f>
        <v>0</v>
      </c>
      <c r="G37" s="43" t="str">
        <f>'isveç V'!G34</f>
        <v xml:space="preserve"> </v>
      </c>
      <c r="H37" s="44">
        <f>'yarışmaya katılan okullar'!B40</f>
        <v>0</v>
      </c>
    </row>
    <row r="38" spans="1:8" s="23" customFormat="1" ht="24.95" customHeight="1">
      <c r="A38" s="30">
        <v>30</v>
      </c>
      <c r="B38" s="31" t="e">
        <f>IF(G38="","",RANK(G38,$G$9:$G$40)+COUNTIF(G$9:G38,G38)-1)</f>
        <v>#VALUE!</v>
      </c>
      <c r="C38" s="206">
        <f>'isveç V'!C35</f>
        <v>0</v>
      </c>
      <c r="D38" s="32">
        <f>'isveç V'!D35</f>
        <v>0</v>
      </c>
      <c r="E38" s="32" t="str">
        <f>'isveç V'!E35</f>
        <v/>
      </c>
      <c r="F38" s="46">
        <f>'isveç V'!F35</f>
        <v>0</v>
      </c>
      <c r="G38" s="43" t="str">
        <f>'isveç V'!G35</f>
        <v xml:space="preserve"> </v>
      </c>
      <c r="H38" s="44">
        <f>'yarışmaya katılan okullar'!B41</f>
        <v>0</v>
      </c>
    </row>
    <row r="39" spans="1:8" s="23" customFormat="1" ht="24.95" customHeight="1">
      <c r="A39" s="30">
        <v>31</v>
      </c>
      <c r="B39" s="31" t="e">
        <f>IF(G39="","",RANK(G39,$G$9:$G$40)+COUNTIF(G$9:G39,G39)-1)</f>
        <v>#VALUE!</v>
      </c>
      <c r="C39" s="206">
        <f>'isveç V'!C36</f>
        <v>0</v>
      </c>
      <c r="D39" s="32">
        <f>'isveç V'!D36</f>
        <v>0</v>
      </c>
      <c r="E39" s="32" t="str">
        <f>'isveç V'!E36</f>
        <v/>
      </c>
      <c r="F39" s="46">
        <f>'isveç V'!F36</f>
        <v>0</v>
      </c>
      <c r="G39" s="43" t="str">
        <f>'isveç V'!G36</f>
        <v xml:space="preserve"> </v>
      </c>
      <c r="H39" s="44">
        <f>'yarışmaya katılan okullar'!B42</f>
        <v>0</v>
      </c>
    </row>
    <row r="40" spans="1:8" s="23" customFormat="1" ht="24.95" customHeight="1">
      <c r="A40" s="30">
        <v>32</v>
      </c>
      <c r="B40" s="31" t="e">
        <f>IF(G40="","",RANK(G40,$G$9:$G$40)+COUNTIF(G$9:G40,G40)-1)</f>
        <v>#VALUE!</v>
      </c>
      <c r="C40" s="206">
        <f>'isveç V'!C37</f>
        <v>0</v>
      </c>
      <c r="D40" s="32">
        <f>'isveç V'!D37</f>
        <v>0</v>
      </c>
      <c r="E40" s="32" t="str">
        <f>'isveç V'!E37</f>
        <v/>
      </c>
      <c r="F40" s="46">
        <f>'isveç V'!F37</f>
        <v>0</v>
      </c>
      <c r="G40" s="43" t="str">
        <f>'isveç V'!G37</f>
        <v xml:space="preserve"> </v>
      </c>
      <c r="H40" s="44">
        <f>'yarışmaya katılan okullar'!B43</f>
        <v>0</v>
      </c>
    </row>
    <row r="41" spans="1:8" s="23" customFormat="1" ht="24.95" customHeight="1"/>
    <row r="42" spans="1:8" s="23" customFormat="1" ht="24.95" customHeight="1"/>
    <row r="43" spans="1:8" s="23" customFormat="1" ht="24.95" customHeight="1"/>
    <row r="44" spans="1:8" s="23" customFormat="1" ht="24.95" customHeight="1"/>
    <row r="45" spans="1:8" s="23" customFormat="1" ht="24.95" customHeight="1"/>
    <row r="46" spans="1:8" s="23" customFormat="1" ht="24.95" customHeight="1"/>
    <row r="47" spans="1:8" s="23" customFormat="1" ht="24.95" customHeight="1"/>
    <row r="48" spans="1:8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</sheetData>
  <mergeCells count="5">
    <mergeCell ref="A1:H1"/>
    <mergeCell ref="A2:H2"/>
    <mergeCell ref="A3:H3"/>
    <mergeCell ref="F5:G5"/>
    <mergeCell ref="F6:G6"/>
  </mergeCells>
  <conditionalFormatting sqref="D9:H40">
    <cfRule type="cellIs" dxfId="20" priority="2" stopIfTrue="1" operator="equal">
      <formula>0</formula>
    </cfRule>
  </conditionalFormatting>
  <conditionalFormatting sqref="C9:C40">
    <cfRule type="cellIs" dxfId="19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rgb="FF00B050"/>
  </sheetPr>
  <dimension ref="A1:J71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9.7109375" style="22" customWidth="1"/>
    <col min="3" max="3" width="14.7109375" style="22" customWidth="1"/>
    <col min="4" max="4" width="38.7109375" style="22" customWidth="1"/>
    <col min="5" max="5" width="40.7109375" style="22" customWidth="1"/>
    <col min="6" max="6" width="11.7109375" style="22" customWidth="1"/>
    <col min="7" max="7" width="9.7109375" style="22" customWidth="1"/>
    <col min="8" max="8" width="11.7109375" style="22" customWidth="1"/>
    <col min="9" max="9" width="10.42578125" style="22" bestFit="1" customWidth="1"/>
    <col min="10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  <c r="I1" s="325" t="s">
        <v>257</v>
      </c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  <c r="I2" s="325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  <c r="I3" s="325"/>
    </row>
    <row r="4" spans="1:10" s="23" customFormat="1" ht="24.95" customHeight="1">
      <c r="I4" s="325"/>
    </row>
    <row r="5" spans="1:10" s="23" customFormat="1" ht="24.95" customHeight="1">
      <c r="C5" s="24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  <c r="H5" s="29"/>
      <c r="I5" s="325"/>
    </row>
    <row r="6" spans="1:10" s="23" customFormat="1" ht="24.95" customHeight="1">
      <c r="C6" s="24" t="s">
        <v>6</v>
      </c>
      <c r="D6" s="26" t="str">
        <f>İsveç!$D$6</f>
        <v>İSVEÇ BAYRAK</v>
      </c>
      <c r="E6" s="24" t="s">
        <v>5</v>
      </c>
      <c r="F6" s="323" t="str">
        <f>'genel bilgi girişi'!B6</f>
        <v>11-12 MART 2019</v>
      </c>
      <c r="G6" s="324"/>
      <c r="H6" s="200"/>
      <c r="I6" s="325"/>
    </row>
    <row r="7" spans="1:10" s="23" customFormat="1" ht="24.95" customHeight="1">
      <c r="I7" s="325"/>
    </row>
    <row r="8" spans="1:10" s="199" customFormat="1" ht="38.450000000000003" customHeight="1">
      <c r="A8" s="36" t="s">
        <v>45</v>
      </c>
      <c r="B8" s="36" t="s">
        <v>7</v>
      </c>
      <c r="C8" s="36" t="s">
        <v>34</v>
      </c>
      <c r="D8" s="198" t="s">
        <v>35</v>
      </c>
      <c r="E8" s="36" t="s">
        <v>8</v>
      </c>
      <c r="F8" s="36" t="s">
        <v>9</v>
      </c>
      <c r="G8" s="36" t="s">
        <v>10</v>
      </c>
      <c r="H8" s="198" t="s">
        <v>255</v>
      </c>
      <c r="I8" s="36" t="s">
        <v>256</v>
      </c>
    </row>
    <row r="9" spans="1:10" s="23" customFormat="1" ht="24.95" customHeight="1">
      <c r="A9" s="27">
        <v>1</v>
      </c>
      <c r="B9" s="39">
        <f>IF(ISERROR(VLOOKUP(I9,İsveç!$B$9:$H$40,7,FALSE)),0,(VLOOKUP(I9,İsveç!$B$9:$H$40,7,FALSE)))</f>
        <v>0</v>
      </c>
      <c r="C9" s="206">
        <f>IF(ISERROR(VLOOKUP(I9,İsveç!$B$9:$H$40,2,FALSE)),0,(VLOOKUP(I9,İsveç!$B$9:$H$40,2,FALSE)))</f>
        <v>0</v>
      </c>
      <c r="D9" s="89">
        <f>IF(ISERROR(VLOOKUP(I9,İsveç!$B$9:$H$40,3,FALSE)),0,(VLOOKUP(I9,İsveç!$B$9:$H$40,3,FALSE)))</f>
        <v>0</v>
      </c>
      <c r="E9" s="212">
        <f>IF(ISERROR(VLOOKUP(I9,İsveç!$B$9:$H$40,4,FALSE)),0,(VLOOKUP(I9,İsveç!$B$9:$H$40,4,FALSE)))</f>
        <v>0</v>
      </c>
      <c r="F9" s="46">
        <f>IF(ISERROR(VLOOKUP(I9,İsveç!$B$9:$H$40,5,FALSE)),0,(VLOOKUP(I9,İsveç!$B$9:$H$40,5,FALSE)))</f>
        <v>0</v>
      </c>
      <c r="G9" s="40">
        <f>IF(ISERROR(VLOOKUP(I9,İsveç!$B$9:$H$40,6,FALSE)),0,(VLOOKUP(I9,İsveç!$B$9:$H$40,6,FALSE)))</f>
        <v>0</v>
      </c>
      <c r="H9" s="209"/>
      <c r="I9" s="30">
        <v>1</v>
      </c>
      <c r="J9" s="41"/>
    </row>
    <row r="10" spans="1:10" s="23" customFormat="1" ht="24.95" customHeight="1">
      <c r="A10" s="27">
        <v>2</v>
      </c>
      <c r="B10" s="39">
        <f>IF(ISERROR(VLOOKUP(I10,İsveç!$B$9:$H$40,7,FALSE)),0,(VLOOKUP(I10,İsveç!$B$9:$H$40,7,FALSE)))</f>
        <v>0</v>
      </c>
      <c r="C10" s="206">
        <f>IF(ISERROR(VLOOKUP(I10,İsveç!$B$9:$H$40,2,FALSE)),0,(VLOOKUP(I10,İsveç!$B$9:$H$40,2,FALSE)))</f>
        <v>0</v>
      </c>
      <c r="D10" s="89">
        <f>IF(ISERROR(VLOOKUP(I10,İsveç!$B$9:$H$40,3,FALSE)),0,(VLOOKUP(I10,İsveç!$B$9:$H$40,3,FALSE)))</f>
        <v>0</v>
      </c>
      <c r="E10" s="212">
        <f>IF(ISERROR(VLOOKUP(I10,İsveç!$B$9:$H$40,4,FALSE)),0,(VLOOKUP(I10,İsveç!$B$9:$H$40,4,FALSE)))</f>
        <v>0</v>
      </c>
      <c r="F10" s="46">
        <f>IF(ISERROR(VLOOKUP(I10,İsveç!$B$9:$H$40,5,FALSE)),0,(VLOOKUP(I10,İsveç!$B$9:$H$40,5,FALSE)))</f>
        <v>0</v>
      </c>
      <c r="G10" s="40">
        <f>IF(ISERROR(VLOOKUP(I10,İsveç!$B$9:$H$40,6,FALSE)),0,(VLOOKUP(I10,İsveç!$B$9:$H$40,6,FALSE)))</f>
        <v>0</v>
      </c>
      <c r="H10" s="209"/>
      <c r="I10" s="30">
        <v>2</v>
      </c>
      <c r="J10" s="41"/>
    </row>
    <row r="11" spans="1:10" s="23" customFormat="1" ht="24.95" customHeight="1">
      <c r="A11" s="27">
        <v>3</v>
      </c>
      <c r="B11" s="39">
        <f>IF(ISERROR(VLOOKUP(I11,İsveç!$B$9:$H$40,7,FALSE)),0,(VLOOKUP(I11,İsveç!$B$9:$H$40,7,FALSE)))</f>
        <v>0</v>
      </c>
      <c r="C11" s="206">
        <f>IF(ISERROR(VLOOKUP(I11,İsveç!$B$9:$H$40,2,FALSE)),0,(VLOOKUP(I11,İsveç!$B$9:$H$40,2,FALSE)))</f>
        <v>0</v>
      </c>
      <c r="D11" s="89">
        <f>IF(ISERROR(VLOOKUP(I11,İsveç!$B$9:$H$40,3,FALSE)),0,(VLOOKUP(I11,İsveç!$B$9:$H$40,3,FALSE)))</f>
        <v>0</v>
      </c>
      <c r="E11" s="212">
        <f>IF(ISERROR(VLOOKUP(I11,İsveç!$B$9:$H$40,4,FALSE)),0,(VLOOKUP(I11,İsveç!$B$9:$H$40,4,FALSE)))</f>
        <v>0</v>
      </c>
      <c r="F11" s="46">
        <f>IF(ISERROR(VLOOKUP(I11,İsveç!$B$9:$H$40,5,FALSE)),0,(VLOOKUP(I11,İsveç!$B$9:$H$40,5,FALSE)))</f>
        <v>0</v>
      </c>
      <c r="G11" s="40">
        <f>IF(ISERROR(VLOOKUP(I11,İsveç!$B$9:$H$40,6,FALSE)),0,(VLOOKUP(I11,İsveç!$B$9:$H$40,6,FALSE)))</f>
        <v>0</v>
      </c>
      <c r="H11" s="209"/>
      <c r="I11" s="30">
        <v>3</v>
      </c>
      <c r="J11" s="41"/>
    </row>
    <row r="12" spans="1:10" s="23" customFormat="1" ht="24.95" customHeight="1">
      <c r="A12" s="27">
        <v>4</v>
      </c>
      <c r="B12" s="39">
        <f>IF(ISERROR(VLOOKUP(I12,İsveç!$B$9:$H$40,7,FALSE)),0,(VLOOKUP(I12,İsveç!$B$9:$H$40,7,FALSE)))</f>
        <v>0</v>
      </c>
      <c r="C12" s="206">
        <f>IF(ISERROR(VLOOKUP(I12,İsveç!$B$9:$H$40,2,FALSE)),0,(VLOOKUP(I12,İsveç!$B$9:$H$40,2,FALSE)))</f>
        <v>0</v>
      </c>
      <c r="D12" s="89">
        <f>IF(ISERROR(VLOOKUP(I12,İsveç!$B$9:$H$40,3,FALSE)),0,(VLOOKUP(I12,İsveç!$B$9:$H$40,3,FALSE)))</f>
        <v>0</v>
      </c>
      <c r="E12" s="212">
        <f>IF(ISERROR(VLOOKUP(I12,İsveç!$B$9:$H$40,4,FALSE)),0,(VLOOKUP(I12,İsveç!$B$9:$H$40,4,FALSE)))</f>
        <v>0</v>
      </c>
      <c r="F12" s="46">
        <f>IF(ISERROR(VLOOKUP(I12,İsveç!$B$9:$H$40,5,FALSE)),0,(VLOOKUP(I12,İsveç!$B$9:$H$40,5,FALSE)))</f>
        <v>0</v>
      </c>
      <c r="G12" s="40">
        <f>IF(ISERROR(VLOOKUP(I12,İsveç!$B$9:$H$40,6,FALSE)),0,(VLOOKUP(I12,İsveç!$B$9:$H$40,6,FALSE)))</f>
        <v>0</v>
      </c>
      <c r="H12" s="209"/>
      <c r="I12" s="30">
        <v>4</v>
      </c>
      <c r="J12" s="41"/>
    </row>
    <row r="13" spans="1:10" s="23" customFormat="1" ht="24.95" customHeight="1">
      <c r="A13" s="27">
        <v>5</v>
      </c>
      <c r="B13" s="39">
        <f>IF(ISERROR(VLOOKUP(I13,İsveç!$B$9:$H$40,7,FALSE)),0,(VLOOKUP(I13,İsveç!$B$9:$H$40,7,FALSE)))</f>
        <v>0</v>
      </c>
      <c r="C13" s="206">
        <f>IF(ISERROR(VLOOKUP(I13,İsveç!$B$9:$H$40,2,FALSE)),0,(VLOOKUP(I13,İsveç!$B$9:$H$40,2,FALSE)))</f>
        <v>0</v>
      </c>
      <c r="D13" s="89">
        <f>IF(ISERROR(VLOOKUP(I13,İsveç!$B$9:$H$40,3,FALSE)),0,(VLOOKUP(I13,İsveç!$B$9:$H$40,3,FALSE)))</f>
        <v>0</v>
      </c>
      <c r="E13" s="212">
        <f>IF(ISERROR(VLOOKUP(I13,İsveç!$B$9:$H$40,4,FALSE)),0,(VLOOKUP(I13,İsveç!$B$9:$H$40,4,FALSE)))</f>
        <v>0</v>
      </c>
      <c r="F13" s="46">
        <f>IF(ISERROR(VLOOKUP(I13,İsveç!$B$9:$H$40,5,FALSE)),0,(VLOOKUP(I13,İsveç!$B$9:$H$40,5,FALSE)))</f>
        <v>0</v>
      </c>
      <c r="G13" s="40">
        <f>IF(ISERROR(VLOOKUP(I13,İsveç!$B$9:$H$40,6,FALSE)),0,(VLOOKUP(I13,İsveç!$B$9:$H$40,6,FALSE)))</f>
        <v>0</v>
      </c>
      <c r="H13" s="209"/>
      <c r="I13" s="30">
        <v>5</v>
      </c>
      <c r="J13" s="41"/>
    </row>
    <row r="14" spans="1:10" s="23" customFormat="1" ht="24.95" customHeight="1">
      <c r="A14" s="27">
        <v>6</v>
      </c>
      <c r="B14" s="39">
        <f>IF(ISERROR(VLOOKUP(I14,İsveç!$B$9:$H$40,7,FALSE)),0,(VLOOKUP(I14,İsveç!$B$9:$H$40,7,FALSE)))</f>
        <v>0</v>
      </c>
      <c r="C14" s="206">
        <f>IF(ISERROR(VLOOKUP(I14,İsveç!$B$9:$H$40,2,FALSE)),0,(VLOOKUP(I14,İsveç!$B$9:$H$40,2,FALSE)))</f>
        <v>0</v>
      </c>
      <c r="D14" s="89">
        <f>IF(ISERROR(VLOOKUP(I14,İsveç!$B$9:$H$40,3,FALSE)),0,(VLOOKUP(I14,İsveç!$B$9:$H$40,3,FALSE)))</f>
        <v>0</v>
      </c>
      <c r="E14" s="212">
        <f>IF(ISERROR(VLOOKUP(I14,İsveç!$B$9:$H$40,4,FALSE)),0,(VLOOKUP(I14,İsveç!$B$9:$H$40,4,FALSE)))</f>
        <v>0</v>
      </c>
      <c r="F14" s="46">
        <f>IF(ISERROR(VLOOKUP(I14,İsveç!$B$9:$H$40,5,FALSE)),0,(VLOOKUP(I14,İsveç!$B$9:$H$40,5,FALSE)))</f>
        <v>0</v>
      </c>
      <c r="G14" s="40">
        <f>IF(ISERROR(VLOOKUP(I14,İsveç!$B$9:$H$40,6,FALSE)),0,(VLOOKUP(I14,İsveç!$B$9:$H$40,6,FALSE)))</f>
        <v>0</v>
      </c>
      <c r="H14" s="209"/>
      <c r="I14" s="30">
        <v>6</v>
      </c>
      <c r="J14" s="41"/>
    </row>
    <row r="15" spans="1:10" s="23" customFormat="1" ht="24.95" customHeight="1">
      <c r="A15" s="27">
        <v>7</v>
      </c>
      <c r="B15" s="39">
        <f>IF(ISERROR(VLOOKUP(I15,İsveç!$B$9:$H$40,7,FALSE)),0,(VLOOKUP(I15,İsveç!$B$9:$H$40,7,FALSE)))</f>
        <v>0</v>
      </c>
      <c r="C15" s="206">
        <f>IF(ISERROR(VLOOKUP(I15,İsveç!$B$9:$H$40,2,FALSE)),0,(VLOOKUP(I15,İsveç!$B$9:$H$40,2,FALSE)))</f>
        <v>0</v>
      </c>
      <c r="D15" s="89">
        <f>IF(ISERROR(VLOOKUP(I15,İsveç!$B$9:$H$40,3,FALSE)),0,(VLOOKUP(I15,İsveç!$B$9:$H$40,3,FALSE)))</f>
        <v>0</v>
      </c>
      <c r="E15" s="212">
        <f>IF(ISERROR(VLOOKUP(I15,İsveç!$B$9:$H$40,4,FALSE)),0,(VLOOKUP(I15,İsveç!$B$9:$H$40,4,FALSE)))</f>
        <v>0</v>
      </c>
      <c r="F15" s="46">
        <f>IF(ISERROR(VLOOKUP(I15,İsveç!$B$9:$H$40,5,FALSE)),0,(VLOOKUP(I15,İsveç!$B$9:$H$40,5,FALSE)))</f>
        <v>0</v>
      </c>
      <c r="G15" s="40">
        <f>IF(ISERROR(VLOOKUP(I15,İsveç!$B$9:$H$40,6,FALSE)),0,(VLOOKUP(I15,İsveç!$B$9:$H$40,6,FALSE)))</f>
        <v>0</v>
      </c>
      <c r="H15" s="209"/>
      <c r="I15" s="30">
        <v>7</v>
      </c>
      <c r="J15" s="41"/>
    </row>
    <row r="16" spans="1:10" s="23" customFormat="1" ht="24.95" customHeight="1">
      <c r="A16" s="27">
        <v>8</v>
      </c>
      <c r="B16" s="39">
        <f>IF(ISERROR(VLOOKUP(I16,İsveç!$B$9:$H$40,7,FALSE)),0,(VLOOKUP(I16,İsveç!$B$9:$H$40,7,FALSE)))</f>
        <v>0</v>
      </c>
      <c r="C16" s="206">
        <f>IF(ISERROR(VLOOKUP(I16,İsveç!$B$9:$H$40,2,FALSE)),0,(VLOOKUP(I16,İsveç!$B$9:$H$40,2,FALSE)))</f>
        <v>0</v>
      </c>
      <c r="D16" s="89">
        <f>IF(ISERROR(VLOOKUP(I16,İsveç!$B$9:$H$40,3,FALSE)),0,(VLOOKUP(I16,İsveç!$B$9:$H$40,3,FALSE)))</f>
        <v>0</v>
      </c>
      <c r="E16" s="212">
        <f>IF(ISERROR(VLOOKUP(I16,İsveç!$B$9:$H$40,4,FALSE)),0,(VLOOKUP(I16,İsveç!$B$9:$H$40,4,FALSE)))</f>
        <v>0</v>
      </c>
      <c r="F16" s="46">
        <f>IF(ISERROR(VLOOKUP(I16,İsveç!$B$9:$H$40,5,FALSE)),0,(VLOOKUP(I16,İsveç!$B$9:$H$40,5,FALSE)))</f>
        <v>0</v>
      </c>
      <c r="G16" s="40">
        <f>IF(ISERROR(VLOOKUP(I16,İsveç!$B$9:$H$40,6,FALSE)),0,(VLOOKUP(I16,İsveç!$B$9:$H$40,6,FALSE)))</f>
        <v>0</v>
      </c>
      <c r="H16" s="209"/>
      <c r="I16" s="30">
        <v>8</v>
      </c>
      <c r="J16" s="41"/>
    </row>
    <row r="17" spans="1:10" s="23" customFormat="1" ht="24.95" customHeight="1">
      <c r="A17" s="27">
        <v>9</v>
      </c>
      <c r="B17" s="39">
        <f>IF(ISERROR(VLOOKUP(I17,İsveç!$B$9:$H$40,7,FALSE)),0,(VLOOKUP(I17,İsveç!$B$9:$H$40,7,FALSE)))</f>
        <v>0</v>
      </c>
      <c r="C17" s="206">
        <f>IF(ISERROR(VLOOKUP(I17,İsveç!$B$9:$H$40,2,FALSE)),0,(VLOOKUP(I17,İsveç!$B$9:$H$40,2,FALSE)))</f>
        <v>0</v>
      </c>
      <c r="D17" s="89">
        <f>IF(ISERROR(VLOOKUP(I17,İsveç!$B$9:$H$40,3,FALSE)),0,(VLOOKUP(I17,İsveç!$B$9:$H$40,3,FALSE)))</f>
        <v>0</v>
      </c>
      <c r="E17" s="212">
        <f>IF(ISERROR(VLOOKUP(I17,İsveç!$B$9:$H$40,4,FALSE)),0,(VLOOKUP(I17,İsveç!$B$9:$H$40,4,FALSE)))</f>
        <v>0</v>
      </c>
      <c r="F17" s="46">
        <f>IF(ISERROR(VLOOKUP(I17,İsveç!$B$9:$H$40,5,FALSE)),0,(VLOOKUP(I17,İsveç!$B$9:$H$40,5,FALSE)))</f>
        <v>0</v>
      </c>
      <c r="G17" s="40">
        <f>IF(ISERROR(VLOOKUP(I17,İsveç!$B$9:$H$40,6,FALSE)),0,(VLOOKUP(I17,İsveç!$B$9:$H$40,6,FALSE)))</f>
        <v>0</v>
      </c>
      <c r="H17" s="209"/>
      <c r="I17" s="30">
        <v>9</v>
      </c>
      <c r="J17" s="41"/>
    </row>
    <row r="18" spans="1:10" s="23" customFormat="1" ht="24.95" customHeight="1">
      <c r="A18" s="27">
        <v>10</v>
      </c>
      <c r="B18" s="39">
        <f>IF(ISERROR(VLOOKUP(I18,İsveç!$B$9:$H$40,7,FALSE)),0,(VLOOKUP(I18,İsveç!$B$9:$H$40,7,FALSE)))</f>
        <v>0</v>
      </c>
      <c r="C18" s="206">
        <f>IF(ISERROR(VLOOKUP(I18,İsveç!$B$9:$H$40,2,FALSE)),0,(VLOOKUP(I18,İsveç!$B$9:$H$40,2,FALSE)))</f>
        <v>0</v>
      </c>
      <c r="D18" s="89">
        <f>IF(ISERROR(VLOOKUP(I18,İsveç!$B$9:$H$40,3,FALSE)),0,(VLOOKUP(I18,İsveç!$B$9:$H$40,3,FALSE)))</f>
        <v>0</v>
      </c>
      <c r="E18" s="212">
        <f>IF(ISERROR(VLOOKUP(I18,İsveç!$B$9:$H$40,4,FALSE)),0,(VLOOKUP(I18,İsveç!$B$9:$H$40,4,FALSE)))</f>
        <v>0</v>
      </c>
      <c r="F18" s="46">
        <f>IF(ISERROR(VLOOKUP(I18,İsveç!$B$9:$H$40,5,FALSE)),0,(VLOOKUP(I18,İsveç!$B$9:$H$40,5,FALSE)))</f>
        <v>0</v>
      </c>
      <c r="G18" s="40">
        <f>IF(ISERROR(VLOOKUP(I18,İsveç!$B$9:$H$40,6,FALSE)),0,(VLOOKUP(I18,İsveç!$B$9:$H$40,6,FALSE)))</f>
        <v>0</v>
      </c>
      <c r="H18" s="209"/>
      <c r="I18" s="30">
        <v>10</v>
      </c>
      <c r="J18" s="41"/>
    </row>
    <row r="19" spans="1:10" s="23" customFormat="1" ht="24.95" customHeight="1">
      <c r="A19" s="27">
        <v>11</v>
      </c>
      <c r="B19" s="39">
        <f>IF(ISERROR(VLOOKUP(I19,İsveç!$B$9:$H$40,7,FALSE)),0,(VLOOKUP(I19,İsveç!$B$9:$H$40,7,FALSE)))</f>
        <v>0</v>
      </c>
      <c r="C19" s="206">
        <f>IF(ISERROR(VLOOKUP(I19,İsveç!$B$9:$H$40,2,FALSE)),0,(VLOOKUP(I19,İsveç!$B$9:$H$40,2,FALSE)))</f>
        <v>0</v>
      </c>
      <c r="D19" s="89">
        <f>IF(ISERROR(VLOOKUP(I19,İsveç!$B$9:$H$40,3,FALSE)),0,(VLOOKUP(I19,İsveç!$B$9:$H$40,3,FALSE)))</f>
        <v>0</v>
      </c>
      <c r="E19" s="212">
        <f>IF(ISERROR(VLOOKUP(I19,İsveç!$B$9:$H$40,4,FALSE)),0,(VLOOKUP(I19,İsveç!$B$9:$H$40,4,FALSE)))</f>
        <v>0</v>
      </c>
      <c r="F19" s="46">
        <f>IF(ISERROR(VLOOKUP(I19,İsveç!$B$9:$H$40,5,FALSE)),0,(VLOOKUP(I19,İsveç!$B$9:$H$40,5,FALSE)))</f>
        <v>0</v>
      </c>
      <c r="G19" s="40">
        <f>IF(ISERROR(VLOOKUP(I19,İsveç!$B$9:$H$40,6,FALSE)),0,(VLOOKUP(I19,İsveç!$B$9:$H$40,6,FALSE)))</f>
        <v>0</v>
      </c>
      <c r="H19" s="209"/>
      <c r="I19" s="30">
        <v>11</v>
      </c>
      <c r="J19" s="41"/>
    </row>
    <row r="20" spans="1:10" s="23" customFormat="1" ht="24.95" customHeight="1">
      <c r="A20" s="27">
        <v>12</v>
      </c>
      <c r="B20" s="39">
        <f>IF(ISERROR(VLOOKUP(I20,İsveç!$B$9:$H$40,7,FALSE)),0,(VLOOKUP(I20,İsveç!$B$9:$H$40,7,FALSE)))</f>
        <v>0</v>
      </c>
      <c r="C20" s="206">
        <f>IF(ISERROR(VLOOKUP(I20,İsveç!$B$9:$H$40,2,FALSE)),0,(VLOOKUP(I20,İsveç!$B$9:$H$40,2,FALSE)))</f>
        <v>0</v>
      </c>
      <c r="D20" s="89">
        <f>IF(ISERROR(VLOOKUP(I20,İsveç!$B$9:$H$40,3,FALSE)),0,(VLOOKUP(I20,İsveç!$B$9:$H$40,3,FALSE)))</f>
        <v>0</v>
      </c>
      <c r="E20" s="212">
        <f>IF(ISERROR(VLOOKUP(I20,İsveç!$B$9:$H$40,4,FALSE)),0,(VLOOKUP(I20,İsveç!$B$9:$H$40,4,FALSE)))</f>
        <v>0</v>
      </c>
      <c r="F20" s="46">
        <f>IF(ISERROR(VLOOKUP(I20,İsveç!$B$9:$H$40,5,FALSE)),0,(VLOOKUP(I20,İsveç!$B$9:$H$40,5,FALSE)))</f>
        <v>0</v>
      </c>
      <c r="G20" s="40">
        <f>IF(ISERROR(VLOOKUP(I20,İsveç!$B$9:$H$40,6,FALSE)),0,(VLOOKUP(I20,İsveç!$B$9:$H$40,6,FALSE)))</f>
        <v>0</v>
      </c>
      <c r="H20" s="209"/>
      <c r="I20" s="30">
        <v>12</v>
      </c>
      <c r="J20" s="41"/>
    </row>
    <row r="21" spans="1:10" s="23" customFormat="1" ht="24.95" customHeight="1">
      <c r="A21" s="27">
        <v>13</v>
      </c>
      <c r="B21" s="39">
        <f>IF(ISERROR(VLOOKUP(I21,İsveç!$B$9:$H$40,7,FALSE)),0,(VLOOKUP(I21,İsveç!$B$9:$H$40,7,FALSE)))</f>
        <v>0</v>
      </c>
      <c r="C21" s="206">
        <f>IF(ISERROR(VLOOKUP(I21,İsveç!$B$9:$H$40,2,FALSE)),0,(VLOOKUP(I21,İsveç!$B$9:$H$40,2,FALSE)))</f>
        <v>0</v>
      </c>
      <c r="D21" s="89">
        <f>IF(ISERROR(VLOOKUP(I21,İsveç!$B$9:$H$40,3,FALSE)),0,(VLOOKUP(I21,İsveç!$B$9:$H$40,3,FALSE)))</f>
        <v>0</v>
      </c>
      <c r="E21" s="212">
        <f>IF(ISERROR(VLOOKUP(I21,İsveç!$B$9:$H$40,4,FALSE)),0,(VLOOKUP(I21,İsveç!$B$9:$H$40,4,FALSE)))</f>
        <v>0</v>
      </c>
      <c r="F21" s="46">
        <f>IF(ISERROR(VLOOKUP(I21,İsveç!$B$9:$H$40,5,FALSE)),0,(VLOOKUP(I21,İsveç!$B$9:$H$40,5,FALSE)))</f>
        <v>0</v>
      </c>
      <c r="G21" s="40">
        <f>IF(ISERROR(VLOOKUP(I21,İsveç!$B$9:$H$40,6,FALSE)),0,(VLOOKUP(I21,İsveç!$B$9:$H$40,6,FALSE)))</f>
        <v>0</v>
      </c>
      <c r="H21" s="209"/>
      <c r="I21" s="30">
        <v>13</v>
      </c>
      <c r="J21" s="41"/>
    </row>
    <row r="22" spans="1:10" s="23" customFormat="1" ht="24.95" customHeight="1">
      <c r="A22" s="27">
        <v>14</v>
      </c>
      <c r="B22" s="39">
        <f>IF(ISERROR(VLOOKUP(I22,İsveç!$B$9:$H$40,7,FALSE)),0,(VLOOKUP(I22,İsveç!$B$9:$H$40,7,FALSE)))</f>
        <v>0</v>
      </c>
      <c r="C22" s="206">
        <f>IF(ISERROR(VLOOKUP(I22,İsveç!$B$9:$H$40,2,FALSE)),0,(VLOOKUP(I22,İsveç!$B$9:$H$40,2,FALSE)))</f>
        <v>0</v>
      </c>
      <c r="D22" s="89">
        <f>IF(ISERROR(VLOOKUP(I22,İsveç!$B$9:$H$40,3,FALSE)),0,(VLOOKUP(I22,İsveç!$B$9:$H$40,3,FALSE)))</f>
        <v>0</v>
      </c>
      <c r="E22" s="212">
        <f>IF(ISERROR(VLOOKUP(I22,İsveç!$B$9:$H$40,4,FALSE)),0,(VLOOKUP(I22,İsveç!$B$9:$H$40,4,FALSE)))</f>
        <v>0</v>
      </c>
      <c r="F22" s="46">
        <f>IF(ISERROR(VLOOKUP(I22,İsveç!$B$9:$H$40,5,FALSE)),0,(VLOOKUP(I22,İsveç!$B$9:$H$40,5,FALSE)))</f>
        <v>0</v>
      </c>
      <c r="G22" s="40">
        <f>IF(ISERROR(VLOOKUP(I22,İsveç!$B$9:$H$40,6,FALSE)),0,(VLOOKUP(I22,İsveç!$B$9:$H$40,6,FALSE)))</f>
        <v>0</v>
      </c>
      <c r="H22" s="209"/>
      <c r="I22" s="30">
        <v>14</v>
      </c>
      <c r="J22" s="41"/>
    </row>
    <row r="23" spans="1:10" s="23" customFormat="1" ht="24.95" customHeight="1">
      <c r="A23" s="27">
        <v>15</v>
      </c>
      <c r="B23" s="39">
        <f>IF(ISERROR(VLOOKUP(I23,İsveç!$B$9:$H$40,7,FALSE)),0,(VLOOKUP(I23,İsveç!$B$9:$H$40,7,FALSE)))</f>
        <v>0</v>
      </c>
      <c r="C23" s="206">
        <f>IF(ISERROR(VLOOKUP(I23,İsveç!$B$9:$H$40,2,FALSE)),0,(VLOOKUP(I23,İsveç!$B$9:$H$40,2,FALSE)))</f>
        <v>0</v>
      </c>
      <c r="D23" s="89">
        <f>IF(ISERROR(VLOOKUP(I23,İsveç!$B$9:$H$40,3,FALSE)),0,(VLOOKUP(I23,İsveç!$B$9:$H$40,3,FALSE)))</f>
        <v>0</v>
      </c>
      <c r="E23" s="212">
        <f>IF(ISERROR(VLOOKUP(I23,İsveç!$B$9:$H$40,4,FALSE)),0,(VLOOKUP(I23,İsveç!$B$9:$H$40,4,FALSE)))</f>
        <v>0</v>
      </c>
      <c r="F23" s="46">
        <f>IF(ISERROR(VLOOKUP(I23,İsveç!$B$9:$H$40,5,FALSE)),0,(VLOOKUP(I23,İsveç!$B$9:$H$40,5,FALSE)))</f>
        <v>0</v>
      </c>
      <c r="G23" s="40">
        <f>IF(ISERROR(VLOOKUP(I23,İsveç!$B$9:$H$40,6,FALSE)),0,(VLOOKUP(I23,İsveç!$B$9:$H$40,6,FALSE)))</f>
        <v>0</v>
      </c>
      <c r="H23" s="209"/>
      <c r="I23" s="30">
        <v>15</v>
      </c>
      <c r="J23" s="41"/>
    </row>
    <row r="24" spans="1:10" s="23" customFormat="1" ht="24.95" customHeight="1">
      <c r="A24" s="27">
        <v>16</v>
      </c>
      <c r="B24" s="39">
        <f>IF(ISERROR(VLOOKUP(I24,İsveç!$B$9:$H$40,7,FALSE)),0,(VLOOKUP(I24,İsveç!$B$9:$H$40,7,FALSE)))</f>
        <v>0</v>
      </c>
      <c r="C24" s="206">
        <f>IF(ISERROR(VLOOKUP(I24,İsveç!$B$9:$H$40,2,FALSE)),0,(VLOOKUP(I24,İsveç!$B$9:$H$40,2,FALSE)))</f>
        <v>0</v>
      </c>
      <c r="D24" s="89">
        <f>IF(ISERROR(VLOOKUP(I24,İsveç!$B$9:$H$40,3,FALSE)),0,(VLOOKUP(I24,İsveç!$B$9:$H$40,3,FALSE)))</f>
        <v>0</v>
      </c>
      <c r="E24" s="212">
        <f>IF(ISERROR(VLOOKUP(I24,İsveç!$B$9:$H$40,4,FALSE)),0,(VLOOKUP(I24,İsveç!$B$9:$H$40,4,FALSE)))</f>
        <v>0</v>
      </c>
      <c r="F24" s="46">
        <f>IF(ISERROR(VLOOKUP(I24,İsveç!$B$9:$H$40,5,FALSE)),0,(VLOOKUP(I24,İsveç!$B$9:$H$40,5,FALSE)))</f>
        <v>0</v>
      </c>
      <c r="G24" s="40">
        <f>IF(ISERROR(VLOOKUP(I24,İsveç!$B$9:$H$40,6,FALSE)),0,(VLOOKUP(I24,İsveç!$B$9:$H$40,6,FALSE)))</f>
        <v>0</v>
      </c>
      <c r="H24" s="209"/>
      <c r="I24" s="30">
        <v>16</v>
      </c>
      <c r="J24" s="41"/>
    </row>
    <row r="25" spans="1:10" s="23" customFormat="1" ht="24.95" customHeight="1">
      <c r="A25" s="27">
        <v>17</v>
      </c>
      <c r="B25" s="39">
        <f>IF(ISERROR(VLOOKUP(I25,İsveç!$B$9:$H$40,7,FALSE)),0,(VLOOKUP(I25,İsveç!$B$9:$H$40,7,FALSE)))</f>
        <v>0</v>
      </c>
      <c r="C25" s="206">
        <f>IF(ISERROR(VLOOKUP(I25,İsveç!$B$9:$H$40,2,FALSE)),0,(VLOOKUP(I25,İsveç!$B$9:$H$40,2,FALSE)))</f>
        <v>0</v>
      </c>
      <c r="D25" s="89">
        <f>IF(ISERROR(VLOOKUP(I25,İsveç!$B$9:$H$40,3,FALSE)),0,(VLOOKUP(I25,İsveç!$B$9:$H$40,3,FALSE)))</f>
        <v>0</v>
      </c>
      <c r="E25" s="212">
        <f>IF(ISERROR(VLOOKUP(I25,İsveç!$B$9:$H$40,4,FALSE)),0,(VLOOKUP(I25,İsveç!$B$9:$H$40,4,FALSE)))</f>
        <v>0</v>
      </c>
      <c r="F25" s="46">
        <f>IF(ISERROR(VLOOKUP(I25,İsveç!$B$9:$H$40,5,FALSE)),0,(VLOOKUP(I25,İsveç!$B$9:$H$40,5,FALSE)))</f>
        <v>0</v>
      </c>
      <c r="G25" s="40">
        <f>IF(ISERROR(VLOOKUP(I25,İsveç!$B$9:$H$40,6,FALSE)),0,(VLOOKUP(I25,İsveç!$B$9:$H$40,6,FALSE)))</f>
        <v>0</v>
      </c>
      <c r="H25" s="209"/>
      <c r="I25" s="30">
        <v>17</v>
      </c>
      <c r="J25" s="41"/>
    </row>
    <row r="26" spans="1:10" s="23" customFormat="1" ht="24.95" customHeight="1">
      <c r="A26" s="27">
        <v>18</v>
      </c>
      <c r="B26" s="39">
        <f>IF(ISERROR(VLOOKUP(I26,İsveç!$B$9:$H$40,7,FALSE)),0,(VLOOKUP(I26,İsveç!$B$9:$H$40,7,FALSE)))</f>
        <v>0</v>
      </c>
      <c r="C26" s="206">
        <f>IF(ISERROR(VLOOKUP(I26,İsveç!$B$9:$H$40,2,FALSE)),0,(VLOOKUP(I26,İsveç!$B$9:$H$40,2,FALSE)))</f>
        <v>0</v>
      </c>
      <c r="D26" s="89">
        <f>IF(ISERROR(VLOOKUP(I26,İsveç!$B$9:$H$40,3,FALSE)),0,(VLOOKUP(I26,İsveç!$B$9:$H$40,3,FALSE)))</f>
        <v>0</v>
      </c>
      <c r="E26" s="212">
        <f>IF(ISERROR(VLOOKUP(I26,İsveç!$B$9:$H$40,4,FALSE)),0,(VLOOKUP(I26,İsveç!$B$9:$H$40,4,FALSE)))</f>
        <v>0</v>
      </c>
      <c r="F26" s="46">
        <f>IF(ISERROR(VLOOKUP(I26,İsveç!$B$9:$H$40,5,FALSE)),0,(VLOOKUP(I26,İsveç!$B$9:$H$40,5,FALSE)))</f>
        <v>0</v>
      </c>
      <c r="G26" s="40">
        <f>IF(ISERROR(VLOOKUP(I26,İsveç!$B$9:$H$40,6,FALSE)),0,(VLOOKUP(I26,İsveç!$B$9:$H$40,6,FALSE)))</f>
        <v>0</v>
      </c>
      <c r="H26" s="209"/>
      <c r="I26" s="30">
        <v>18</v>
      </c>
      <c r="J26" s="41"/>
    </row>
    <row r="27" spans="1:10" s="23" customFormat="1" ht="24.95" customHeight="1">
      <c r="A27" s="27">
        <v>19</v>
      </c>
      <c r="B27" s="39">
        <f>IF(ISERROR(VLOOKUP(I27,İsveç!$B$9:$H$40,7,FALSE)),0,(VLOOKUP(I27,İsveç!$B$9:$H$40,7,FALSE)))</f>
        <v>0</v>
      </c>
      <c r="C27" s="206">
        <f>IF(ISERROR(VLOOKUP(I27,İsveç!$B$9:$H$40,2,FALSE)),0,(VLOOKUP(I27,İsveç!$B$9:$H$40,2,FALSE)))</f>
        <v>0</v>
      </c>
      <c r="D27" s="89">
        <f>IF(ISERROR(VLOOKUP(I27,İsveç!$B$9:$H$40,3,FALSE)),0,(VLOOKUP(I27,İsveç!$B$9:$H$40,3,FALSE)))</f>
        <v>0</v>
      </c>
      <c r="E27" s="212">
        <f>IF(ISERROR(VLOOKUP(I27,İsveç!$B$9:$H$40,4,FALSE)),0,(VLOOKUP(I27,İsveç!$B$9:$H$40,4,FALSE)))</f>
        <v>0</v>
      </c>
      <c r="F27" s="46">
        <f>IF(ISERROR(VLOOKUP(I27,İsveç!$B$9:$H$40,5,FALSE)),0,(VLOOKUP(I27,İsveç!$B$9:$H$40,5,FALSE)))</f>
        <v>0</v>
      </c>
      <c r="G27" s="40">
        <f>IF(ISERROR(VLOOKUP(I27,İsveç!$B$9:$H$40,6,FALSE)),0,(VLOOKUP(I27,İsveç!$B$9:$H$40,6,FALSE)))</f>
        <v>0</v>
      </c>
      <c r="H27" s="209"/>
      <c r="I27" s="30">
        <v>19</v>
      </c>
      <c r="J27" s="41"/>
    </row>
    <row r="28" spans="1:10" s="23" customFormat="1" ht="24.95" customHeight="1">
      <c r="A28" s="27">
        <v>20</v>
      </c>
      <c r="B28" s="39">
        <f>IF(ISERROR(VLOOKUP(I28,İsveç!$B$9:$H$40,7,FALSE)),0,(VLOOKUP(I28,İsveç!$B$9:$H$40,7,FALSE)))</f>
        <v>0</v>
      </c>
      <c r="C28" s="206">
        <f>IF(ISERROR(VLOOKUP(I28,İsveç!$B$9:$H$40,2,FALSE)),0,(VLOOKUP(I28,İsveç!$B$9:$H$40,2,FALSE)))</f>
        <v>0</v>
      </c>
      <c r="D28" s="89">
        <f>IF(ISERROR(VLOOKUP(I28,İsveç!$B$9:$H$40,3,FALSE)),0,(VLOOKUP(I28,İsveç!$B$9:$H$40,3,FALSE)))</f>
        <v>0</v>
      </c>
      <c r="E28" s="212">
        <f>IF(ISERROR(VLOOKUP(I28,İsveç!$B$9:$H$40,4,FALSE)),0,(VLOOKUP(I28,İsveç!$B$9:$H$40,4,FALSE)))</f>
        <v>0</v>
      </c>
      <c r="F28" s="46">
        <f>IF(ISERROR(VLOOKUP(I28,İsveç!$B$9:$H$40,5,FALSE)),0,(VLOOKUP(I28,İsveç!$B$9:$H$40,5,FALSE)))</f>
        <v>0</v>
      </c>
      <c r="G28" s="40">
        <f>IF(ISERROR(VLOOKUP(I28,İsveç!$B$9:$H$40,6,FALSE)),0,(VLOOKUP(I28,İsveç!$B$9:$H$40,6,FALSE)))</f>
        <v>0</v>
      </c>
      <c r="H28" s="209"/>
      <c r="I28" s="30">
        <v>20</v>
      </c>
      <c r="J28" s="41"/>
    </row>
    <row r="29" spans="1:10" s="23" customFormat="1" ht="24.95" customHeight="1">
      <c r="A29" s="27">
        <v>21</v>
      </c>
      <c r="B29" s="39">
        <f>IF(ISERROR(VLOOKUP(I29,İsveç!$B$9:$H$40,7,FALSE)),0,(VLOOKUP(I29,İsveç!$B$9:$H$40,7,FALSE)))</f>
        <v>0</v>
      </c>
      <c r="C29" s="206">
        <f>IF(ISERROR(VLOOKUP(I29,İsveç!$B$9:$H$40,2,FALSE)),0,(VLOOKUP(I29,İsveç!$B$9:$H$40,2,FALSE)))</f>
        <v>0</v>
      </c>
      <c r="D29" s="89">
        <f>IF(ISERROR(VLOOKUP(I29,İsveç!$B$9:$H$40,3,FALSE)),0,(VLOOKUP(I29,İsveç!$B$9:$H$40,3,FALSE)))</f>
        <v>0</v>
      </c>
      <c r="E29" s="212">
        <f>IF(ISERROR(VLOOKUP(I29,İsveç!$B$9:$H$40,4,FALSE)),0,(VLOOKUP(I29,İsveç!$B$9:$H$40,4,FALSE)))</f>
        <v>0</v>
      </c>
      <c r="F29" s="46">
        <f>IF(ISERROR(VLOOKUP(I29,İsveç!$B$9:$H$40,5,FALSE)),0,(VLOOKUP(I29,İsveç!$B$9:$H$40,5,FALSE)))</f>
        <v>0</v>
      </c>
      <c r="G29" s="40">
        <f>IF(ISERROR(VLOOKUP(I29,İsveç!$B$9:$H$40,6,FALSE)),0,(VLOOKUP(I29,İsveç!$B$9:$H$40,6,FALSE)))</f>
        <v>0</v>
      </c>
      <c r="H29" s="209"/>
      <c r="I29" s="30">
        <v>21</v>
      </c>
      <c r="J29" s="41"/>
    </row>
    <row r="30" spans="1:10" s="23" customFormat="1" ht="24.95" customHeight="1">
      <c r="A30" s="27">
        <v>22</v>
      </c>
      <c r="B30" s="39">
        <f>IF(ISERROR(VLOOKUP(I30,İsveç!$B$9:$H$40,7,FALSE)),0,(VLOOKUP(I30,İsveç!$B$9:$H$40,7,FALSE)))</f>
        <v>0</v>
      </c>
      <c r="C30" s="206">
        <f>IF(ISERROR(VLOOKUP(I30,İsveç!$B$9:$H$40,2,FALSE)),0,(VLOOKUP(I30,İsveç!$B$9:$H$40,2,FALSE)))</f>
        <v>0</v>
      </c>
      <c r="D30" s="89">
        <f>IF(ISERROR(VLOOKUP(I30,İsveç!$B$9:$H$40,3,FALSE)),0,(VLOOKUP(I30,İsveç!$B$9:$H$40,3,FALSE)))</f>
        <v>0</v>
      </c>
      <c r="E30" s="212">
        <f>IF(ISERROR(VLOOKUP(I30,İsveç!$B$9:$H$40,4,FALSE)),0,(VLOOKUP(I30,İsveç!$B$9:$H$40,4,FALSE)))</f>
        <v>0</v>
      </c>
      <c r="F30" s="46">
        <f>IF(ISERROR(VLOOKUP(I30,İsveç!$B$9:$H$40,5,FALSE)),0,(VLOOKUP(I30,İsveç!$B$9:$H$40,5,FALSE)))</f>
        <v>0</v>
      </c>
      <c r="G30" s="40">
        <f>IF(ISERROR(VLOOKUP(I30,İsveç!$B$9:$H$40,6,FALSE)),0,(VLOOKUP(I30,İsveç!$B$9:$H$40,6,FALSE)))</f>
        <v>0</v>
      </c>
      <c r="H30" s="209"/>
      <c r="I30" s="30">
        <v>22</v>
      </c>
      <c r="J30" s="41"/>
    </row>
    <row r="31" spans="1:10" s="23" customFormat="1" ht="24.95" customHeight="1">
      <c r="A31" s="27">
        <v>23</v>
      </c>
      <c r="B31" s="39">
        <f>IF(ISERROR(VLOOKUP(I31,İsveç!$B$9:$H$40,7,FALSE)),0,(VLOOKUP(I31,İsveç!$B$9:$H$40,7,FALSE)))</f>
        <v>0</v>
      </c>
      <c r="C31" s="206">
        <f>IF(ISERROR(VLOOKUP(I31,İsveç!$B$9:$H$40,2,FALSE)),0,(VLOOKUP(I31,İsveç!$B$9:$H$40,2,FALSE)))</f>
        <v>0</v>
      </c>
      <c r="D31" s="89">
        <f>IF(ISERROR(VLOOKUP(I31,İsveç!$B$9:$H$40,3,FALSE)),0,(VLOOKUP(I31,İsveç!$B$9:$H$40,3,FALSE)))</f>
        <v>0</v>
      </c>
      <c r="E31" s="212">
        <f>IF(ISERROR(VLOOKUP(I31,İsveç!$B$9:$H$40,4,FALSE)),0,(VLOOKUP(I31,İsveç!$B$9:$H$40,4,FALSE)))</f>
        <v>0</v>
      </c>
      <c r="F31" s="46">
        <f>IF(ISERROR(VLOOKUP(I31,İsveç!$B$9:$H$40,5,FALSE)),0,(VLOOKUP(I31,İsveç!$B$9:$H$40,5,FALSE)))</f>
        <v>0</v>
      </c>
      <c r="G31" s="40">
        <f>IF(ISERROR(VLOOKUP(I31,İsveç!$B$9:$H$40,6,FALSE)),0,(VLOOKUP(I31,İsveç!$B$9:$H$40,6,FALSE)))</f>
        <v>0</v>
      </c>
      <c r="H31" s="209"/>
      <c r="I31" s="30">
        <v>23</v>
      </c>
      <c r="J31" s="41"/>
    </row>
    <row r="32" spans="1:10" s="23" customFormat="1" ht="24.95" customHeight="1">
      <c r="A32" s="27">
        <v>24</v>
      </c>
      <c r="B32" s="39">
        <f>IF(ISERROR(VLOOKUP(I32,İsveç!$B$9:$H$40,7,FALSE)),0,(VLOOKUP(I32,İsveç!$B$9:$H$40,7,FALSE)))</f>
        <v>0</v>
      </c>
      <c r="C32" s="206">
        <f>IF(ISERROR(VLOOKUP(I32,İsveç!$B$9:$H$40,2,FALSE)),0,(VLOOKUP(I32,İsveç!$B$9:$H$40,2,FALSE)))</f>
        <v>0</v>
      </c>
      <c r="D32" s="89">
        <f>IF(ISERROR(VLOOKUP(I32,İsveç!$B$9:$H$40,3,FALSE)),0,(VLOOKUP(I32,İsveç!$B$9:$H$40,3,FALSE)))</f>
        <v>0</v>
      </c>
      <c r="E32" s="212">
        <f>IF(ISERROR(VLOOKUP(I32,İsveç!$B$9:$H$40,4,FALSE)),0,(VLOOKUP(I32,İsveç!$B$9:$H$40,4,FALSE)))</f>
        <v>0</v>
      </c>
      <c r="F32" s="46">
        <f>IF(ISERROR(VLOOKUP(I32,İsveç!$B$9:$H$40,5,FALSE)),0,(VLOOKUP(I32,İsveç!$B$9:$H$40,5,FALSE)))</f>
        <v>0</v>
      </c>
      <c r="G32" s="40">
        <f>IF(ISERROR(VLOOKUP(I32,İsveç!$B$9:$H$40,6,FALSE)),0,(VLOOKUP(I32,İsveç!$B$9:$H$40,6,FALSE)))</f>
        <v>0</v>
      </c>
      <c r="H32" s="209"/>
      <c r="I32" s="30">
        <v>24</v>
      </c>
      <c r="J32" s="41"/>
    </row>
    <row r="33" spans="1:10" s="23" customFormat="1" ht="24.95" customHeight="1">
      <c r="A33" s="27">
        <v>25</v>
      </c>
      <c r="B33" s="39">
        <f>IF(ISERROR(VLOOKUP(I33,İsveç!$B$9:$H$40,7,FALSE)),0,(VLOOKUP(I33,İsveç!$B$9:$H$40,7,FALSE)))</f>
        <v>0</v>
      </c>
      <c r="C33" s="206">
        <f>IF(ISERROR(VLOOKUP(I33,İsveç!$B$9:$H$40,2,FALSE)),0,(VLOOKUP(I33,İsveç!$B$9:$H$40,2,FALSE)))</f>
        <v>0</v>
      </c>
      <c r="D33" s="89">
        <f>IF(ISERROR(VLOOKUP(I33,İsveç!$B$9:$H$40,3,FALSE)),0,(VLOOKUP(I33,İsveç!$B$9:$H$40,3,FALSE)))</f>
        <v>0</v>
      </c>
      <c r="E33" s="212">
        <f>IF(ISERROR(VLOOKUP(I33,İsveç!$B$9:$H$40,4,FALSE)),0,(VLOOKUP(I33,İsveç!$B$9:$H$40,4,FALSE)))</f>
        <v>0</v>
      </c>
      <c r="F33" s="46">
        <f>IF(ISERROR(VLOOKUP(I33,İsveç!$B$9:$H$40,5,FALSE)),0,(VLOOKUP(I33,İsveç!$B$9:$H$40,5,FALSE)))</f>
        <v>0</v>
      </c>
      <c r="G33" s="40">
        <f>IF(ISERROR(VLOOKUP(I33,İsveç!$B$9:$H$40,6,FALSE)),0,(VLOOKUP(I33,İsveç!$B$9:$H$40,6,FALSE)))</f>
        <v>0</v>
      </c>
      <c r="H33" s="209"/>
      <c r="I33" s="30">
        <v>25</v>
      </c>
      <c r="J33" s="41"/>
    </row>
    <row r="34" spans="1:10" s="23" customFormat="1" ht="24.95" customHeight="1">
      <c r="A34" s="27">
        <v>26</v>
      </c>
      <c r="B34" s="39">
        <f>IF(ISERROR(VLOOKUP(I34,İsveç!$B$9:$H$40,7,FALSE)),0,(VLOOKUP(I34,İsveç!$B$9:$H$40,7,FALSE)))</f>
        <v>0</v>
      </c>
      <c r="C34" s="206">
        <f>IF(ISERROR(VLOOKUP(I34,İsveç!$B$9:$H$40,2,FALSE)),0,(VLOOKUP(I34,İsveç!$B$9:$H$40,2,FALSE)))</f>
        <v>0</v>
      </c>
      <c r="D34" s="89">
        <f>IF(ISERROR(VLOOKUP(I34,İsveç!$B$9:$H$40,3,FALSE)),0,(VLOOKUP(I34,İsveç!$B$9:$H$40,3,FALSE)))</f>
        <v>0</v>
      </c>
      <c r="E34" s="212">
        <f>IF(ISERROR(VLOOKUP(I34,İsveç!$B$9:$H$40,4,FALSE)),0,(VLOOKUP(I34,İsveç!$B$9:$H$40,4,FALSE)))</f>
        <v>0</v>
      </c>
      <c r="F34" s="46">
        <f>IF(ISERROR(VLOOKUP(I34,İsveç!$B$9:$H$40,5,FALSE)),0,(VLOOKUP(I34,İsveç!$B$9:$H$40,5,FALSE)))</f>
        <v>0</v>
      </c>
      <c r="G34" s="40">
        <f>IF(ISERROR(VLOOKUP(I34,İsveç!$B$9:$H$40,6,FALSE)),0,(VLOOKUP(I34,İsveç!$B$9:$H$40,6,FALSE)))</f>
        <v>0</v>
      </c>
      <c r="H34" s="209"/>
      <c r="I34" s="30">
        <v>26</v>
      </c>
      <c r="J34" s="41"/>
    </row>
    <row r="35" spans="1:10" s="23" customFormat="1" ht="24.95" customHeight="1">
      <c r="A35" s="27">
        <v>27</v>
      </c>
      <c r="B35" s="39">
        <f>IF(ISERROR(VLOOKUP(I35,İsveç!$B$9:$H$40,7,FALSE)),0,(VLOOKUP(I35,İsveç!$B$9:$H$40,7,FALSE)))</f>
        <v>0</v>
      </c>
      <c r="C35" s="206">
        <f>IF(ISERROR(VLOOKUP(I35,İsveç!$B$9:$H$40,2,FALSE)),0,(VLOOKUP(I35,İsveç!$B$9:$H$40,2,FALSE)))</f>
        <v>0</v>
      </c>
      <c r="D35" s="89">
        <f>IF(ISERROR(VLOOKUP(I35,İsveç!$B$9:$H$40,3,FALSE)),0,(VLOOKUP(I35,İsveç!$B$9:$H$40,3,FALSE)))</f>
        <v>0</v>
      </c>
      <c r="E35" s="212">
        <f>IF(ISERROR(VLOOKUP(I35,İsveç!$B$9:$H$40,4,FALSE)),0,(VLOOKUP(I35,İsveç!$B$9:$H$40,4,FALSE)))</f>
        <v>0</v>
      </c>
      <c r="F35" s="46">
        <f>IF(ISERROR(VLOOKUP(I35,İsveç!$B$9:$H$40,5,FALSE)),0,(VLOOKUP(I35,İsveç!$B$9:$H$40,5,FALSE)))</f>
        <v>0</v>
      </c>
      <c r="G35" s="40">
        <f>IF(ISERROR(VLOOKUP(I35,İsveç!$B$9:$H$40,6,FALSE)),0,(VLOOKUP(I35,İsveç!$B$9:$H$40,6,FALSE)))</f>
        <v>0</v>
      </c>
      <c r="H35" s="209"/>
      <c r="I35" s="30">
        <v>27</v>
      </c>
      <c r="J35" s="41"/>
    </row>
    <row r="36" spans="1:10" s="23" customFormat="1" ht="24.95" customHeight="1">
      <c r="A36" s="27">
        <v>28</v>
      </c>
      <c r="B36" s="39">
        <f>IF(ISERROR(VLOOKUP(I36,İsveç!$B$9:$H$40,7,FALSE)),0,(VLOOKUP(I36,İsveç!$B$9:$H$40,7,FALSE)))</f>
        <v>0</v>
      </c>
      <c r="C36" s="206">
        <f>IF(ISERROR(VLOOKUP(I36,İsveç!$B$9:$H$40,2,FALSE)),0,(VLOOKUP(I36,İsveç!$B$9:$H$40,2,FALSE)))</f>
        <v>0</v>
      </c>
      <c r="D36" s="89">
        <f>IF(ISERROR(VLOOKUP(I36,İsveç!$B$9:$H$40,3,FALSE)),0,(VLOOKUP(I36,İsveç!$B$9:$H$40,3,FALSE)))</f>
        <v>0</v>
      </c>
      <c r="E36" s="212">
        <f>IF(ISERROR(VLOOKUP(I36,İsveç!$B$9:$H$40,4,FALSE)),0,(VLOOKUP(I36,İsveç!$B$9:$H$40,4,FALSE)))</f>
        <v>0</v>
      </c>
      <c r="F36" s="46">
        <f>IF(ISERROR(VLOOKUP(I36,İsveç!$B$9:$H$40,5,FALSE)),0,(VLOOKUP(I36,İsveç!$B$9:$H$40,5,FALSE)))</f>
        <v>0</v>
      </c>
      <c r="G36" s="40">
        <f>IF(ISERROR(VLOOKUP(I36,İsveç!$B$9:$H$40,6,FALSE)),0,(VLOOKUP(I36,İsveç!$B$9:$H$40,6,FALSE)))</f>
        <v>0</v>
      </c>
      <c r="H36" s="209"/>
      <c r="I36" s="30">
        <v>28</v>
      </c>
      <c r="J36" s="41"/>
    </row>
    <row r="37" spans="1:10" s="23" customFormat="1" ht="24.95" customHeight="1">
      <c r="A37" s="27">
        <v>29</v>
      </c>
      <c r="B37" s="39">
        <f>IF(ISERROR(VLOOKUP(I37,İsveç!$B$9:$H$40,7,FALSE)),0,(VLOOKUP(I37,İsveç!$B$9:$H$40,7,FALSE)))</f>
        <v>0</v>
      </c>
      <c r="C37" s="206">
        <f>IF(ISERROR(VLOOKUP(I37,İsveç!$B$9:$H$40,2,FALSE)),0,(VLOOKUP(I37,İsveç!$B$9:$H$40,2,FALSE)))</f>
        <v>0</v>
      </c>
      <c r="D37" s="89">
        <f>IF(ISERROR(VLOOKUP(I37,İsveç!$B$9:$H$40,3,FALSE)),0,(VLOOKUP(I37,İsveç!$B$9:$H$40,3,FALSE)))</f>
        <v>0</v>
      </c>
      <c r="E37" s="212">
        <f>IF(ISERROR(VLOOKUP(I37,İsveç!$B$9:$H$40,4,FALSE)),0,(VLOOKUP(I37,İsveç!$B$9:$H$40,4,FALSE)))</f>
        <v>0</v>
      </c>
      <c r="F37" s="46">
        <f>IF(ISERROR(VLOOKUP(I37,İsveç!$B$9:$H$40,5,FALSE)),0,(VLOOKUP(I37,İsveç!$B$9:$H$40,5,FALSE)))</f>
        <v>0</v>
      </c>
      <c r="G37" s="40">
        <f>IF(ISERROR(VLOOKUP(I37,İsveç!$B$9:$H$40,6,FALSE)),0,(VLOOKUP(I37,İsveç!$B$9:$H$40,6,FALSE)))</f>
        <v>0</v>
      </c>
      <c r="H37" s="209"/>
      <c r="I37" s="30">
        <v>29</v>
      </c>
      <c r="J37" s="41"/>
    </row>
    <row r="38" spans="1:10" s="23" customFormat="1" ht="24.95" customHeight="1">
      <c r="A38" s="27">
        <v>30</v>
      </c>
      <c r="B38" s="39">
        <f>IF(ISERROR(VLOOKUP(I38,İsveç!$B$9:$H$40,7,FALSE)),0,(VLOOKUP(I38,İsveç!$B$9:$H$40,7,FALSE)))</f>
        <v>0</v>
      </c>
      <c r="C38" s="206">
        <f>IF(ISERROR(VLOOKUP(I38,İsveç!$B$9:$H$40,2,FALSE)),0,(VLOOKUP(I38,İsveç!$B$9:$H$40,2,FALSE)))</f>
        <v>0</v>
      </c>
      <c r="D38" s="89">
        <f>IF(ISERROR(VLOOKUP(I38,İsveç!$B$9:$H$40,3,FALSE)),0,(VLOOKUP(I38,İsveç!$B$9:$H$40,3,FALSE)))</f>
        <v>0</v>
      </c>
      <c r="E38" s="212">
        <f>IF(ISERROR(VLOOKUP(I38,İsveç!$B$9:$H$40,4,FALSE)),0,(VLOOKUP(I38,İsveç!$B$9:$H$40,4,FALSE)))</f>
        <v>0</v>
      </c>
      <c r="F38" s="46">
        <f>IF(ISERROR(VLOOKUP(I38,İsveç!$B$9:$H$40,5,FALSE)),0,(VLOOKUP(I38,İsveç!$B$9:$H$40,5,FALSE)))</f>
        <v>0</v>
      </c>
      <c r="G38" s="40">
        <f>IF(ISERROR(VLOOKUP(I38,İsveç!$B$9:$H$40,6,FALSE)),0,(VLOOKUP(I38,İsveç!$B$9:$H$40,6,FALSE)))</f>
        <v>0</v>
      </c>
      <c r="H38" s="209"/>
      <c r="I38" s="30">
        <v>30</v>
      </c>
      <c r="J38" s="41"/>
    </row>
    <row r="39" spans="1:10" s="23" customFormat="1" ht="24.95" customHeight="1">
      <c r="A39" s="27">
        <v>31</v>
      </c>
      <c r="B39" s="39">
        <f>IF(ISERROR(VLOOKUP(I39,İsveç!$B$9:$H$40,7,FALSE)),0,(VLOOKUP(I39,İsveç!$B$9:$H$40,7,FALSE)))</f>
        <v>0</v>
      </c>
      <c r="C39" s="206">
        <f>IF(ISERROR(VLOOKUP(I39,İsveç!$B$9:$H$40,2,FALSE)),0,(VLOOKUP(I39,İsveç!$B$9:$H$40,2,FALSE)))</f>
        <v>0</v>
      </c>
      <c r="D39" s="89">
        <f>IF(ISERROR(VLOOKUP(I39,İsveç!$B$9:$H$40,3,FALSE)),0,(VLOOKUP(I39,İsveç!$B$9:$H$40,3,FALSE)))</f>
        <v>0</v>
      </c>
      <c r="E39" s="212">
        <f>IF(ISERROR(VLOOKUP(I39,İsveç!$B$9:$H$40,4,FALSE)),0,(VLOOKUP(I39,İsveç!$B$9:$H$40,4,FALSE)))</f>
        <v>0</v>
      </c>
      <c r="F39" s="46">
        <f>IF(ISERROR(VLOOKUP(I39,İsveç!$B$9:$H$40,5,FALSE)),0,(VLOOKUP(I39,İsveç!$B$9:$H$40,5,FALSE)))</f>
        <v>0</v>
      </c>
      <c r="G39" s="40">
        <f>IF(ISERROR(VLOOKUP(I39,İsveç!$B$9:$H$40,6,FALSE)),0,(VLOOKUP(I39,İsveç!$B$9:$H$40,6,FALSE)))</f>
        <v>0</v>
      </c>
      <c r="H39" s="209"/>
      <c r="I39" s="30">
        <v>31</v>
      </c>
      <c r="J39" s="41"/>
    </row>
    <row r="40" spans="1:10" s="23" customFormat="1" ht="24.95" customHeight="1">
      <c r="A40" s="27">
        <v>32</v>
      </c>
      <c r="B40" s="39">
        <f>IF(ISERROR(VLOOKUP(I40,İsveç!$B$9:$H$40,7,FALSE)),0,(VLOOKUP(I40,İsveç!$B$9:$H$40,7,FALSE)))</f>
        <v>0</v>
      </c>
      <c r="C40" s="206">
        <f>IF(ISERROR(VLOOKUP(I40,İsveç!$B$9:$H$40,2,FALSE)),0,(VLOOKUP(I40,İsveç!$B$9:$H$40,2,FALSE)))</f>
        <v>0</v>
      </c>
      <c r="D40" s="89">
        <f>IF(ISERROR(VLOOKUP(I40,İsveç!$B$9:$H$40,3,FALSE)),0,(VLOOKUP(I40,İsveç!$B$9:$H$40,3,FALSE)))</f>
        <v>0</v>
      </c>
      <c r="E40" s="212">
        <f>IF(ISERROR(VLOOKUP(I40,İsveç!$B$9:$H$40,4,FALSE)),0,(VLOOKUP(I40,İsveç!$B$9:$H$40,4,FALSE)))</f>
        <v>0</v>
      </c>
      <c r="F40" s="46">
        <f>IF(ISERROR(VLOOKUP(I40,İsveç!$B$9:$H$40,5,FALSE)),0,(VLOOKUP(I40,İsveç!$B$9:$H$40,5,FALSE)))</f>
        <v>0</v>
      </c>
      <c r="G40" s="40">
        <f>IF(ISERROR(VLOOKUP(I40,İsveç!$B$9:$H$40,6,FALSE)),0,(VLOOKUP(I40,İsveç!$B$9:$H$40,6,FALSE)))</f>
        <v>0</v>
      </c>
      <c r="H40" s="209"/>
      <c r="I40" s="30">
        <v>32</v>
      </c>
      <c r="J40" s="41"/>
    </row>
    <row r="41" spans="1:10" s="29" customFormat="1" ht="24.95" customHeight="1">
      <c r="A41" s="299" t="s">
        <v>11</v>
      </c>
      <c r="B41" s="299"/>
      <c r="C41" s="29" t="s">
        <v>46</v>
      </c>
      <c r="D41" s="29" t="s">
        <v>47</v>
      </c>
      <c r="E41" s="37" t="s">
        <v>12</v>
      </c>
      <c r="F41" s="24" t="s">
        <v>12</v>
      </c>
    </row>
    <row r="42" spans="1:10" s="23" customFormat="1" ht="24.95" customHeight="1"/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pans="9:9" s="23" customFormat="1" ht="24.95" customHeight="1"/>
    <row r="66" spans="9:9" s="23" customFormat="1" ht="24.95" customHeight="1"/>
    <row r="67" spans="9:9" s="23" customFormat="1" ht="24.95" customHeight="1"/>
    <row r="68" spans="9:9" s="23" customFormat="1" ht="24.95" customHeight="1"/>
    <row r="69" spans="9:9" s="23" customFormat="1" ht="24.95" customHeight="1"/>
    <row r="70" spans="9:9" s="23" customFormat="1" ht="24.95" customHeight="1"/>
    <row r="71" spans="9:9" s="23" customFormat="1" ht="24.95" customHeight="1">
      <c r="I71" s="22"/>
    </row>
  </sheetData>
  <mergeCells count="7">
    <mergeCell ref="I1:I7"/>
    <mergeCell ref="A41:B41"/>
    <mergeCell ref="F5:G5"/>
    <mergeCell ref="F6:G6"/>
    <mergeCell ref="A1:H1"/>
    <mergeCell ref="A2:H2"/>
    <mergeCell ref="A3:H3"/>
  </mergeCells>
  <conditionalFormatting sqref="B9:H40">
    <cfRule type="cellIs" dxfId="18" priority="1" stopIfTrue="1" operator="equal">
      <formula>0</formula>
    </cfRule>
  </conditionalFormatting>
  <conditionalFormatting sqref="A7">
    <cfRule type="cellIs" dxfId="17" priority="2" stopIfTrue="1" operator="equal">
      <formula>1</formula>
    </cfRule>
  </conditionalFormatting>
  <pageMargins left="0.7" right="0.7" top="0.75" bottom="0.75" header="0.3" footer="0.3"/>
  <pageSetup paperSize="9" scale="62" orientation="portrait" verticalDpi="300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rgb="FFFF0000"/>
  </sheetPr>
  <dimension ref="A1:AJ40"/>
  <sheetViews>
    <sheetView view="pageBreakPreview" zoomScale="60" zoomScaleNormal="60" workbookViewId="0">
      <selection activeCell="A3" sqref="A3:F3"/>
    </sheetView>
  </sheetViews>
  <sheetFormatPr defaultColWidth="10.7109375" defaultRowHeight="14.25"/>
  <cols>
    <col min="1" max="1" width="6.42578125" style="50" customWidth="1"/>
    <col min="2" max="2" width="22" style="50" customWidth="1"/>
    <col min="3" max="3" width="8.85546875" style="50" customWidth="1"/>
    <col min="4" max="5" width="7.7109375" style="50" customWidth="1"/>
    <col min="6" max="6" width="7.7109375" style="49" customWidth="1"/>
    <col min="7" max="11" width="7.7109375" style="50" customWidth="1"/>
    <col min="12" max="12" width="9" style="51" bestFit="1" customWidth="1"/>
    <col min="13" max="13" width="7.7109375" style="51" customWidth="1"/>
    <col min="14" max="14" width="9" style="51" bestFit="1" customWidth="1"/>
    <col min="15" max="17" width="7.7109375" style="51" customWidth="1"/>
    <col min="18" max="18" width="10.85546875" style="51" customWidth="1"/>
    <col min="19" max="22" width="7.7109375" style="50" customWidth="1"/>
    <col min="23" max="23" width="9" style="50" bestFit="1" customWidth="1"/>
    <col min="24" max="26" width="7.7109375" style="50" customWidth="1"/>
    <col min="27" max="27" width="9.42578125" style="50" bestFit="1" customWidth="1"/>
    <col min="28" max="28" width="7.7109375" style="50" customWidth="1"/>
    <col min="29" max="29" width="9" style="50" bestFit="1" customWidth="1"/>
    <col min="30" max="32" width="7.7109375" style="50" customWidth="1"/>
    <col min="33" max="33" width="9" style="50" bestFit="1" customWidth="1"/>
    <col min="34" max="34" width="7.7109375" style="50" customWidth="1"/>
    <col min="35" max="35" width="11.42578125" style="50" customWidth="1"/>
    <col min="36" max="36" width="12.28515625" style="50" customWidth="1"/>
    <col min="37" max="16384" width="10.7109375" style="50"/>
  </cols>
  <sheetData>
    <row r="1" spans="1:36" ht="34.9" customHeight="1">
      <c r="A1" s="297" t="str">
        <f>'toplam puan sonuçları'!A1</f>
        <v>MİLLİ EĞİTİM ve KÜLTÜR BAKANLIĞI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</row>
    <row r="2" spans="1:36" ht="34.9" customHeight="1">
      <c r="A2" s="297" t="str">
        <f>'toplam puan sonuçları'!A2</f>
        <v xml:space="preserve">2018-2019 ÖĞRETİM YILI GENÇLER ATLETİZM 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</row>
    <row r="3" spans="1:36" ht="34.9" customHeight="1">
      <c r="A3" s="297" t="str">
        <f>'toplam puan sonuçları'!A3</f>
        <v>ELEME YARIŞMALARI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</row>
    <row r="4" spans="1:36" s="29" customFormat="1" ht="34.9" customHeight="1">
      <c r="E4" s="24" t="s">
        <v>3</v>
      </c>
      <c r="F4" s="37" t="str">
        <f>'genel bilgi girişi'!$B$4</f>
        <v>GENÇ KIZ</v>
      </c>
      <c r="G4" s="71"/>
      <c r="H4" s="71"/>
      <c r="I4" s="71"/>
      <c r="J4" s="71"/>
      <c r="K4" s="71"/>
      <c r="Q4" s="24" t="s">
        <v>4</v>
      </c>
      <c r="R4" s="216" t="str">
        <f>'genel bilgi girişi'!$B$5</f>
        <v>ATATÜRK STADYUMU</v>
      </c>
      <c r="U4" s="216"/>
      <c r="V4" s="216"/>
      <c r="AF4" s="214" t="s">
        <v>85</v>
      </c>
      <c r="AG4" s="215" t="str">
        <f>'genel bilgi girişi'!$B$6</f>
        <v>11-12 MART 2019</v>
      </c>
      <c r="AH4" s="23"/>
      <c r="AI4" s="23"/>
    </row>
    <row r="5" spans="1:36" s="29" customFormat="1" ht="34.9" customHeight="1">
      <c r="A5" s="297" t="s">
        <v>258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  <c r="AF5" s="297"/>
      <c r="AG5" s="297"/>
      <c r="AH5" s="297"/>
      <c r="AI5" s="297"/>
      <c r="AJ5" s="297"/>
    </row>
    <row r="6" spans="1:36" s="107" customFormat="1" ht="34.9" customHeight="1">
      <c r="D6" s="349" t="s">
        <v>246</v>
      </c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50" t="s">
        <v>247</v>
      </c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</row>
    <row r="7" spans="1:36" s="52" customFormat="1" ht="68.099999999999994" customHeight="1">
      <c r="A7" s="351" t="s">
        <v>86</v>
      </c>
      <c r="B7" s="351" t="s">
        <v>87</v>
      </c>
      <c r="C7" s="351" t="s">
        <v>88</v>
      </c>
      <c r="D7" s="352" t="s">
        <v>19</v>
      </c>
      <c r="E7" s="352"/>
      <c r="F7" s="352" t="s">
        <v>30</v>
      </c>
      <c r="G7" s="352"/>
      <c r="H7" s="352" t="s">
        <v>48</v>
      </c>
      <c r="I7" s="352"/>
      <c r="J7" s="352" t="s">
        <v>73</v>
      </c>
      <c r="K7" s="352"/>
      <c r="L7" s="355" t="s">
        <v>16</v>
      </c>
      <c r="M7" s="355"/>
      <c r="N7" s="355" t="s">
        <v>18</v>
      </c>
      <c r="O7" s="355"/>
      <c r="P7" s="355" t="s">
        <v>25</v>
      </c>
      <c r="Q7" s="355"/>
      <c r="R7" s="356" t="s">
        <v>244</v>
      </c>
      <c r="S7" s="347" t="s">
        <v>32</v>
      </c>
      <c r="T7" s="347"/>
      <c r="U7" s="347" t="s">
        <v>14</v>
      </c>
      <c r="V7" s="347"/>
      <c r="W7" s="347" t="s">
        <v>15</v>
      </c>
      <c r="X7" s="347"/>
      <c r="Y7" s="347" t="s">
        <v>233</v>
      </c>
      <c r="Z7" s="347"/>
      <c r="AA7" s="348" t="s">
        <v>31</v>
      </c>
      <c r="AB7" s="348"/>
      <c r="AC7" s="348" t="s">
        <v>74</v>
      </c>
      <c r="AD7" s="348"/>
      <c r="AE7" s="348" t="s">
        <v>27</v>
      </c>
      <c r="AF7" s="348"/>
      <c r="AG7" s="348" t="s">
        <v>17</v>
      </c>
      <c r="AH7" s="348"/>
      <c r="AI7" s="353" t="s">
        <v>245</v>
      </c>
      <c r="AJ7" s="346" t="s">
        <v>89</v>
      </c>
    </row>
    <row r="8" spans="1:36" s="52" customFormat="1" ht="30" customHeight="1">
      <c r="A8" s="351"/>
      <c r="B8" s="351"/>
      <c r="C8" s="351"/>
      <c r="D8" s="108" t="s">
        <v>84</v>
      </c>
      <c r="E8" s="108" t="s">
        <v>90</v>
      </c>
      <c r="F8" s="109" t="s">
        <v>84</v>
      </c>
      <c r="G8" s="108" t="s">
        <v>90</v>
      </c>
      <c r="H8" s="108" t="s">
        <v>84</v>
      </c>
      <c r="I8" s="108" t="s">
        <v>90</v>
      </c>
      <c r="J8" s="108" t="s">
        <v>84</v>
      </c>
      <c r="K8" s="108" t="s">
        <v>90</v>
      </c>
      <c r="L8" s="110" t="s">
        <v>84</v>
      </c>
      <c r="M8" s="110" t="s">
        <v>90</v>
      </c>
      <c r="N8" s="110" t="s">
        <v>84</v>
      </c>
      <c r="O8" s="110" t="s">
        <v>90</v>
      </c>
      <c r="P8" s="110" t="s">
        <v>84</v>
      </c>
      <c r="Q8" s="110" t="s">
        <v>90</v>
      </c>
      <c r="R8" s="357"/>
      <c r="S8" s="111" t="s">
        <v>84</v>
      </c>
      <c r="T8" s="111" t="s">
        <v>90</v>
      </c>
      <c r="U8" s="112" t="s">
        <v>84</v>
      </c>
      <c r="V8" s="111" t="s">
        <v>90</v>
      </c>
      <c r="W8" s="111" t="s">
        <v>84</v>
      </c>
      <c r="X8" s="111" t="s">
        <v>90</v>
      </c>
      <c r="Y8" s="111" t="s">
        <v>84</v>
      </c>
      <c r="Z8" s="111" t="s">
        <v>90</v>
      </c>
      <c r="AA8" s="113" t="s">
        <v>84</v>
      </c>
      <c r="AB8" s="113" t="s">
        <v>90</v>
      </c>
      <c r="AC8" s="113" t="s">
        <v>84</v>
      </c>
      <c r="AD8" s="113" t="s">
        <v>90</v>
      </c>
      <c r="AE8" s="113" t="s">
        <v>84</v>
      </c>
      <c r="AF8" s="113" t="s">
        <v>90</v>
      </c>
      <c r="AG8" s="113" t="s">
        <v>84</v>
      </c>
      <c r="AH8" s="113" t="s">
        <v>90</v>
      </c>
      <c r="AI8" s="354"/>
      <c r="AJ8" s="346"/>
    </row>
    <row r="9" spans="1:36" ht="45" customHeight="1">
      <c r="A9" s="53">
        <v>1</v>
      </c>
      <c r="B9" s="39" t="str">
        <f>'yarışmaya katılan okullar'!C12</f>
        <v>DEĞİRMENLİK LİSESİ</v>
      </c>
      <c r="C9" s="54">
        <f>'yarışmaya katılan okullar'!B12</f>
        <v>33</v>
      </c>
      <c r="D9" s="55">
        <f>'100m eng'!F9</f>
        <v>0</v>
      </c>
      <c r="E9" s="54" t="str">
        <f>IF(D9=0,"0",'100m eng'!G9)</f>
        <v>0</v>
      </c>
      <c r="F9" s="56">
        <f>disk!F9</f>
        <v>0</v>
      </c>
      <c r="G9" s="54" t="str">
        <f>IF(F9=0,"0",disk!G9)</f>
        <v>0</v>
      </c>
      <c r="H9" s="55">
        <f>'100m'!F9</f>
        <v>0</v>
      </c>
      <c r="I9" s="54" t="str">
        <f>IF(H9=0,"0",'100m'!G9)</f>
        <v>0</v>
      </c>
      <c r="J9" s="56">
        <f>sırık!F9</f>
        <v>0</v>
      </c>
      <c r="K9" s="54" t="str">
        <f>IF(J9=0,"0",sırık!G9)</f>
        <v>0</v>
      </c>
      <c r="L9" s="57">
        <f>'400m'!F9</f>
        <v>0</v>
      </c>
      <c r="M9" s="58" t="str">
        <f>IF(L9=0,"0",'400m'!G9)</f>
        <v>0</v>
      </c>
      <c r="N9" s="57">
        <f>'1500m'!F9</f>
        <v>0</v>
      </c>
      <c r="O9" s="58" t="str">
        <f>IF(N9=0,"0",'1500m'!G9)</f>
        <v>0</v>
      </c>
      <c r="P9" s="56">
        <f>üçadım!F9</f>
        <v>0</v>
      </c>
      <c r="Q9" s="58" t="str">
        <f>IF(P9=0,"0",üçadım!G9)</f>
        <v>0</v>
      </c>
      <c r="R9" s="213">
        <f>SUM(E9,G9,I9,K9,M9,O9,Q9)</f>
        <v>0</v>
      </c>
      <c r="S9" s="56">
        <f>yüksek!F9</f>
        <v>0</v>
      </c>
      <c r="T9" s="54" t="str">
        <f>IF(S9=0,"0",yüksek!G9)</f>
        <v>0</v>
      </c>
      <c r="U9" s="55">
        <f>'200m'!F9</f>
        <v>0</v>
      </c>
      <c r="V9" s="54" t="str">
        <f>IF(U9=0,"0",'200m'!G9)</f>
        <v>0</v>
      </c>
      <c r="W9" s="57">
        <f>'800m'!F9</f>
        <v>0</v>
      </c>
      <c r="X9" s="54" t="str">
        <f>IF(W9=0,"0",'800m'!G9)</f>
        <v>0</v>
      </c>
      <c r="Y9" s="55">
        <f>gülle!F9</f>
        <v>0</v>
      </c>
      <c r="Z9" s="54" t="str">
        <f>IF(Y9=0,"0",gülle!G9)</f>
        <v>0</v>
      </c>
      <c r="AA9" s="55">
        <f>cirit!F9</f>
        <v>0</v>
      </c>
      <c r="AB9" s="58" t="str">
        <f>IF(AA9=0,"0",cirit!G9)</f>
        <v>0</v>
      </c>
      <c r="AC9" s="57">
        <f>'300m eng'!F9</f>
        <v>0</v>
      </c>
      <c r="AD9" s="58" t="str">
        <f>IF(AC9=0,"0",'300m eng'!G9)</f>
        <v>0</v>
      </c>
      <c r="AE9" s="56">
        <f>uzun!F9</f>
        <v>0</v>
      </c>
      <c r="AF9" s="58" t="str">
        <f>IF(AE9=0,"0",uzun!G9)</f>
        <v>0</v>
      </c>
      <c r="AG9" s="57">
        <f>İsveç!F9</f>
        <v>0</v>
      </c>
      <c r="AH9" s="58" t="str">
        <f>IF(AG9=0,"0",İsveç!G9)</f>
        <v>0</v>
      </c>
      <c r="AI9" s="213">
        <f>SUM(T9,V9,X9,Z9,AB9,AD9,AF9,AH9)</f>
        <v>0</v>
      </c>
      <c r="AJ9" s="213">
        <f>E9+G9+I9+K9+M9+O9+Q9+T9+V9+X9+Z9+AB9+AD9+AF9+AH9</f>
        <v>0</v>
      </c>
    </row>
    <row r="10" spans="1:36" ht="45" customHeight="1">
      <c r="A10" s="53">
        <v>2</v>
      </c>
      <c r="B10" s="39" t="str">
        <f>'yarışmaya katılan okullar'!C13</f>
        <v>ANAFARTALAR LİSESİ</v>
      </c>
      <c r="C10" s="54">
        <f>'yarışmaya katılan okullar'!B13</f>
        <v>35</v>
      </c>
      <c r="D10" s="55">
        <f>'100m eng'!F10</f>
        <v>0</v>
      </c>
      <c r="E10" s="54" t="str">
        <f>IF(D10=0,"0",'100m eng'!G10)</f>
        <v>0</v>
      </c>
      <c r="F10" s="56">
        <f>disk!F10</f>
        <v>0</v>
      </c>
      <c r="G10" s="54" t="str">
        <f>IF(F10=0,"0",disk!G10)</f>
        <v>0</v>
      </c>
      <c r="H10" s="55">
        <f>'100m'!F10</f>
        <v>0</v>
      </c>
      <c r="I10" s="54" t="str">
        <f>IF(H10=0,"0",'100m'!G10)</f>
        <v>0</v>
      </c>
      <c r="J10" s="56">
        <f>sırık!F10</f>
        <v>0</v>
      </c>
      <c r="K10" s="54" t="str">
        <f>IF(J10=0,"0",sırık!G10)</f>
        <v>0</v>
      </c>
      <c r="L10" s="57">
        <f>'400m'!F10</f>
        <v>0</v>
      </c>
      <c r="M10" s="58" t="str">
        <f>IF(L10=0,"0",'400m'!G10)</f>
        <v>0</v>
      </c>
      <c r="N10" s="57">
        <f>'1500m'!F10</f>
        <v>0</v>
      </c>
      <c r="O10" s="58" t="str">
        <f>IF(N10=0,"0",'1500m'!G10)</f>
        <v>0</v>
      </c>
      <c r="P10" s="56">
        <f>üçadım!F10</f>
        <v>0</v>
      </c>
      <c r="Q10" s="58" t="str">
        <f>IF(P10=0,"0",üçadım!G10)</f>
        <v>0</v>
      </c>
      <c r="R10" s="213">
        <f t="shared" ref="R10:R40" si="0">SUM(E10,G10,I10,K10,M10,O10,Q10)</f>
        <v>0</v>
      </c>
      <c r="S10" s="56">
        <f>yüksek!F10</f>
        <v>0</v>
      </c>
      <c r="T10" s="54" t="str">
        <f>IF(S10=0,"0",yüksek!G10)</f>
        <v>0</v>
      </c>
      <c r="U10" s="55">
        <f>'200m'!F10</f>
        <v>0</v>
      </c>
      <c r="V10" s="54" t="str">
        <f>IF(U10=0,"0",'200m'!G10)</f>
        <v>0</v>
      </c>
      <c r="W10" s="57">
        <f>'800m'!F10</f>
        <v>0</v>
      </c>
      <c r="X10" s="54" t="str">
        <f>IF(W10=0,"0",'800m'!G10)</f>
        <v>0</v>
      </c>
      <c r="Y10" s="55">
        <f>gülle!F10</f>
        <v>0</v>
      </c>
      <c r="Z10" s="54" t="str">
        <f>IF(Y10=0,"0",gülle!G10)</f>
        <v>0</v>
      </c>
      <c r="AA10" s="55">
        <f>cirit!F10</f>
        <v>0</v>
      </c>
      <c r="AB10" s="58" t="str">
        <f>IF(AA10=0,"0",cirit!G10)</f>
        <v>0</v>
      </c>
      <c r="AC10" s="57">
        <f>'300m eng'!F10</f>
        <v>0</v>
      </c>
      <c r="AD10" s="58" t="str">
        <f>IF(AC10=0,"0",'300m eng'!G10)</f>
        <v>0</v>
      </c>
      <c r="AE10" s="56">
        <f>uzun!F10</f>
        <v>0</v>
      </c>
      <c r="AF10" s="58" t="str">
        <f>IF(AE10=0,"0",uzun!G10)</f>
        <v>0</v>
      </c>
      <c r="AG10" s="57">
        <f>İsveç!F10</f>
        <v>0</v>
      </c>
      <c r="AH10" s="58" t="str">
        <f>IF(AG10=0,"0",İsveç!G10)</f>
        <v>0</v>
      </c>
      <c r="AI10" s="213">
        <f t="shared" ref="AI10:AI40" si="1">SUM(T10,V10,X10,Z10,AB10,AD10,AF10,AH10)</f>
        <v>0</v>
      </c>
      <c r="AJ10" s="213">
        <f t="shared" ref="AJ10:AJ40" si="2">E10+G10+I10+K10+M10+O10+Q10+T10+V10+X10+Z10+AB10+AD10+AF10+AH10</f>
        <v>0</v>
      </c>
    </row>
    <row r="11" spans="1:36" ht="45" customHeight="1">
      <c r="A11" s="53">
        <v>3</v>
      </c>
      <c r="B11" s="39" t="str">
        <f>'yarışmaya katılan okullar'!C14</f>
        <v>NAMIK KEMAL LİSESİ</v>
      </c>
      <c r="C11" s="54">
        <f>'yarışmaya katılan okullar'!B14</f>
        <v>49</v>
      </c>
      <c r="D11" s="55">
        <f>'100m eng'!F11</f>
        <v>0</v>
      </c>
      <c r="E11" s="54" t="str">
        <f>IF(D11=0,"0",'100m eng'!G11)</f>
        <v>0</v>
      </c>
      <c r="F11" s="56">
        <f>disk!F11</f>
        <v>0</v>
      </c>
      <c r="G11" s="54" t="str">
        <f>IF(F11=0,"0",disk!G11)</f>
        <v>0</v>
      </c>
      <c r="H11" s="55">
        <f>'100m'!F11</f>
        <v>0</v>
      </c>
      <c r="I11" s="54" t="str">
        <f>IF(H11=0,"0",'100m'!G11)</f>
        <v>0</v>
      </c>
      <c r="J11" s="56">
        <f>sırık!F11</f>
        <v>0</v>
      </c>
      <c r="K11" s="54" t="str">
        <f>IF(J11=0,"0",sırık!G11)</f>
        <v>0</v>
      </c>
      <c r="L11" s="57">
        <f>'400m'!F11</f>
        <v>0</v>
      </c>
      <c r="M11" s="58" t="str">
        <f>IF(L11=0,"0",'400m'!G11)</f>
        <v>0</v>
      </c>
      <c r="N11" s="57">
        <f>'1500m'!F11</f>
        <v>0</v>
      </c>
      <c r="O11" s="58" t="str">
        <f>IF(N11=0,"0",'1500m'!G11)</f>
        <v>0</v>
      </c>
      <c r="P11" s="56">
        <f>üçadım!F11</f>
        <v>0</v>
      </c>
      <c r="Q11" s="58" t="str">
        <f>IF(P11=0,"0",üçadım!G11)</f>
        <v>0</v>
      </c>
      <c r="R11" s="213">
        <f t="shared" si="0"/>
        <v>0</v>
      </c>
      <c r="S11" s="56">
        <f>yüksek!F11</f>
        <v>0</v>
      </c>
      <c r="T11" s="54" t="str">
        <f>IF(S11=0,"0",yüksek!G11)</f>
        <v>0</v>
      </c>
      <c r="U11" s="55">
        <f>'200m'!F11</f>
        <v>0</v>
      </c>
      <c r="V11" s="54" t="str">
        <f>IF(U11=0,"0",'200m'!G11)</f>
        <v>0</v>
      </c>
      <c r="W11" s="57">
        <f>'800m'!F11</f>
        <v>0</v>
      </c>
      <c r="X11" s="54" t="str">
        <f>IF(W11=0,"0",'800m'!G11)</f>
        <v>0</v>
      </c>
      <c r="Y11" s="55">
        <f>gülle!F11</f>
        <v>0</v>
      </c>
      <c r="Z11" s="54" t="str">
        <f>IF(Y11=0,"0",gülle!G11)</f>
        <v>0</v>
      </c>
      <c r="AA11" s="55">
        <f>cirit!F11</f>
        <v>0</v>
      </c>
      <c r="AB11" s="58" t="str">
        <f>IF(AA11=0,"0",cirit!G11)</f>
        <v>0</v>
      </c>
      <c r="AC11" s="57">
        <f>'300m eng'!F11</f>
        <v>0</v>
      </c>
      <c r="AD11" s="58" t="str">
        <f>IF(AC11=0,"0",'300m eng'!G11)</f>
        <v>0</v>
      </c>
      <c r="AE11" s="56">
        <f>uzun!F11</f>
        <v>0</v>
      </c>
      <c r="AF11" s="58" t="str">
        <f>IF(AE11=0,"0",uzun!G11)</f>
        <v>0</v>
      </c>
      <c r="AG11" s="57">
        <f>İsveç!F11</f>
        <v>0</v>
      </c>
      <c r="AH11" s="58" t="str">
        <f>IF(AG11=0,"0",İsveç!G11)</f>
        <v>0</v>
      </c>
      <c r="AI11" s="213">
        <f t="shared" si="1"/>
        <v>0</v>
      </c>
      <c r="AJ11" s="213">
        <f>E11+G11+I11+K11+M11+O11+Q11+T11+V11+X11+Z11+AB11+AD11+AF11+AH11</f>
        <v>0</v>
      </c>
    </row>
    <row r="12" spans="1:36" ht="45" customHeight="1">
      <c r="A12" s="53">
        <v>4</v>
      </c>
      <c r="B12" s="39" t="str">
        <f>'yarışmaya katılan okullar'!C15</f>
        <v>THE AMERİCAN COLLEGE</v>
      </c>
      <c r="C12" s="54">
        <f>'yarışmaya katılan okullar'!B15</f>
        <v>71</v>
      </c>
      <c r="D12" s="55">
        <f>'100m eng'!F12</f>
        <v>0</v>
      </c>
      <c r="E12" s="54" t="str">
        <f>IF(D12=0,"0",'100m eng'!G12)</f>
        <v>0</v>
      </c>
      <c r="F12" s="56">
        <f>disk!F12</f>
        <v>0</v>
      </c>
      <c r="G12" s="54" t="str">
        <f>IF(F12=0,"0",disk!G12)</f>
        <v>0</v>
      </c>
      <c r="H12" s="55">
        <f>'100m'!F12</f>
        <v>0</v>
      </c>
      <c r="I12" s="54" t="str">
        <f>IF(H12=0,"0",'100m'!G12)</f>
        <v>0</v>
      </c>
      <c r="J12" s="56">
        <f>sırık!F12</f>
        <v>0</v>
      </c>
      <c r="K12" s="54" t="str">
        <f>IF(J12=0,"0",sırık!G12)</f>
        <v>0</v>
      </c>
      <c r="L12" s="57">
        <f>'400m'!F12</f>
        <v>0</v>
      </c>
      <c r="M12" s="58" t="str">
        <f>IF(L12=0,"0",'400m'!G12)</f>
        <v>0</v>
      </c>
      <c r="N12" s="57">
        <f>'1500m'!F12</f>
        <v>0</v>
      </c>
      <c r="O12" s="58" t="str">
        <f>IF(N12=0,"0",'1500m'!G12)</f>
        <v>0</v>
      </c>
      <c r="P12" s="56">
        <f>üçadım!F12</f>
        <v>0</v>
      </c>
      <c r="Q12" s="58" t="str">
        <f>IF(P12=0,"0",üçadım!G12)</f>
        <v>0</v>
      </c>
      <c r="R12" s="213">
        <f t="shared" si="0"/>
        <v>0</v>
      </c>
      <c r="S12" s="56">
        <f>yüksek!F12</f>
        <v>0</v>
      </c>
      <c r="T12" s="54" t="str">
        <f>IF(S12=0,"0",yüksek!G12)</f>
        <v>0</v>
      </c>
      <c r="U12" s="55">
        <f>'200m'!F12</f>
        <v>0</v>
      </c>
      <c r="V12" s="54" t="str">
        <f>IF(U12=0,"0",'200m'!G12)</f>
        <v>0</v>
      </c>
      <c r="W12" s="57">
        <f>'800m'!F12</f>
        <v>0</v>
      </c>
      <c r="X12" s="54" t="str">
        <f>IF(W12=0,"0",'800m'!G12)</f>
        <v>0</v>
      </c>
      <c r="Y12" s="55">
        <f>gülle!F12</f>
        <v>0</v>
      </c>
      <c r="Z12" s="54" t="str">
        <f>IF(Y12=0,"0",gülle!G12)</f>
        <v>0</v>
      </c>
      <c r="AA12" s="55">
        <f>cirit!F12</f>
        <v>0</v>
      </c>
      <c r="AB12" s="58" t="str">
        <f>IF(AA12=0,"0",cirit!G12)</f>
        <v>0</v>
      </c>
      <c r="AC12" s="57">
        <f>'300m eng'!F12</f>
        <v>0</v>
      </c>
      <c r="AD12" s="58" t="str">
        <f>IF(AC12=0,"0",'300m eng'!G12)</f>
        <v>0</v>
      </c>
      <c r="AE12" s="56">
        <f>uzun!F12</f>
        <v>0</v>
      </c>
      <c r="AF12" s="58" t="str">
        <f>IF(AE12=0,"0",uzun!G12)</f>
        <v>0</v>
      </c>
      <c r="AG12" s="57">
        <f>İsveç!F12</f>
        <v>0</v>
      </c>
      <c r="AH12" s="58" t="str">
        <f>IF(AG12=0,"0",İsveç!G12)</f>
        <v>0</v>
      </c>
      <c r="AI12" s="213">
        <f t="shared" si="1"/>
        <v>0</v>
      </c>
      <c r="AJ12" s="213">
        <f t="shared" si="2"/>
        <v>0</v>
      </c>
    </row>
    <row r="13" spans="1:36" ht="45" customHeight="1">
      <c r="A13" s="53">
        <v>5</v>
      </c>
      <c r="B13" s="39" t="str">
        <f>'yarışmaya katılan okullar'!C16</f>
        <v>BÜLENT ECEVİT ANADOLU LİSESİ</v>
      </c>
      <c r="C13" s="54">
        <f>'yarışmaya katılan okullar'!B16</f>
        <v>77</v>
      </c>
      <c r="D13" s="55">
        <f>'100m eng'!F13</f>
        <v>0</v>
      </c>
      <c r="E13" s="54" t="str">
        <f>IF(D13=0,"0",'100m eng'!G13)</f>
        <v>0</v>
      </c>
      <c r="F13" s="56">
        <f>disk!F13</f>
        <v>0</v>
      </c>
      <c r="G13" s="54" t="str">
        <f>IF(F13=0,"0",disk!G13)</f>
        <v>0</v>
      </c>
      <c r="H13" s="55">
        <f>'100m'!F13</f>
        <v>0</v>
      </c>
      <c r="I13" s="54" t="str">
        <f>IF(H13=0,"0",'100m'!G13)</f>
        <v>0</v>
      </c>
      <c r="J13" s="56">
        <f>sırık!F13</f>
        <v>0</v>
      </c>
      <c r="K13" s="54" t="str">
        <f>IF(J13=0,"0",sırık!G13)</f>
        <v>0</v>
      </c>
      <c r="L13" s="57">
        <f>'400m'!F13</f>
        <v>0</v>
      </c>
      <c r="M13" s="58" t="str">
        <f>IF(L13=0,"0",'400m'!G13)</f>
        <v>0</v>
      </c>
      <c r="N13" s="57">
        <f>'1500m'!F13</f>
        <v>0</v>
      </c>
      <c r="O13" s="58" t="str">
        <f>IF(N13=0,"0",'1500m'!G13)</f>
        <v>0</v>
      </c>
      <c r="P13" s="56">
        <f>üçadım!F13</f>
        <v>0</v>
      </c>
      <c r="Q13" s="58" t="str">
        <f>IF(P13=0,"0",üçadım!G13)</f>
        <v>0</v>
      </c>
      <c r="R13" s="213">
        <f t="shared" si="0"/>
        <v>0</v>
      </c>
      <c r="S13" s="56">
        <f>yüksek!F13</f>
        <v>0</v>
      </c>
      <c r="T13" s="54" t="str">
        <f>IF(S13=0,"0",yüksek!G13)</f>
        <v>0</v>
      </c>
      <c r="U13" s="55">
        <f>'200m'!F13</f>
        <v>0</v>
      </c>
      <c r="V13" s="54" t="str">
        <f>IF(U13=0,"0",'200m'!G13)</f>
        <v>0</v>
      </c>
      <c r="W13" s="57">
        <f>'800m'!F13</f>
        <v>0</v>
      </c>
      <c r="X13" s="54" t="str">
        <f>IF(W13=0,"0",'800m'!G13)</f>
        <v>0</v>
      </c>
      <c r="Y13" s="55">
        <f>gülle!F13</f>
        <v>0</v>
      </c>
      <c r="Z13" s="54" t="str">
        <f>IF(Y13=0,"0",gülle!G13)</f>
        <v>0</v>
      </c>
      <c r="AA13" s="55">
        <f>cirit!F13</f>
        <v>0</v>
      </c>
      <c r="AB13" s="58" t="str">
        <f>IF(AA13=0,"0",cirit!G13)</f>
        <v>0</v>
      </c>
      <c r="AC13" s="57">
        <f>'300m eng'!F13</f>
        <v>0</v>
      </c>
      <c r="AD13" s="58" t="str">
        <f>IF(AC13=0,"0",'300m eng'!G13)</f>
        <v>0</v>
      </c>
      <c r="AE13" s="56">
        <f>uzun!F13</f>
        <v>0</v>
      </c>
      <c r="AF13" s="58" t="str">
        <f>IF(AE13=0,"0",uzun!G13)</f>
        <v>0</v>
      </c>
      <c r="AG13" s="57">
        <f>İsveç!F13</f>
        <v>0</v>
      </c>
      <c r="AH13" s="58" t="str">
        <f>IF(AG13=0,"0",İsveç!G13)</f>
        <v>0</v>
      </c>
      <c r="AI13" s="213">
        <f t="shared" si="1"/>
        <v>0</v>
      </c>
      <c r="AJ13" s="213">
        <f t="shared" si="2"/>
        <v>0</v>
      </c>
    </row>
    <row r="14" spans="1:36" ht="45" customHeight="1">
      <c r="A14" s="53">
        <v>6</v>
      </c>
      <c r="B14" s="39" t="str">
        <f>'yarışmaya katılan okullar'!C17</f>
        <v>GÜZELYURT MESLEK LİSESİ</v>
      </c>
      <c r="C14" s="54">
        <f>'yarışmaya katılan okullar'!B17</f>
        <v>45</v>
      </c>
      <c r="D14" s="55">
        <f>'100m eng'!F14</f>
        <v>0</v>
      </c>
      <c r="E14" s="54" t="str">
        <f>IF(D14=0,"0",'100m eng'!G14)</f>
        <v>0</v>
      </c>
      <c r="F14" s="56">
        <f>disk!F14</f>
        <v>0</v>
      </c>
      <c r="G14" s="54" t="str">
        <f>IF(F14=0,"0",disk!G14)</f>
        <v>0</v>
      </c>
      <c r="H14" s="55">
        <f>'100m'!F14</f>
        <v>0</v>
      </c>
      <c r="I14" s="54" t="str">
        <f>IF(H14=0,"0",'100m'!G14)</f>
        <v>0</v>
      </c>
      <c r="J14" s="56">
        <f>sırık!F14</f>
        <v>0</v>
      </c>
      <c r="K14" s="54" t="str">
        <f>IF(J14=0,"0",sırık!G14)</f>
        <v>0</v>
      </c>
      <c r="L14" s="57">
        <f>'400m'!F14</f>
        <v>0</v>
      </c>
      <c r="M14" s="58" t="str">
        <f>IF(L14=0,"0",'400m'!G14)</f>
        <v>0</v>
      </c>
      <c r="N14" s="57">
        <f>'1500m'!F14</f>
        <v>0</v>
      </c>
      <c r="O14" s="58" t="str">
        <f>IF(N14=0,"0",'1500m'!G14)</f>
        <v>0</v>
      </c>
      <c r="P14" s="56">
        <f>üçadım!F14</f>
        <v>0</v>
      </c>
      <c r="Q14" s="58" t="str">
        <f>IF(P14=0,"0",üçadım!G14)</f>
        <v>0</v>
      </c>
      <c r="R14" s="213">
        <f t="shared" si="0"/>
        <v>0</v>
      </c>
      <c r="S14" s="56">
        <f>yüksek!F14</f>
        <v>0</v>
      </c>
      <c r="T14" s="54" t="str">
        <f>IF(S14=0,"0",yüksek!G14)</f>
        <v>0</v>
      </c>
      <c r="U14" s="55">
        <f>'200m'!F14</f>
        <v>0</v>
      </c>
      <c r="V14" s="54" t="str">
        <f>IF(U14=0,"0",'200m'!G14)</f>
        <v>0</v>
      </c>
      <c r="W14" s="57">
        <f>'800m'!F14</f>
        <v>0</v>
      </c>
      <c r="X14" s="54" t="str">
        <f>IF(W14=0,"0",'800m'!G14)</f>
        <v>0</v>
      </c>
      <c r="Y14" s="55">
        <f>gülle!F14</f>
        <v>0</v>
      </c>
      <c r="Z14" s="54" t="str">
        <f>IF(Y14=0,"0",gülle!G14)</f>
        <v>0</v>
      </c>
      <c r="AA14" s="55">
        <f>cirit!F14</f>
        <v>0</v>
      </c>
      <c r="AB14" s="58" t="str">
        <f>IF(AA14=0,"0",cirit!G14)</f>
        <v>0</v>
      </c>
      <c r="AC14" s="57">
        <f>'300m eng'!F14</f>
        <v>0</v>
      </c>
      <c r="AD14" s="58" t="str">
        <f>IF(AC14=0,"0",'300m eng'!G14)</f>
        <v>0</v>
      </c>
      <c r="AE14" s="56">
        <f>uzun!F14</f>
        <v>0</v>
      </c>
      <c r="AF14" s="58" t="str">
        <f>IF(AE14=0,"0",uzun!G14)</f>
        <v>0</v>
      </c>
      <c r="AG14" s="57">
        <f>İsveç!F14</f>
        <v>0</v>
      </c>
      <c r="AH14" s="58" t="str">
        <f>IF(AG14=0,"0",İsveç!G14)</f>
        <v>0</v>
      </c>
      <c r="AI14" s="213">
        <f t="shared" si="1"/>
        <v>0</v>
      </c>
      <c r="AJ14" s="213">
        <f t="shared" si="2"/>
        <v>0</v>
      </c>
    </row>
    <row r="15" spans="1:36" ht="45" customHeight="1">
      <c r="A15" s="53">
        <v>7</v>
      </c>
      <c r="B15" s="39" t="str">
        <f>'yarışmaya katılan okullar'!C18</f>
        <v>ERENKÖY LİSESİ</v>
      </c>
      <c r="C15" s="54">
        <f>'yarışmaya katılan okullar'!B18</f>
        <v>40</v>
      </c>
      <c r="D15" s="55">
        <f>'100m eng'!F15</f>
        <v>0</v>
      </c>
      <c r="E15" s="54" t="str">
        <f>IF(D15=0,"0",'100m eng'!G15)</f>
        <v>0</v>
      </c>
      <c r="F15" s="56">
        <f>disk!F15</f>
        <v>0</v>
      </c>
      <c r="G15" s="54" t="str">
        <f>IF(F15=0,"0",disk!G15)</f>
        <v>0</v>
      </c>
      <c r="H15" s="55">
        <f>'100m'!F15</f>
        <v>0</v>
      </c>
      <c r="I15" s="54" t="str">
        <f>IF(H15=0,"0",'100m'!G15)</f>
        <v>0</v>
      </c>
      <c r="J15" s="56">
        <f>sırık!F15</f>
        <v>0</v>
      </c>
      <c r="K15" s="54" t="str">
        <f>IF(J15=0,"0",sırık!G15)</f>
        <v>0</v>
      </c>
      <c r="L15" s="57">
        <f>'400m'!F15</f>
        <v>0</v>
      </c>
      <c r="M15" s="58" t="str">
        <f>IF(L15=0,"0",'400m'!G15)</f>
        <v>0</v>
      </c>
      <c r="N15" s="57">
        <f>'1500m'!F15</f>
        <v>0</v>
      </c>
      <c r="O15" s="58" t="str">
        <f>IF(N15=0,"0",'1500m'!G15)</f>
        <v>0</v>
      </c>
      <c r="P15" s="56">
        <f>üçadım!F15</f>
        <v>0</v>
      </c>
      <c r="Q15" s="58" t="str">
        <f>IF(P15=0,"0",üçadım!G15)</f>
        <v>0</v>
      </c>
      <c r="R15" s="213">
        <f t="shared" si="0"/>
        <v>0</v>
      </c>
      <c r="S15" s="56">
        <f>yüksek!F15</f>
        <v>0</v>
      </c>
      <c r="T15" s="54" t="str">
        <f>IF(S15=0,"0",yüksek!G15)</f>
        <v>0</v>
      </c>
      <c r="U15" s="55">
        <f>'200m'!F15</f>
        <v>0</v>
      </c>
      <c r="V15" s="54" t="str">
        <f>IF(U15=0,"0",'200m'!G15)</f>
        <v>0</v>
      </c>
      <c r="W15" s="57">
        <f>'800m'!F15</f>
        <v>0</v>
      </c>
      <c r="X15" s="54" t="str">
        <f>IF(W15=0,"0",'800m'!G15)</f>
        <v>0</v>
      </c>
      <c r="Y15" s="55">
        <f>gülle!F15</f>
        <v>0</v>
      </c>
      <c r="Z15" s="54" t="str">
        <f>IF(Y15=0,"0",gülle!G15)</f>
        <v>0</v>
      </c>
      <c r="AA15" s="55">
        <f>cirit!F15</f>
        <v>0</v>
      </c>
      <c r="AB15" s="58" t="str">
        <f>IF(AA15=0,"0",cirit!G15)</f>
        <v>0</v>
      </c>
      <c r="AC15" s="57">
        <f>'300m eng'!F15</f>
        <v>0</v>
      </c>
      <c r="AD15" s="58" t="str">
        <f>IF(AC15=0,"0",'300m eng'!G15)</f>
        <v>0</v>
      </c>
      <c r="AE15" s="56">
        <f>uzun!F15</f>
        <v>0</v>
      </c>
      <c r="AF15" s="58" t="str">
        <f>IF(AE15=0,"0",uzun!G15)</f>
        <v>0</v>
      </c>
      <c r="AG15" s="57">
        <f>İsveç!F15</f>
        <v>0</v>
      </c>
      <c r="AH15" s="58" t="str">
        <f>IF(AG15=0,"0",İsveç!G15)</f>
        <v>0</v>
      </c>
      <c r="AI15" s="213">
        <f t="shared" si="1"/>
        <v>0</v>
      </c>
      <c r="AJ15" s="213">
        <f t="shared" si="2"/>
        <v>0</v>
      </c>
    </row>
    <row r="16" spans="1:36" ht="45" customHeight="1">
      <c r="A16" s="53">
        <v>8</v>
      </c>
      <c r="B16" s="39" t="str">
        <f>'yarışmaya katılan okullar'!C19</f>
        <v>LEFKE GAZİ LİSESİ</v>
      </c>
      <c r="C16" s="54">
        <f>'yarışmaya katılan okullar'!B19</f>
        <v>44</v>
      </c>
      <c r="D16" s="55">
        <f>'100m eng'!F16</f>
        <v>0</v>
      </c>
      <c r="E16" s="54" t="str">
        <f>IF(D16=0,"0",'100m eng'!G16)</f>
        <v>0</v>
      </c>
      <c r="F16" s="56">
        <f>disk!F16</f>
        <v>0</v>
      </c>
      <c r="G16" s="54" t="str">
        <f>IF(F16=0,"0",disk!G16)</f>
        <v>0</v>
      </c>
      <c r="H16" s="55">
        <f>'100m'!F16</f>
        <v>0</v>
      </c>
      <c r="I16" s="54" t="str">
        <f>IF(H16=0,"0",'100m'!G16)</f>
        <v>0</v>
      </c>
      <c r="J16" s="56">
        <f>sırık!F16</f>
        <v>0</v>
      </c>
      <c r="K16" s="54" t="str">
        <f>IF(J16=0,"0",sırık!G16)</f>
        <v>0</v>
      </c>
      <c r="L16" s="57">
        <f>'400m'!F16</f>
        <v>0</v>
      </c>
      <c r="M16" s="58" t="str">
        <f>IF(L16=0,"0",'400m'!G16)</f>
        <v>0</v>
      </c>
      <c r="N16" s="57">
        <f>'1500m'!F16</f>
        <v>0</v>
      </c>
      <c r="O16" s="58" t="str">
        <f>IF(N16=0,"0",'1500m'!G16)</f>
        <v>0</v>
      </c>
      <c r="P16" s="56">
        <f>üçadım!F16</f>
        <v>0</v>
      </c>
      <c r="Q16" s="58" t="str">
        <f>IF(P16=0,"0",üçadım!G16)</f>
        <v>0</v>
      </c>
      <c r="R16" s="213">
        <f t="shared" si="0"/>
        <v>0</v>
      </c>
      <c r="S16" s="56">
        <f>yüksek!F16</f>
        <v>0</v>
      </c>
      <c r="T16" s="54" t="str">
        <f>IF(S16=0,"0",yüksek!G16)</f>
        <v>0</v>
      </c>
      <c r="U16" s="55">
        <f>'200m'!F16</f>
        <v>0</v>
      </c>
      <c r="V16" s="54" t="str">
        <f>IF(U16=0,"0",'200m'!G16)</f>
        <v>0</v>
      </c>
      <c r="W16" s="57">
        <f>'800m'!F16</f>
        <v>0</v>
      </c>
      <c r="X16" s="54" t="str">
        <f>IF(W16=0,"0",'800m'!G16)</f>
        <v>0</v>
      </c>
      <c r="Y16" s="55">
        <f>gülle!F16</f>
        <v>0</v>
      </c>
      <c r="Z16" s="54" t="str">
        <f>IF(Y16=0,"0",gülle!G16)</f>
        <v>0</v>
      </c>
      <c r="AA16" s="55">
        <f>cirit!F16</f>
        <v>0</v>
      </c>
      <c r="AB16" s="58" t="str">
        <f>IF(AA16=0,"0",cirit!G16)</f>
        <v>0</v>
      </c>
      <c r="AC16" s="57">
        <f>'300m eng'!F16</f>
        <v>0</v>
      </c>
      <c r="AD16" s="58" t="str">
        <f>IF(AC16=0,"0",'300m eng'!G16)</f>
        <v>0</v>
      </c>
      <c r="AE16" s="56">
        <f>uzun!F16</f>
        <v>0</v>
      </c>
      <c r="AF16" s="58" t="str">
        <f>IF(AE16=0,"0",uzun!G16)</f>
        <v>0</v>
      </c>
      <c r="AG16" s="57">
        <f>İsveç!F16</f>
        <v>0</v>
      </c>
      <c r="AH16" s="58" t="str">
        <f>IF(AG16=0,"0",İsveç!G16)</f>
        <v>0</v>
      </c>
      <c r="AI16" s="213">
        <f t="shared" si="1"/>
        <v>0</v>
      </c>
      <c r="AJ16" s="213">
        <f t="shared" si="2"/>
        <v>0</v>
      </c>
    </row>
    <row r="17" spans="1:36" ht="45" customHeight="1">
      <c r="A17" s="53">
        <v>9</v>
      </c>
      <c r="B17" s="39" t="str">
        <f>'yarışmaya katılan okullar'!C20</f>
        <v>THE ENGLISH SCHOOL OF KYRENIA</v>
      </c>
      <c r="C17" s="54">
        <f>'yarışmaya katılan okullar'!B20</f>
        <v>81</v>
      </c>
      <c r="D17" s="55">
        <f>'100m eng'!F17</f>
        <v>0</v>
      </c>
      <c r="E17" s="54" t="str">
        <f>IF(D17=0,"0",'100m eng'!G17)</f>
        <v>0</v>
      </c>
      <c r="F17" s="56">
        <f>disk!F17</f>
        <v>0</v>
      </c>
      <c r="G17" s="54" t="str">
        <f>IF(F17=0,"0",disk!G17)</f>
        <v>0</v>
      </c>
      <c r="H17" s="55">
        <f>'100m'!F17</f>
        <v>0</v>
      </c>
      <c r="I17" s="54" t="str">
        <f>IF(H17=0,"0",'100m'!G17)</f>
        <v>0</v>
      </c>
      <c r="J17" s="56">
        <f>sırık!F17</f>
        <v>0</v>
      </c>
      <c r="K17" s="54" t="str">
        <f>IF(J17=0,"0",sırık!G17)</f>
        <v>0</v>
      </c>
      <c r="L17" s="57">
        <f>'400m'!F17</f>
        <v>0</v>
      </c>
      <c r="M17" s="58" t="str">
        <f>IF(L17=0,"0",'400m'!G17)</f>
        <v>0</v>
      </c>
      <c r="N17" s="57">
        <f>'1500m'!F17</f>
        <v>0</v>
      </c>
      <c r="O17" s="58" t="str">
        <f>IF(N17=0,"0",'1500m'!G17)</f>
        <v>0</v>
      </c>
      <c r="P17" s="56">
        <f>üçadım!F17</f>
        <v>0</v>
      </c>
      <c r="Q17" s="58" t="str">
        <f>IF(P17=0,"0",üçadım!G17)</f>
        <v>0</v>
      </c>
      <c r="R17" s="213">
        <f t="shared" si="0"/>
        <v>0</v>
      </c>
      <c r="S17" s="56">
        <f>yüksek!F17</f>
        <v>0</v>
      </c>
      <c r="T17" s="54" t="str">
        <f>IF(S17=0,"0",yüksek!G17)</f>
        <v>0</v>
      </c>
      <c r="U17" s="55">
        <f>'200m'!F17</f>
        <v>0</v>
      </c>
      <c r="V17" s="54" t="str">
        <f>IF(U17=0,"0",'200m'!G17)</f>
        <v>0</v>
      </c>
      <c r="W17" s="57">
        <f>'800m'!F17</f>
        <v>0</v>
      </c>
      <c r="X17" s="54" t="str">
        <f>IF(W17=0,"0",'800m'!G17)</f>
        <v>0</v>
      </c>
      <c r="Y17" s="55">
        <f>gülle!F17</f>
        <v>0</v>
      </c>
      <c r="Z17" s="54" t="str">
        <f>IF(Y17=0,"0",gülle!G17)</f>
        <v>0</v>
      </c>
      <c r="AA17" s="55">
        <f>cirit!F17</f>
        <v>0</v>
      </c>
      <c r="AB17" s="58" t="str">
        <f>IF(AA17=0,"0",cirit!G17)</f>
        <v>0</v>
      </c>
      <c r="AC17" s="57">
        <f>'300m eng'!F17</f>
        <v>0</v>
      </c>
      <c r="AD17" s="58" t="str">
        <f>IF(AC17=0,"0",'300m eng'!G17)</f>
        <v>0</v>
      </c>
      <c r="AE17" s="56">
        <f>uzun!F17</f>
        <v>0</v>
      </c>
      <c r="AF17" s="58" t="str">
        <f>IF(AE17=0,"0",uzun!G17)</f>
        <v>0</v>
      </c>
      <c r="AG17" s="57">
        <f>İsveç!F17</f>
        <v>0</v>
      </c>
      <c r="AH17" s="58" t="str">
        <f>IF(AG17=0,"0",İsveç!G17)</f>
        <v>0</v>
      </c>
      <c r="AI17" s="213">
        <f t="shared" si="1"/>
        <v>0</v>
      </c>
      <c r="AJ17" s="213">
        <f t="shared" si="2"/>
        <v>0</v>
      </c>
    </row>
    <row r="18" spans="1:36" ht="45" customHeight="1">
      <c r="A18" s="53">
        <v>10</v>
      </c>
      <c r="B18" s="39" t="str">
        <f>'yarışmaya katılan okullar'!C21</f>
        <v>KURTULUŞ LİSESİ</v>
      </c>
      <c r="C18" s="54">
        <f>'yarışmaya katılan okullar'!B21</f>
        <v>47</v>
      </c>
      <c r="D18" s="55">
        <f>'100m eng'!F18</f>
        <v>0</v>
      </c>
      <c r="E18" s="54" t="str">
        <f>IF(D18=0,"0",'100m eng'!G18)</f>
        <v>0</v>
      </c>
      <c r="F18" s="56">
        <f>disk!F18</f>
        <v>0</v>
      </c>
      <c r="G18" s="54" t="str">
        <f>IF(F18=0,"0",disk!G18)</f>
        <v>0</v>
      </c>
      <c r="H18" s="55">
        <f>'100m'!F18</f>
        <v>0</v>
      </c>
      <c r="I18" s="54" t="str">
        <f>IF(H18=0,"0",'100m'!G18)</f>
        <v>0</v>
      </c>
      <c r="J18" s="56">
        <f>sırık!F18</f>
        <v>0</v>
      </c>
      <c r="K18" s="54" t="str">
        <f>IF(J18=0,"0",sırık!G18)</f>
        <v>0</v>
      </c>
      <c r="L18" s="57">
        <f>'400m'!F18</f>
        <v>0</v>
      </c>
      <c r="M18" s="58" t="str">
        <f>IF(L18=0,"0",'400m'!G18)</f>
        <v>0</v>
      </c>
      <c r="N18" s="57">
        <f>'1500m'!F18</f>
        <v>0</v>
      </c>
      <c r="O18" s="58" t="str">
        <f>IF(N18=0,"0",'1500m'!G18)</f>
        <v>0</v>
      </c>
      <c r="P18" s="56">
        <f>üçadım!F18</f>
        <v>0</v>
      </c>
      <c r="Q18" s="58" t="str">
        <f>IF(P18=0,"0",üçadım!G18)</f>
        <v>0</v>
      </c>
      <c r="R18" s="213">
        <f t="shared" si="0"/>
        <v>0</v>
      </c>
      <c r="S18" s="56">
        <f>yüksek!F18</f>
        <v>0</v>
      </c>
      <c r="T18" s="54" t="str">
        <f>IF(S18=0,"0",yüksek!G18)</f>
        <v>0</v>
      </c>
      <c r="U18" s="55">
        <f>'200m'!F18</f>
        <v>0</v>
      </c>
      <c r="V18" s="54" t="str">
        <f>IF(U18=0,"0",'200m'!G18)</f>
        <v>0</v>
      </c>
      <c r="W18" s="57">
        <f>'800m'!F18</f>
        <v>0</v>
      </c>
      <c r="X18" s="54" t="str">
        <f>IF(W18=0,"0",'800m'!G18)</f>
        <v>0</v>
      </c>
      <c r="Y18" s="55">
        <f>gülle!F18</f>
        <v>0</v>
      </c>
      <c r="Z18" s="54" t="str">
        <f>IF(Y18=0,"0",gülle!G18)</f>
        <v>0</v>
      </c>
      <c r="AA18" s="55">
        <f>cirit!F18</f>
        <v>0</v>
      </c>
      <c r="AB18" s="58" t="str">
        <f>IF(AA18=0,"0",cirit!G18)</f>
        <v>0</v>
      </c>
      <c r="AC18" s="57">
        <f>'300m eng'!F18</f>
        <v>0</v>
      </c>
      <c r="AD18" s="58" t="str">
        <f>IF(AC18=0,"0",'300m eng'!G18)</f>
        <v>0</v>
      </c>
      <c r="AE18" s="56">
        <f>uzun!F18</f>
        <v>0</v>
      </c>
      <c r="AF18" s="58" t="str">
        <f>IF(AE18=0,"0",uzun!G18)</f>
        <v>0</v>
      </c>
      <c r="AG18" s="57">
        <f>İsveç!F18</f>
        <v>0</v>
      </c>
      <c r="AH18" s="58" t="str">
        <f>IF(AG18=0,"0",İsveç!G18)</f>
        <v>0</v>
      </c>
      <c r="AI18" s="213">
        <f t="shared" si="1"/>
        <v>0</v>
      </c>
      <c r="AJ18" s="213">
        <f t="shared" si="2"/>
        <v>0</v>
      </c>
    </row>
    <row r="19" spans="1:36" ht="45" customHeight="1">
      <c r="A19" s="53">
        <v>11</v>
      </c>
      <c r="B19" s="39" t="str">
        <f>'yarışmaya katılan okullar'!C22</f>
        <v>BEKİRPAŞA LİSESİ</v>
      </c>
      <c r="C19" s="54">
        <f>'yarışmaya katılan okullar'!B22</f>
        <v>37</v>
      </c>
      <c r="D19" s="55">
        <f>'100m eng'!F19</f>
        <v>0</v>
      </c>
      <c r="E19" s="54" t="str">
        <f>IF(D19=0,"0",'100m eng'!G19)</f>
        <v>0</v>
      </c>
      <c r="F19" s="56">
        <f>disk!F19</f>
        <v>0</v>
      </c>
      <c r="G19" s="54" t="str">
        <f>IF(F19=0,"0",disk!G19)</f>
        <v>0</v>
      </c>
      <c r="H19" s="55">
        <f>'100m'!F19</f>
        <v>0</v>
      </c>
      <c r="I19" s="54" t="str">
        <f>IF(H19=0,"0",'100m'!G19)</f>
        <v>0</v>
      </c>
      <c r="J19" s="56">
        <f>sırık!F19</f>
        <v>0</v>
      </c>
      <c r="K19" s="54" t="str">
        <f>IF(J19=0,"0",sırık!G19)</f>
        <v>0</v>
      </c>
      <c r="L19" s="57">
        <f>'400m'!F19</f>
        <v>0</v>
      </c>
      <c r="M19" s="58" t="str">
        <f>IF(L19=0,"0",'400m'!G19)</f>
        <v>0</v>
      </c>
      <c r="N19" s="57">
        <f>'1500m'!F19</f>
        <v>0</v>
      </c>
      <c r="O19" s="58" t="str">
        <f>IF(N19=0,"0",'1500m'!G19)</f>
        <v>0</v>
      </c>
      <c r="P19" s="56">
        <f>üçadım!F19</f>
        <v>0</v>
      </c>
      <c r="Q19" s="58" t="str">
        <f>IF(P19=0,"0",üçadım!G19)</f>
        <v>0</v>
      </c>
      <c r="R19" s="213">
        <f t="shared" si="0"/>
        <v>0</v>
      </c>
      <c r="S19" s="56">
        <f>yüksek!F19</f>
        <v>0</v>
      </c>
      <c r="T19" s="54" t="str">
        <f>IF(S19=0,"0",yüksek!G19)</f>
        <v>0</v>
      </c>
      <c r="U19" s="55">
        <f>'200m'!F19</f>
        <v>0</v>
      </c>
      <c r="V19" s="54" t="str">
        <f>IF(U19=0,"0",'200m'!G19)</f>
        <v>0</v>
      </c>
      <c r="W19" s="57">
        <f>'800m'!F19</f>
        <v>0</v>
      </c>
      <c r="X19" s="54" t="str">
        <f>IF(W19=0,"0",'800m'!G19)</f>
        <v>0</v>
      </c>
      <c r="Y19" s="55">
        <f>gülle!F19</f>
        <v>0</v>
      </c>
      <c r="Z19" s="54" t="str">
        <f>IF(Y19=0,"0",gülle!G19)</f>
        <v>0</v>
      </c>
      <c r="AA19" s="55">
        <f>cirit!F19</f>
        <v>0</v>
      </c>
      <c r="AB19" s="58" t="str">
        <f>IF(AA19=0,"0",cirit!G19)</f>
        <v>0</v>
      </c>
      <c r="AC19" s="57">
        <f>'300m eng'!F19</f>
        <v>0</v>
      </c>
      <c r="AD19" s="58" t="str">
        <f>IF(AC19=0,"0",'300m eng'!G19)</f>
        <v>0</v>
      </c>
      <c r="AE19" s="56">
        <f>uzun!F19</f>
        <v>0</v>
      </c>
      <c r="AF19" s="58" t="str">
        <f>IF(AE19=0,"0",uzun!G19)</f>
        <v>0</v>
      </c>
      <c r="AG19" s="57">
        <f>İsveç!F19</f>
        <v>0</v>
      </c>
      <c r="AH19" s="58" t="str">
        <f>IF(AG19=0,"0",İsveç!G19)</f>
        <v>0</v>
      </c>
      <c r="AI19" s="213">
        <f t="shared" si="1"/>
        <v>0</v>
      </c>
      <c r="AJ19" s="213">
        <f t="shared" si="2"/>
        <v>0</v>
      </c>
    </row>
    <row r="20" spans="1:36" ht="45" customHeight="1">
      <c r="A20" s="53">
        <v>12</v>
      </c>
      <c r="B20" s="39" t="str">
        <f>'yarışmaya katılan okullar'!C23</f>
        <v>LEFKOŞA TÜRK LİSESİ</v>
      </c>
      <c r="C20" s="54">
        <f>'yarışmaya katılan okullar'!B23</f>
        <v>48</v>
      </c>
      <c r="D20" s="55">
        <f>'100m eng'!F20</f>
        <v>0</v>
      </c>
      <c r="E20" s="54" t="str">
        <f>IF(D20=0,"0",'100m eng'!G20)</f>
        <v>0</v>
      </c>
      <c r="F20" s="56">
        <f>disk!F20</f>
        <v>0</v>
      </c>
      <c r="G20" s="54" t="str">
        <f>IF(F20=0,"0",disk!G20)</f>
        <v>0</v>
      </c>
      <c r="H20" s="55">
        <f>'100m'!F20</f>
        <v>0</v>
      </c>
      <c r="I20" s="54" t="str">
        <f>IF(H20=0,"0",'100m'!G20)</f>
        <v>0</v>
      </c>
      <c r="J20" s="56">
        <f>sırık!F20</f>
        <v>0</v>
      </c>
      <c r="K20" s="54" t="str">
        <f>IF(J20=0,"0",sırık!G20)</f>
        <v>0</v>
      </c>
      <c r="L20" s="57">
        <f>'400m'!F20</f>
        <v>0</v>
      </c>
      <c r="M20" s="58" t="str">
        <f>IF(L20=0,"0",'400m'!G20)</f>
        <v>0</v>
      </c>
      <c r="N20" s="57">
        <f>'1500m'!F20</f>
        <v>0</v>
      </c>
      <c r="O20" s="58" t="str">
        <f>IF(N20=0,"0",'1500m'!G20)</f>
        <v>0</v>
      </c>
      <c r="P20" s="56">
        <f>üçadım!F20</f>
        <v>0</v>
      </c>
      <c r="Q20" s="58" t="str">
        <f>IF(P20=0,"0",üçadım!G20)</f>
        <v>0</v>
      </c>
      <c r="R20" s="213">
        <f t="shared" si="0"/>
        <v>0</v>
      </c>
      <c r="S20" s="56">
        <f>yüksek!F20</f>
        <v>0</v>
      </c>
      <c r="T20" s="54" t="str">
        <f>IF(S20=0,"0",yüksek!G20)</f>
        <v>0</v>
      </c>
      <c r="U20" s="55">
        <f>'200m'!F20</f>
        <v>0</v>
      </c>
      <c r="V20" s="54" t="str">
        <f>IF(U20=0,"0",'200m'!G20)</f>
        <v>0</v>
      </c>
      <c r="W20" s="57">
        <f>'800m'!F20</f>
        <v>0</v>
      </c>
      <c r="X20" s="54" t="str">
        <f>IF(W20=0,"0",'800m'!G20)</f>
        <v>0</v>
      </c>
      <c r="Y20" s="55">
        <f>gülle!F20</f>
        <v>0</v>
      </c>
      <c r="Z20" s="54" t="str">
        <f>IF(Y20=0,"0",gülle!G20)</f>
        <v>0</v>
      </c>
      <c r="AA20" s="55">
        <f>cirit!F20</f>
        <v>0</v>
      </c>
      <c r="AB20" s="58" t="str">
        <f>IF(AA20=0,"0",cirit!G20)</f>
        <v>0</v>
      </c>
      <c r="AC20" s="57">
        <f>'300m eng'!F20</f>
        <v>0</v>
      </c>
      <c r="AD20" s="58" t="str">
        <f>IF(AC20=0,"0",'300m eng'!G20)</f>
        <v>0</v>
      </c>
      <c r="AE20" s="56">
        <f>uzun!F20</f>
        <v>0</v>
      </c>
      <c r="AF20" s="58" t="str">
        <f>IF(AE20=0,"0",uzun!G20)</f>
        <v>0</v>
      </c>
      <c r="AG20" s="57">
        <f>İsveç!F20</f>
        <v>0</v>
      </c>
      <c r="AH20" s="58" t="str">
        <f>IF(AG20=0,"0",İsveç!G20)</f>
        <v>0</v>
      </c>
      <c r="AI20" s="213">
        <f t="shared" si="1"/>
        <v>0</v>
      </c>
      <c r="AJ20" s="213">
        <f t="shared" si="2"/>
        <v>0</v>
      </c>
    </row>
    <row r="21" spans="1:36" ht="45" customHeight="1">
      <c r="A21" s="53">
        <v>13</v>
      </c>
      <c r="B21" s="39" t="str">
        <f>'yarışmaya katılan okullar'!C24</f>
        <v>CENGİZ TOPEL E. M .LİSESİ</v>
      </c>
      <c r="C21" s="54">
        <f>'yarışmaya katılan okullar'!B24</f>
        <v>39</v>
      </c>
      <c r="D21" s="55">
        <f>'100m eng'!F21</f>
        <v>0</v>
      </c>
      <c r="E21" s="54" t="str">
        <f>IF(D21=0,"0",'100m eng'!G21)</f>
        <v>0</v>
      </c>
      <c r="F21" s="56">
        <f>disk!F21</f>
        <v>0</v>
      </c>
      <c r="G21" s="54" t="str">
        <f>IF(F21=0,"0",disk!G21)</f>
        <v>0</v>
      </c>
      <c r="H21" s="55">
        <f>'100m'!F21</f>
        <v>0</v>
      </c>
      <c r="I21" s="54" t="str">
        <f>IF(H21=0,"0",'100m'!G21)</f>
        <v>0</v>
      </c>
      <c r="J21" s="56">
        <f>sırık!F21</f>
        <v>0</v>
      </c>
      <c r="K21" s="54" t="str">
        <f>IF(J21=0,"0",sırık!G21)</f>
        <v>0</v>
      </c>
      <c r="L21" s="57">
        <f>'400m'!F21</f>
        <v>0</v>
      </c>
      <c r="M21" s="58" t="str">
        <f>IF(L21=0,"0",'400m'!G21)</f>
        <v>0</v>
      </c>
      <c r="N21" s="57">
        <f>'1500m'!F21</f>
        <v>0</v>
      </c>
      <c r="O21" s="58" t="str">
        <f>IF(N21=0,"0",'1500m'!G21)</f>
        <v>0</v>
      </c>
      <c r="P21" s="56">
        <f>üçadım!F21</f>
        <v>0</v>
      </c>
      <c r="Q21" s="58" t="str">
        <f>IF(P21=0,"0",üçadım!G21)</f>
        <v>0</v>
      </c>
      <c r="R21" s="213">
        <f t="shared" si="0"/>
        <v>0</v>
      </c>
      <c r="S21" s="56">
        <f>yüksek!F21</f>
        <v>0</v>
      </c>
      <c r="T21" s="54" t="str">
        <f>IF(S21=0,"0",yüksek!G21)</f>
        <v>0</v>
      </c>
      <c r="U21" s="55">
        <f>'200m'!F21</f>
        <v>0</v>
      </c>
      <c r="V21" s="54" t="str">
        <f>IF(U21=0,"0",'200m'!G21)</f>
        <v>0</v>
      </c>
      <c r="W21" s="57">
        <f>'800m'!F21</f>
        <v>0</v>
      </c>
      <c r="X21" s="54" t="str">
        <f>IF(W21=0,"0",'800m'!G21)</f>
        <v>0</v>
      </c>
      <c r="Y21" s="55">
        <f>gülle!F21</f>
        <v>0</v>
      </c>
      <c r="Z21" s="54" t="str">
        <f>IF(Y21=0,"0",gülle!G21)</f>
        <v>0</v>
      </c>
      <c r="AA21" s="55">
        <f>cirit!F21</f>
        <v>0</v>
      </c>
      <c r="AB21" s="58" t="str">
        <f>IF(AA21=0,"0",cirit!G21)</f>
        <v>0</v>
      </c>
      <c r="AC21" s="57">
        <f>'300m eng'!F21</f>
        <v>0</v>
      </c>
      <c r="AD21" s="58" t="str">
        <f>IF(AC21=0,"0",'300m eng'!G21)</f>
        <v>0</v>
      </c>
      <c r="AE21" s="56">
        <f>uzun!F21</f>
        <v>0</v>
      </c>
      <c r="AF21" s="58" t="str">
        <f>IF(AE21=0,"0",uzun!G21)</f>
        <v>0</v>
      </c>
      <c r="AG21" s="57">
        <f>İsveç!F21</f>
        <v>0</v>
      </c>
      <c r="AH21" s="58" t="str">
        <f>IF(AG21=0,"0",İsveç!G21)</f>
        <v>0</v>
      </c>
      <c r="AI21" s="213">
        <f t="shared" si="1"/>
        <v>0</v>
      </c>
      <c r="AJ21" s="213">
        <f t="shared" si="2"/>
        <v>0</v>
      </c>
    </row>
    <row r="22" spans="1:36" ht="45" customHeight="1">
      <c r="A22" s="53">
        <v>14</v>
      </c>
      <c r="B22" s="39" t="str">
        <f>'yarışmaya katılan okullar'!C25</f>
        <v>GÜZELYURT TMK</v>
      </c>
      <c r="C22" s="54">
        <f>'yarışmaya katılan okullar'!B25</f>
        <v>64</v>
      </c>
      <c r="D22" s="55">
        <f>'100m eng'!F22</f>
        <v>0</v>
      </c>
      <c r="E22" s="54" t="str">
        <f>IF(D22=0,"0",'100m eng'!G22)</f>
        <v>0</v>
      </c>
      <c r="F22" s="56">
        <f>disk!F22</f>
        <v>0</v>
      </c>
      <c r="G22" s="54" t="str">
        <f>IF(F22=0,"0",disk!G22)</f>
        <v>0</v>
      </c>
      <c r="H22" s="55">
        <f>'100m'!F22</f>
        <v>0</v>
      </c>
      <c r="I22" s="54" t="str">
        <f>IF(H22=0,"0",'100m'!G22)</f>
        <v>0</v>
      </c>
      <c r="J22" s="56">
        <f>sırık!F22</f>
        <v>0</v>
      </c>
      <c r="K22" s="54" t="str">
        <f>IF(J22=0,"0",sırık!G22)</f>
        <v>0</v>
      </c>
      <c r="L22" s="57">
        <f>'400m'!F22</f>
        <v>0</v>
      </c>
      <c r="M22" s="58" t="str">
        <f>IF(L22=0,"0",'400m'!G22)</f>
        <v>0</v>
      </c>
      <c r="N22" s="57">
        <f>'1500m'!F22</f>
        <v>0</v>
      </c>
      <c r="O22" s="58" t="str">
        <f>IF(N22=0,"0",'1500m'!G22)</f>
        <v>0</v>
      </c>
      <c r="P22" s="56">
        <f>üçadım!F22</f>
        <v>0</v>
      </c>
      <c r="Q22" s="58" t="str">
        <f>IF(P22=0,"0",üçadım!G22)</f>
        <v>0</v>
      </c>
      <c r="R22" s="213">
        <f t="shared" si="0"/>
        <v>0</v>
      </c>
      <c r="S22" s="56">
        <f>yüksek!F22</f>
        <v>0</v>
      </c>
      <c r="T22" s="54" t="str">
        <f>IF(S22=0,"0",yüksek!G22)</f>
        <v>0</v>
      </c>
      <c r="U22" s="55">
        <f>'200m'!F22</f>
        <v>0</v>
      </c>
      <c r="V22" s="54" t="str">
        <f>IF(U22=0,"0",'200m'!G22)</f>
        <v>0</v>
      </c>
      <c r="W22" s="57">
        <f>'800m'!F22</f>
        <v>0</v>
      </c>
      <c r="X22" s="54" t="str">
        <f>IF(W22=0,"0",'800m'!G22)</f>
        <v>0</v>
      </c>
      <c r="Y22" s="55">
        <f>gülle!F22</f>
        <v>0</v>
      </c>
      <c r="Z22" s="54" t="str">
        <f>IF(Y22=0,"0",gülle!G22)</f>
        <v>0</v>
      </c>
      <c r="AA22" s="55">
        <f>cirit!F22</f>
        <v>0</v>
      </c>
      <c r="AB22" s="58" t="str">
        <f>IF(AA22=0,"0",cirit!G22)</f>
        <v>0</v>
      </c>
      <c r="AC22" s="57">
        <f>'300m eng'!F22</f>
        <v>0</v>
      </c>
      <c r="AD22" s="58" t="str">
        <f>IF(AC22=0,"0",'300m eng'!G22)</f>
        <v>0</v>
      </c>
      <c r="AE22" s="56">
        <f>uzun!F22</f>
        <v>0</v>
      </c>
      <c r="AF22" s="58" t="str">
        <f>IF(AE22=0,"0",uzun!G22)</f>
        <v>0</v>
      </c>
      <c r="AG22" s="57">
        <f>İsveç!F22</f>
        <v>0</v>
      </c>
      <c r="AH22" s="58" t="str">
        <f>IF(AG22=0,"0",İsveç!G22)</f>
        <v>0</v>
      </c>
      <c r="AI22" s="213">
        <f t="shared" si="1"/>
        <v>0</v>
      </c>
      <c r="AJ22" s="213">
        <f t="shared" si="2"/>
        <v>0</v>
      </c>
    </row>
    <row r="23" spans="1:36" ht="45" customHeight="1">
      <c r="A23" s="53">
        <v>15</v>
      </c>
      <c r="B23" s="39" t="str">
        <f>'yarışmaya katılan okullar'!C26</f>
        <v>KARPAZ MESLEK LİSESİ</v>
      </c>
      <c r="C23" s="54">
        <f>'yarışmaya katılan okullar'!B26</f>
        <v>60</v>
      </c>
      <c r="D23" s="55">
        <f>'100m eng'!F23</f>
        <v>0</v>
      </c>
      <c r="E23" s="54" t="str">
        <f>IF(D23=0,"0",'100m eng'!G23)</f>
        <v>0</v>
      </c>
      <c r="F23" s="56">
        <f>disk!F23</f>
        <v>0</v>
      </c>
      <c r="G23" s="54" t="str">
        <f>IF(F23=0,"0",disk!G23)</f>
        <v>0</v>
      </c>
      <c r="H23" s="55">
        <f>'100m'!F23</f>
        <v>0</v>
      </c>
      <c r="I23" s="54" t="str">
        <f>IF(H23=0,"0",'100m'!G23)</f>
        <v>0</v>
      </c>
      <c r="J23" s="56">
        <f>sırık!F23</f>
        <v>0</v>
      </c>
      <c r="K23" s="54" t="str">
        <f>IF(J23=0,"0",sırık!G23)</f>
        <v>0</v>
      </c>
      <c r="L23" s="57">
        <f>'400m'!F23</f>
        <v>0</v>
      </c>
      <c r="M23" s="58" t="str">
        <f>IF(L23=0,"0",'400m'!G23)</f>
        <v>0</v>
      </c>
      <c r="N23" s="57">
        <f>'1500m'!F23</f>
        <v>0</v>
      </c>
      <c r="O23" s="58" t="str">
        <f>IF(N23=0,"0",'1500m'!G23)</f>
        <v>0</v>
      </c>
      <c r="P23" s="56">
        <f>üçadım!F23</f>
        <v>0</v>
      </c>
      <c r="Q23" s="58" t="str">
        <f>IF(P23=0,"0",üçadım!G23)</f>
        <v>0</v>
      </c>
      <c r="R23" s="213">
        <f t="shared" si="0"/>
        <v>0</v>
      </c>
      <c r="S23" s="56">
        <f>yüksek!F23</f>
        <v>0</v>
      </c>
      <c r="T23" s="54" t="str">
        <f>IF(S23=0,"0",yüksek!G23)</f>
        <v>0</v>
      </c>
      <c r="U23" s="55">
        <f>'200m'!F23</f>
        <v>0</v>
      </c>
      <c r="V23" s="54" t="str">
        <f>IF(U23=0,"0",'200m'!G23)</f>
        <v>0</v>
      </c>
      <c r="W23" s="57">
        <f>'800m'!F23</f>
        <v>0</v>
      </c>
      <c r="X23" s="54" t="str">
        <f>IF(W23=0,"0",'800m'!G23)</f>
        <v>0</v>
      </c>
      <c r="Y23" s="55">
        <f>gülle!F23</f>
        <v>0</v>
      </c>
      <c r="Z23" s="54" t="str">
        <f>IF(Y23=0,"0",gülle!G23)</f>
        <v>0</v>
      </c>
      <c r="AA23" s="55">
        <f>cirit!F23</f>
        <v>0</v>
      </c>
      <c r="AB23" s="58" t="str">
        <f>IF(AA23=0,"0",cirit!G23)</f>
        <v>0</v>
      </c>
      <c r="AC23" s="57">
        <f>'300m eng'!F23</f>
        <v>0</v>
      </c>
      <c r="AD23" s="58" t="str">
        <f>IF(AC23=0,"0",'300m eng'!G23)</f>
        <v>0</v>
      </c>
      <c r="AE23" s="56">
        <f>uzun!F23</f>
        <v>0</v>
      </c>
      <c r="AF23" s="58" t="str">
        <f>IF(AE23=0,"0",uzun!G23)</f>
        <v>0</v>
      </c>
      <c r="AG23" s="57">
        <f>İsveç!F23</f>
        <v>0</v>
      </c>
      <c r="AH23" s="58" t="str">
        <f>IF(AG23=0,"0",İsveç!G23)</f>
        <v>0</v>
      </c>
      <c r="AI23" s="213">
        <f t="shared" si="1"/>
        <v>0</v>
      </c>
      <c r="AJ23" s="213">
        <f t="shared" si="2"/>
        <v>0</v>
      </c>
    </row>
    <row r="24" spans="1:36" ht="45" customHeight="1">
      <c r="A24" s="53">
        <v>16</v>
      </c>
      <c r="B24" s="39" t="str">
        <f>'yarışmaya katılan okullar'!C27</f>
        <v>POLATPAŞA LİSESİ</v>
      </c>
      <c r="C24" s="54">
        <f>'yarışmaya katılan okullar'!B27</f>
        <v>59</v>
      </c>
      <c r="D24" s="55">
        <f>'100m eng'!F24</f>
        <v>0</v>
      </c>
      <c r="E24" s="54" t="str">
        <f>IF(D24=0,"0",'100m eng'!G24)</f>
        <v>0</v>
      </c>
      <c r="F24" s="56">
        <f>disk!F24</f>
        <v>0</v>
      </c>
      <c r="G24" s="54" t="str">
        <f>IF(F24=0,"0",disk!G24)</f>
        <v>0</v>
      </c>
      <c r="H24" s="55">
        <f>'100m'!F24</f>
        <v>0</v>
      </c>
      <c r="I24" s="54" t="str">
        <f>IF(H24=0,"0",'100m'!G24)</f>
        <v>0</v>
      </c>
      <c r="J24" s="56">
        <f>sırık!F24</f>
        <v>0</v>
      </c>
      <c r="K24" s="54" t="str">
        <f>IF(J24=0,"0",sırık!G24)</f>
        <v>0</v>
      </c>
      <c r="L24" s="57">
        <f>'400m'!F24</f>
        <v>0</v>
      </c>
      <c r="M24" s="58" t="str">
        <f>IF(L24=0,"0",'400m'!G24)</f>
        <v>0</v>
      </c>
      <c r="N24" s="57">
        <f>'1500m'!F24</f>
        <v>0</v>
      </c>
      <c r="O24" s="58" t="str">
        <f>IF(N24=0,"0",'1500m'!G24)</f>
        <v>0</v>
      </c>
      <c r="P24" s="56">
        <f>üçadım!F24</f>
        <v>0</v>
      </c>
      <c r="Q24" s="58" t="str">
        <f>IF(P24=0,"0",üçadım!G24)</f>
        <v>0</v>
      </c>
      <c r="R24" s="213">
        <f t="shared" si="0"/>
        <v>0</v>
      </c>
      <c r="S24" s="56">
        <f>yüksek!F24</f>
        <v>0</v>
      </c>
      <c r="T24" s="54" t="str">
        <f>IF(S24=0,"0",yüksek!G24)</f>
        <v>0</v>
      </c>
      <c r="U24" s="55">
        <f>'200m'!F24</f>
        <v>0</v>
      </c>
      <c r="V24" s="54" t="str">
        <f>IF(U24=0,"0",'200m'!G24)</f>
        <v>0</v>
      </c>
      <c r="W24" s="57">
        <f>'800m'!F24</f>
        <v>0</v>
      </c>
      <c r="X24" s="54" t="str">
        <f>IF(W24=0,"0",'800m'!G24)</f>
        <v>0</v>
      </c>
      <c r="Y24" s="55">
        <f>gülle!F24</f>
        <v>0</v>
      </c>
      <c r="Z24" s="54" t="str">
        <f>IF(Y24=0,"0",gülle!G24)</f>
        <v>0</v>
      </c>
      <c r="AA24" s="55">
        <f>cirit!F24</f>
        <v>0</v>
      </c>
      <c r="AB24" s="58" t="str">
        <f>IF(AA24=0,"0",cirit!G24)</f>
        <v>0</v>
      </c>
      <c r="AC24" s="57">
        <f>'300m eng'!F24</f>
        <v>0</v>
      </c>
      <c r="AD24" s="58" t="str">
        <f>IF(AC24=0,"0",'300m eng'!G24)</f>
        <v>0</v>
      </c>
      <c r="AE24" s="56">
        <f>uzun!F24</f>
        <v>0</v>
      </c>
      <c r="AF24" s="58" t="str">
        <f>IF(AE24=0,"0",uzun!G24)</f>
        <v>0</v>
      </c>
      <c r="AG24" s="57">
        <f>İsveç!F24</f>
        <v>0</v>
      </c>
      <c r="AH24" s="58" t="str">
        <f>IF(AG24=0,"0",İsveç!G24)</f>
        <v>0</v>
      </c>
      <c r="AI24" s="213">
        <f t="shared" si="1"/>
        <v>0</v>
      </c>
      <c r="AJ24" s="213">
        <f t="shared" si="2"/>
        <v>0</v>
      </c>
    </row>
    <row r="25" spans="1:36" ht="45" customHeight="1">
      <c r="A25" s="53">
        <v>17</v>
      </c>
      <c r="B25" s="39" t="str">
        <f>'yarışmaya katılan okullar'!C28</f>
        <v>ATATÜRK MESLEK LİSESİ</v>
      </c>
      <c r="C25" s="54">
        <f>'yarışmaya katılan okullar'!B28</f>
        <v>36</v>
      </c>
      <c r="D25" s="55">
        <f>'100m eng'!F25</f>
        <v>0</v>
      </c>
      <c r="E25" s="54" t="str">
        <f>IF(D25=0,"0",'100m eng'!G25)</f>
        <v>0</v>
      </c>
      <c r="F25" s="56">
        <f>disk!F25</f>
        <v>0</v>
      </c>
      <c r="G25" s="54" t="str">
        <f>IF(F25=0,"0",disk!G25)</f>
        <v>0</v>
      </c>
      <c r="H25" s="55">
        <f>'100m'!F25</f>
        <v>0</v>
      </c>
      <c r="I25" s="54" t="str">
        <f>IF(H25=0,"0",'100m'!G25)</f>
        <v>0</v>
      </c>
      <c r="J25" s="56">
        <f>sırık!F25</f>
        <v>0</v>
      </c>
      <c r="K25" s="54" t="str">
        <f>IF(J25=0,"0",sırık!G25)</f>
        <v>0</v>
      </c>
      <c r="L25" s="57">
        <f>'400m'!F25</f>
        <v>0</v>
      </c>
      <c r="M25" s="58" t="str">
        <f>IF(L25=0,"0",'400m'!G25)</f>
        <v>0</v>
      </c>
      <c r="N25" s="57">
        <f>'1500m'!F25</f>
        <v>0</v>
      </c>
      <c r="O25" s="58" t="str">
        <f>IF(N25=0,"0",'1500m'!G25)</f>
        <v>0</v>
      </c>
      <c r="P25" s="56">
        <f>üçadım!F25</f>
        <v>0</v>
      </c>
      <c r="Q25" s="58" t="str">
        <f>IF(P25=0,"0",üçadım!G25)</f>
        <v>0</v>
      </c>
      <c r="R25" s="213">
        <f t="shared" si="0"/>
        <v>0</v>
      </c>
      <c r="S25" s="56">
        <f>yüksek!F25</f>
        <v>0</v>
      </c>
      <c r="T25" s="54" t="str">
        <f>IF(S25=0,"0",yüksek!G25)</f>
        <v>0</v>
      </c>
      <c r="U25" s="55">
        <f>'200m'!F25</f>
        <v>0</v>
      </c>
      <c r="V25" s="54" t="str">
        <f>IF(U25=0,"0",'200m'!G25)</f>
        <v>0</v>
      </c>
      <c r="W25" s="57">
        <f>'800m'!F25</f>
        <v>0</v>
      </c>
      <c r="X25" s="54" t="str">
        <f>IF(W25=0,"0",'800m'!G25)</f>
        <v>0</v>
      </c>
      <c r="Y25" s="55">
        <f>gülle!F25</f>
        <v>0</v>
      </c>
      <c r="Z25" s="54" t="str">
        <f>IF(Y25=0,"0",gülle!G25)</f>
        <v>0</v>
      </c>
      <c r="AA25" s="55">
        <f>cirit!F25</f>
        <v>0</v>
      </c>
      <c r="AB25" s="58" t="str">
        <f>IF(AA25=0,"0",cirit!G25)</f>
        <v>0</v>
      </c>
      <c r="AC25" s="57">
        <f>'300m eng'!F25</f>
        <v>0</v>
      </c>
      <c r="AD25" s="58" t="str">
        <f>IF(AC25=0,"0",'300m eng'!G25)</f>
        <v>0</v>
      </c>
      <c r="AE25" s="56">
        <f>uzun!F25</f>
        <v>0</v>
      </c>
      <c r="AF25" s="58" t="str">
        <f>IF(AE25=0,"0",uzun!G25)</f>
        <v>0</v>
      </c>
      <c r="AG25" s="57">
        <f>İsveç!F25</f>
        <v>0</v>
      </c>
      <c r="AH25" s="58" t="str">
        <f>IF(AG25=0,"0",İsveç!G25)</f>
        <v>0</v>
      </c>
      <c r="AI25" s="213">
        <f t="shared" si="1"/>
        <v>0</v>
      </c>
      <c r="AJ25" s="213">
        <f t="shared" si="2"/>
        <v>0</v>
      </c>
    </row>
    <row r="26" spans="1:36" ht="45" customHeight="1">
      <c r="A26" s="53">
        <v>18</v>
      </c>
      <c r="B26" s="39" t="str">
        <f>'yarışmaya katılan okullar'!C29</f>
        <v>YAKIN DOĞU KOLEJİ</v>
      </c>
      <c r="C26" s="54">
        <f>'yarışmaya katılan okullar'!B29</f>
        <v>27</v>
      </c>
      <c r="D26" s="55">
        <f>'100m eng'!F26</f>
        <v>0</v>
      </c>
      <c r="E26" s="54" t="str">
        <f>IF(D26=0,"0",'100m eng'!G26)</f>
        <v>0</v>
      </c>
      <c r="F26" s="56">
        <f>disk!F26</f>
        <v>0</v>
      </c>
      <c r="G26" s="54" t="str">
        <f>IF(F26=0,"0",disk!G26)</f>
        <v>0</v>
      </c>
      <c r="H26" s="55">
        <f>'100m'!F26</f>
        <v>0</v>
      </c>
      <c r="I26" s="54" t="str">
        <f>IF(H26=0,"0",'100m'!G26)</f>
        <v>0</v>
      </c>
      <c r="J26" s="56">
        <f>sırık!F26</f>
        <v>0</v>
      </c>
      <c r="K26" s="54" t="str">
        <f>IF(J26=0,"0",sırık!G26)</f>
        <v>0</v>
      </c>
      <c r="L26" s="57">
        <f>'400m'!F26</f>
        <v>0</v>
      </c>
      <c r="M26" s="58" t="str">
        <f>IF(L26=0,"0",'400m'!G26)</f>
        <v>0</v>
      </c>
      <c r="N26" s="57">
        <f>'1500m'!F26</f>
        <v>0</v>
      </c>
      <c r="O26" s="58" t="str">
        <f>IF(N26=0,"0",'1500m'!G26)</f>
        <v>0</v>
      </c>
      <c r="P26" s="56">
        <f>üçadım!F26</f>
        <v>0</v>
      </c>
      <c r="Q26" s="58" t="str">
        <f>IF(P26=0,"0",üçadım!G26)</f>
        <v>0</v>
      </c>
      <c r="R26" s="213">
        <f t="shared" si="0"/>
        <v>0</v>
      </c>
      <c r="S26" s="56">
        <f>yüksek!F26</f>
        <v>0</v>
      </c>
      <c r="T26" s="54" t="str">
        <f>IF(S26=0,"0",yüksek!G26)</f>
        <v>0</v>
      </c>
      <c r="U26" s="55">
        <f>'200m'!F26</f>
        <v>0</v>
      </c>
      <c r="V26" s="54" t="str">
        <f>IF(U26=0,"0",'200m'!G26)</f>
        <v>0</v>
      </c>
      <c r="W26" s="57">
        <f>'800m'!F26</f>
        <v>0</v>
      </c>
      <c r="X26" s="54" t="str">
        <f>IF(W26=0,"0",'800m'!G26)</f>
        <v>0</v>
      </c>
      <c r="Y26" s="55">
        <f>gülle!F26</f>
        <v>0</v>
      </c>
      <c r="Z26" s="54" t="str">
        <f>IF(Y26=0,"0",gülle!G26)</f>
        <v>0</v>
      </c>
      <c r="AA26" s="55">
        <f>cirit!F26</f>
        <v>0</v>
      </c>
      <c r="AB26" s="58" t="str">
        <f>IF(AA26=0,"0",cirit!G26)</f>
        <v>0</v>
      </c>
      <c r="AC26" s="57">
        <f>'300m eng'!F26</f>
        <v>0</v>
      </c>
      <c r="AD26" s="58" t="str">
        <f>IF(AC26=0,"0",'300m eng'!G26)</f>
        <v>0</v>
      </c>
      <c r="AE26" s="56">
        <f>uzun!F26</f>
        <v>0</v>
      </c>
      <c r="AF26" s="58" t="str">
        <f>IF(AE26=0,"0",uzun!G26)</f>
        <v>0</v>
      </c>
      <c r="AG26" s="57">
        <f>İsveç!F26</f>
        <v>0</v>
      </c>
      <c r="AH26" s="58" t="str">
        <f>IF(AG26=0,"0",İsveç!G26)</f>
        <v>0</v>
      </c>
      <c r="AI26" s="213">
        <f t="shared" si="1"/>
        <v>0</v>
      </c>
      <c r="AJ26" s="213">
        <f t="shared" si="2"/>
        <v>0</v>
      </c>
    </row>
    <row r="27" spans="1:36" ht="45" customHeight="1">
      <c r="A27" s="53">
        <v>19</v>
      </c>
      <c r="B27" s="39" t="str">
        <f>'yarışmaya katılan okullar'!C30</f>
        <v>HAYDARPAŞA TİCARET LİSESİ</v>
      </c>
      <c r="C27" s="54">
        <f>'yarışmaya katılan okullar'!B30</f>
        <v>46</v>
      </c>
      <c r="D27" s="55">
        <f>'100m eng'!F27</f>
        <v>0</v>
      </c>
      <c r="E27" s="54" t="str">
        <f>IF(D27=0,"0",'100m eng'!G27)</f>
        <v>0</v>
      </c>
      <c r="F27" s="56">
        <f>disk!F27</f>
        <v>0</v>
      </c>
      <c r="G27" s="54" t="str">
        <f>IF(F27=0,"0",disk!G27)</f>
        <v>0</v>
      </c>
      <c r="H27" s="55">
        <f>'100m'!F27</f>
        <v>0</v>
      </c>
      <c r="I27" s="54" t="str">
        <f>IF(H27=0,"0",'100m'!G27)</f>
        <v>0</v>
      </c>
      <c r="J27" s="56">
        <f>sırık!F27</f>
        <v>0</v>
      </c>
      <c r="K27" s="54" t="str">
        <f>IF(J27=0,"0",sırık!G27)</f>
        <v>0</v>
      </c>
      <c r="L27" s="57">
        <f>'400m'!F27</f>
        <v>0</v>
      </c>
      <c r="M27" s="58" t="str">
        <f>IF(L27=0,"0",'400m'!G27)</f>
        <v>0</v>
      </c>
      <c r="N27" s="57">
        <f>'1500m'!F27</f>
        <v>0</v>
      </c>
      <c r="O27" s="58" t="str">
        <f>IF(N27=0,"0",'1500m'!G27)</f>
        <v>0</v>
      </c>
      <c r="P27" s="56">
        <f>üçadım!F27</f>
        <v>0</v>
      </c>
      <c r="Q27" s="58" t="str">
        <f>IF(P27=0,"0",üçadım!G27)</f>
        <v>0</v>
      </c>
      <c r="R27" s="213">
        <f t="shared" si="0"/>
        <v>0</v>
      </c>
      <c r="S27" s="56">
        <f>yüksek!F27</f>
        <v>0</v>
      </c>
      <c r="T27" s="54" t="str">
        <f>IF(S27=0,"0",yüksek!G27)</f>
        <v>0</v>
      </c>
      <c r="U27" s="55">
        <f>'200m'!F27</f>
        <v>0</v>
      </c>
      <c r="V27" s="54" t="str">
        <f>IF(U27=0,"0",'200m'!G27)</f>
        <v>0</v>
      </c>
      <c r="W27" s="57">
        <f>'800m'!F27</f>
        <v>0</v>
      </c>
      <c r="X27" s="54" t="str">
        <f>IF(W27=0,"0",'800m'!G27)</f>
        <v>0</v>
      </c>
      <c r="Y27" s="55">
        <f>gülle!F27</f>
        <v>0</v>
      </c>
      <c r="Z27" s="54" t="str">
        <f>IF(Y27=0,"0",gülle!G27)</f>
        <v>0</v>
      </c>
      <c r="AA27" s="55">
        <f>cirit!F27</f>
        <v>0</v>
      </c>
      <c r="AB27" s="58" t="str">
        <f>IF(AA27=0,"0",cirit!G27)</f>
        <v>0</v>
      </c>
      <c r="AC27" s="57">
        <f>'300m eng'!F27</f>
        <v>0</v>
      </c>
      <c r="AD27" s="58" t="str">
        <f>IF(AC27=0,"0",'300m eng'!G27)</f>
        <v>0</v>
      </c>
      <c r="AE27" s="56">
        <f>uzun!F27</f>
        <v>0</v>
      </c>
      <c r="AF27" s="58" t="str">
        <f>IF(AE27=0,"0",uzun!G27)</f>
        <v>0</v>
      </c>
      <c r="AG27" s="57">
        <f>İsveç!F27</f>
        <v>0</v>
      </c>
      <c r="AH27" s="58" t="str">
        <f>IF(AG27=0,"0",İsveç!G27)</f>
        <v>0</v>
      </c>
      <c r="AI27" s="213">
        <f t="shared" si="1"/>
        <v>0</v>
      </c>
      <c r="AJ27" s="213">
        <f t="shared" si="2"/>
        <v>0</v>
      </c>
    </row>
    <row r="28" spans="1:36" ht="45" customHeight="1">
      <c r="A28" s="53">
        <v>20</v>
      </c>
      <c r="B28" s="39" t="str">
        <f>'yarışmaya katılan okullar'!C31</f>
        <v>TÜRK MAARİF KOLEJİ</v>
      </c>
      <c r="C28" s="54">
        <f>'yarışmaya katılan okullar'!B31</f>
        <v>51</v>
      </c>
      <c r="D28" s="55">
        <f>'100m eng'!F28</f>
        <v>0</v>
      </c>
      <c r="E28" s="54" t="str">
        <f>IF(D28=0,"0",'100m eng'!G28)</f>
        <v>0</v>
      </c>
      <c r="F28" s="56">
        <f>disk!F28</f>
        <v>0</v>
      </c>
      <c r="G28" s="54" t="str">
        <f>IF(F28=0,"0",disk!G28)</f>
        <v>0</v>
      </c>
      <c r="H28" s="55">
        <f>'100m'!F28</f>
        <v>0</v>
      </c>
      <c r="I28" s="54" t="str">
        <f>IF(H28=0,"0",'100m'!G28)</f>
        <v>0</v>
      </c>
      <c r="J28" s="56">
        <f>sırık!F28</f>
        <v>0</v>
      </c>
      <c r="K28" s="54" t="str">
        <f>IF(J28=0,"0",sırık!G28)</f>
        <v>0</v>
      </c>
      <c r="L28" s="57">
        <f>'400m'!F28</f>
        <v>0</v>
      </c>
      <c r="M28" s="58" t="str">
        <f>IF(L28=0,"0",'400m'!G28)</f>
        <v>0</v>
      </c>
      <c r="N28" s="57">
        <f>'1500m'!F28</f>
        <v>0</v>
      </c>
      <c r="O28" s="58" t="str">
        <f>IF(N28=0,"0",'1500m'!G28)</f>
        <v>0</v>
      </c>
      <c r="P28" s="56">
        <f>üçadım!F28</f>
        <v>0</v>
      </c>
      <c r="Q28" s="58" t="str">
        <f>IF(P28=0,"0",üçadım!G28)</f>
        <v>0</v>
      </c>
      <c r="R28" s="213">
        <f t="shared" si="0"/>
        <v>0</v>
      </c>
      <c r="S28" s="56">
        <f>yüksek!F28</f>
        <v>0</v>
      </c>
      <c r="T28" s="54" t="str">
        <f>IF(S28=0,"0",yüksek!G28)</f>
        <v>0</v>
      </c>
      <c r="U28" s="55">
        <f>'200m'!F28</f>
        <v>0</v>
      </c>
      <c r="V28" s="54" t="str">
        <f>IF(U28=0,"0",'200m'!G28)</f>
        <v>0</v>
      </c>
      <c r="W28" s="57">
        <f>'800m'!F28</f>
        <v>0</v>
      </c>
      <c r="X28" s="54" t="str">
        <f>IF(W28=0,"0",'800m'!G28)</f>
        <v>0</v>
      </c>
      <c r="Y28" s="55">
        <f>gülle!F28</f>
        <v>0</v>
      </c>
      <c r="Z28" s="54" t="str">
        <f>IF(Y28=0,"0",gülle!G28)</f>
        <v>0</v>
      </c>
      <c r="AA28" s="55">
        <f>cirit!F28</f>
        <v>0</v>
      </c>
      <c r="AB28" s="58" t="str">
        <f>IF(AA28=0,"0",cirit!G28)</f>
        <v>0</v>
      </c>
      <c r="AC28" s="57">
        <f>'300m eng'!F28</f>
        <v>0</v>
      </c>
      <c r="AD28" s="58" t="str">
        <f>IF(AC28=0,"0",'300m eng'!G28)</f>
        <v>0</v>
      </c>
      <c r="AE28" s="56">
        <f>uzun!F28</f>
        <v>0</v>
      </c>
      <c r="AF28" s="58" t="str">
        <f>IF(AE28=0,"0",uzun!G28)</f>
        <v>0</v>
      </c>
      <c r="AG28" s="57">
        <f>İsveç!F28</f>
        <v>0</v>
      </c>
      <c r="AH28" s="58" t="str">
        <f>IF(AG28=0,"0",İsveç!G28)</f>
        <v>0</v>
      </c>
      <c r="AI28" s="213">
        <f t="shared" si="1"/>
        <v>0</v>
      </c>
      <c r="AJ28" s="213">
        <f t="shared" si="2"/>
        <v>0</v>
      </c>
    </row>
    <row r="29" spans="1:36" ht="45" customHeight="1">
      <c r="A29" s="53">
        <v>21</v>
      </c>
      <c r="B29" s="39" t="str">
        <f>'yarışmaya katılan okullar'!C32</f>
        <v>20 TEMMUZ FEN LİSESİ</v>
      </c>
      <c r="C29" s="54">
        <f>'yarışmaya katılan okullar'!B32</f>
        <v>53</v>
      </c>
      <c r="D29" s="55">
        <f>'100m eng'!F29</f>
        <v>0</v>
      </c>
      <c r="E29" s="54" t="str">
        <f>IF(D29=0,"0",'100m eng'!G29)</f>
        <v>0</v>
      </c>
      <c r="F29" s="56">
        <f>disk!F29</f>
        <v>0</v>
      </c>
      <c r="G29" s="54" t="str">
        <f>IF(F29=0,"0",disk!G29)</f>
        <v>0</v>
      </c>
      <c r="H29" s="55">
        <f>'100m'!F29</f>
        <v>0</v>
      </c>
      <c r="I29" s="54" t="str">
        <f>IF(H29=0,"0",'100m'!G29)</f>
        <v>0</v>
      </c>
      <c r="J29" s="56">
        <f>sırık!F29</f>
        <v>0</v>
      </c>
      <c r="K29" s="54" t="str">
        <f>IF(J29=0,"0",sırık!G29)</f>
        <v>0</v>
      </c>
      <c r="L29" s="57">
        <f>'400m'!F29</f>
        <v>0</v>
      </c>
      <c r="M29" s="58" t="str">
        <f>IF(L29=0,"0",'400m'!G29)</f>
        <v>0</v>
      </c>
      <c r="N29" s="57">
        <f>'1500m'!F29</f>
        <v>0</v>
      </c>
      <c r="O29" s="58" t="str">
        <f>IF(N29=0,"0",'1500m'!G29)</f>
        <v>0</v>
      </c>
      <c r="P29" s="56">
        <f>üçadım!F29</f>
        <v>0</v>
      </c>
      <c r="Q29" s="58" t="str">
        <f>IF(P29=0,"0",üçadım!G29)</f>
        <v>0</v>
      </c>
      <c r="R29" s="213">
        <f t="shared" si="0"/>
        <v>0</v>
      </c>
      <c r="S29" s="56">
        <f>yüksek!F29</f>
        <v>0</v>
      </c>
      <c r="T29" s="54" t="str">
        <f>IF(S29=0,"0",yüksek!G29)</f>
        <v>0</v>
      </c>
      <c r="U29" s="55">
        <f>'200m'!F29</f>
        <v>0</v>
      </c>
      <c r="V29" s="54" t="str">
        <f>IF(U29=0,"0",'200m'!G29)</f>
        <v>0</v>
      </c>
      <c r="W29" s="57">
        <f>'800m'!F29</f>
        <v>0</v>
      </c>
      <c r="X29" s="54" t="str">
        <f>IF(W29=0,"0",'800m'!G29)</f>
        <v>0</v>
      </c>
      <c r="Y29" s="55">
        <f>gülle!F29</f>
        <v>0</v>
      </c>
      <c r="Z29" s="54" t="str">
        <f>IF(Y29=0,"0",gülle!G29)</f>
        <v>0</v>
      </c>
      <c r="AA29" s="55">
        <f>cirit!F29</f>
        <v>0</v>
      </c>
      <c r="AB29" s="58" t="str">
        <f>IF(AA29=0,"0",cirit!G29)</f>
        <v>0</v>
      </c>
      <c r="AC29" s="57">
        <f>'300m eng'!F29</f>
        <v>0</v>
      </c>
      <c r="AD29" s="58" t="str">
        <f>IF(AC29=0,"0",'300m eng'!G29)</f>
        <v>0</v>
      </c>
      <c r="AE29" s="56">
        <f>uzun!F29</f>
        <v>0</v>
      </c>
      <c r="AF29" s="58" t="str">
        <f>IF(AE29=0,"0",uzun!G29)</f>
        <v>0</v>
      </c>
      <c r="AG29" s="57">
        <f>İsveç!F29</f>
        <v>0</v>
      </c>
      <c r="AH29" s="58" t="str">
        <f>IF(AG29=0,"0",İsveç!G29)</f>
        <v>0</v>
      </c>
      <c r="AI29" s="213">
        <f t="shared" si="1"/>
        <v>0</v>
      </c>
      <c r="AJ29" s="213">
        <f t="shared" si="2"/>
        <v>0</v>
      </c>
    </row>
    <row r="30" spans="1:36" ht="45" customHeight="1">
      <c r="A30" s="53">
        <v>22</v>
      </c>
      <c r="B30" s="39" t="str">
        <f>'yarışmaya katılan okullar'!C33</f>
        <v>19 MAYIS TMK</v>
      </c>
      <c r="C30" s="54">
        <f>'yarışmaya katılan okullar'!B33</f>
        <v>57</v>
      </c>
      <c r="D30" s="55">
        <f>'100m eng'!F30</f>
        <v>0</v>
      </c>
      <c r="E30" s="54" t="str">
        <f>IF(D30=0,"0",'100m eng'!G30)</f>
        <v>0</v>
      </c>
      <c r="F30" s="56">
        <f>disk!F30</f>
        <v>0</v>
      </c>
      <c r="G30" s="54" t="str">
        <f>IF(F30=0,"0",disk!G30)</f>
        <v>0</v>
      </c>
      <c r="H30" s="55">
        <f>'100m'!F30</f>
        <v>0</v>
      </c>
      <c r="I30" s="54" t="str">
        <f>IF(H30=0,"0",'100m'!G30)</f>
        <v>0</v>
      </c>
      <c r="J30" s="56">
        <f>sırık!F30</f>
        <v>0</v>
      </c>
      <c r="K30" s="54" t="str">
        <f>IF(J30=0,"0",sırık!G30)</f>
        <v>0</v>
      </c>
      <c r="L30" s="57">
        <f>'400m'!F30</f>
        <v>0</v>
      </c>
      <c r="M30" s="58" t="str">
        <f>IF(L30=0,"0",'400m'!G30)</f>
        <v>0</v>
      </c>
      <c r="N30" s="57">
        <f>'1500m'!F30</f>
        <v>0</v>
      </c>
      <c r="O30" s="58" t="str">
        <f>IF(N30=0,"0",'1500m'!G30)</f>
        <v>0</v>
      </c>
      <c r="P30" s="56">
        <f>üçadım!F30</f>
        <v>0</v>
      </c>
      <c r="Q30" s="58" t="str">
        <f>IF(P30=0,"0",üçadım!G30)</f>
        <v>0</v>
      </c>
      <c r="R30" s="213">
        <f t="shared" si="0"/>
        <v>0</v>
      </c>
      <c r="S30" s="56">
        <f>yüksek!F30</f>
        <v>0</v>
      </c>
      <c r="T30" s="54" t="str">
        <f>IF(S30=0,"0",yüksek!G30)</f>
        <v>0</v>
      </c>
      <c r="U30" s="55">
        <f>'200m'!F30</f>
        <v>0</v>
      </c>
      <c r="V30" s="54" t="str">
        <f>IF(U30=0,"0",'200m'!G30)</f>
        <v>0</v>
      </c>
      <c r="W30" s="57">
        <f>'800m'!F30</f>
        <v>0</v>
      </c>
      <c r="X30" s="54" t="str">
        <f>IF(W30=0,"0",'800m'!G30)</f>
        <v>0</v>
      </c>
      <c r="Y30" s="55">
        <f>gülle!F30</f>
        <v>0</v>
      </c>
      <c r="Z30" s="54" t="str">
        <f>IF(Y30=0,"0",gülle!G30)</f>
        <v>0</v>
      </c>
      <c r="AA30" s="55">
        <f>cirit!F30</f>
        <v>0</v>
      </c>
      <c r="AB30" s="58" t="str">
        <f>IF(AA30=0,"0",cirit!G30)</f>
        <v>0</v>
      </c>
      <c r="AC30" s="57">
        <f>'300m eng'!F30</f>
        <v>0</v>
      </c>
      <c r="AD30" s="58" t="str">
        <f>IF(AC30=0,"0",'300m eng'!G30)</f>
        <v>0</v>
      </c>
      <c r="AE30" s="56">
        <f>uzun!F30</f>
        <v>0</v>
      </c>
      <c r="AF30" s="58" t="str">
        <f>IF(AE30=0,"0",uzun!G30)</f>
        <v>0</v>
      </c>
      <c r="AG30" s="57">
        <f>İsveç!F30</f>
        <v>0</v>
      </c>
      <c r="AH30" s="58" t="str">
        <f>IF(AG30=0,"0",İsveç!G30)</f>
        <v>0</v>
      </c>
      <c r="AI30" s="213">
        <f t="shared" si="1"/>
        <v>0</v>
      </c>
      <c r="AJ30" s="213">
        <f t="shared" si="2"/>
        <v>0</v>
      </c>
    </row>
    <row r="31" spans="1:36" ht="45" customHeight="1">
      <c r="A31" s="53">
        <v>23</v>
      </c>
      <c r="B31" s="39" t="str">
        <f>'yarışmaya katılan okullar'!C34</f>
        <v>HALA SULTAN İLAHİYAT KOLEJİ</v>
      </c>
      <c r="C31" s="54">
        <f>'yarışmaya katılan okullar'!B34</f>
        <v>30</v>
      </c>
      <c r="D31" s="55">
        <f>'100m eng'!F31</f>
        <v>0</v>
      </c>
      <c r="E31" s="54" t="str">
        <f>IF(D31=0,"0",'100m eng'!G31)</f>
        <v>0</v>
      </c>
      <c r="F31" s="56">
        <f>disk!F31</f>
        <v>0</v>
      </c>
      <c r="G31" s="54" t="str">
        <f>IF(F31=0,"0",disk!G31)</f>
        <v>0</v>
      </c>
      <c r="H31" s="55">
        <f>'100m'!F31</f>
        <v>0</v>
      </c>
      <c r="I31" s="54" t="str">
        <f>IF(H31=0,"0",'100m'!G31)</f>
        <v>0</v>
      </c>
      <c r="J31" s="56">
        <f>sırık!F31</f>
        <v>0</v>
      </c>
      <c r="K31" s="54" t="str">
        <f>IF(J31=0,"0",sırık!G31)</f>
        <v>0</v>
      </c>
      <c r="L31" s="57">
        <f>'400m'!F31</f>
        <v>0</v>
      </c>
      <c r="M31" s="58" t="str">
        <f>IF(L31=0,"0",'400m'!G31)</f>
        <v>0</v>
      </c>
      <c r="N31" s="57">
        <f>'1500m'!F31</f>
        <v>0</v>
      </c>
      <c r="O31" s="58" t="str">
        <f>IF(N31=0,"0",'1500m'!G31)</f>
        <v>0</v>
      </c>
      <c r="P31" s="56">
        <f>üçadım!F31</f>
        <v>0</v>
      </c>
      <c r="Q31" s="58" t="str">
        <f>IF(P31=0,"0",üçadım!G31)</f>
        <v>0</v>
      </c>
      <c r="R31" s="213">
        <f t="shared" si="0"/>
        <v>0</v>
      </c>
      <c r="S31" s="56">
        <f>yüksek!F31</f>
        <v>0</v>
      </c>
      <c r="T31" s="54" t="str">
        <f>IF(S31=0,"0",yüksek!G31)</f>
        <v>0</v>
      </c>
      <c r="U31" s="55">
        <f>'200m'!F31</f>
        <v>0</v>
      </c>
      <c r="V31" s="54" t="str">
        <f>IF(U31=0,"0",'200m'!G31)</f>
        <v>0</v>
      </c>
      <c r="W31" s="57">
        <f>'800m'!F31</f>
        <v>0</v>
      </c>
      <c r="X31" s="54" t="str">
        <f>IF(W31=0,"0",'800m'!G31)</f>
        <v>0</v>
      </c>
      <c r="Y31" s="55">
        <f>gülle!F31</f>
        <v>0</v>
      </c>
      <c r="Z31" s="54" t="str">
        <f>IF(Y31=0,"0",gülle!G31)</f>
        <v>0</v>
      </c>
      <c r="AA31" s="55">
        <f>cirit!F31</f>
        <v>0</v>
      </c>
      <c r="AB31" s="58" t="str">
        <f>IF(AA31=0,"0",cirit!G31)</f>
        <v>0</v>
      </c>
      <c r="AC31" s="57">
        <f>'300m eng'!F31</f>
        <v>0</v>
      </c>
      <c r="AD31" s="58" t="str">
        <f>IF(AC31=0,"0",'300m eng'!G31)</f>
        <v>0</v>
      </c>
      <c r="AE31" s="56">
        <f>uzun!F31</f>
        <v>0</v>
      </c>
      <c r="AF31" s="58" t="str">
        <f>IF(AE31=0,"0",uzun!G31)</f>
        <v>0</v>
      </c>
      <c r="AG31" s="57">
        <f>İsveç!F31</f>
        <v>0</v>
      </c>
      <c r="AH31" s="58" t="str">
        <f>IF(AG31=0,"0",İsveç!G31)</f>
        <v>0</v>
      </c>
      <c r="AI31" s="213">
        <f t="shared" si="1"/>
        <v>0</v>
      </c>
      <c r="AJ31" s="213">
        <f t="shared" si="2"/>
        <v>0</v>
      </c>
    </row>
    <row r="32" spans="1:36" ht="45" customHeight="1">
      <c r="A32" s="53">
        <v>24</v>
      </c>
      <c r="B32" s="39" t="str">
        <f>'yarışmaya katılan okullar'!C35</f>
        <v/>
      </c>
      <c r="C32" s="54">
        <f>'yarışmaya katılan okullar'!B35</f>
        <v>0</v>
      </c>
      <c r="D32" s="55">
        <f>'100m eng'!F32</f>
        <v>0</v>
      </c>
      <c r="E32" s="54" t="str">
        <f>IF(D32=0,"0",'100m eng'!G32)</f>
        <v>0</v>
      </c>
      <c r="F32" s="56">
        <f>disk!F32</f>
        <v>0</v>
      </c>
      <c r="G32" s="54" t="str">
        <f>IF(F32=0,"0",disk!G32)</f>
        <v>0</v>
      </c>
      <c r="H32" s="55">
        <f>'100m'!F32</f>
        <v>0</v>
      </c>
      <c r="I32" s="54" t="str">
        <f>IF(H32=0,"0",'100m'!G32)</f>
        <v>0</v>
      </c>
      <c r="J32" s="56">
        <f>sırık!F32</f>
        <v>0</v>
      </c>
      <c r="K32" s="54" t="str">
        <f>IF(J32=0,"0",sırık!G32)</f>
        <v>0</v>
      </c>
      <c r="L32" s="57">
        <f>'400m'!F32</f>
        <v>0</v>
      </c>
      <c r="M32" s="58" t="str">
        <f>IF(L32=0,"0",'400m'!G32)</f>
        <v>0</v>
      </c>
      <c r="N32" s="57">
        <f>'1500m'!F32</f>
        <v>0</v>
      </c>
      <c r="O32" s="58" t="str">
        <f>IF(N32=0,"0",'1500m'!G32)</f>
        <v>0</v>
      </c>
      <c r="P32" s="56">
        <f>üçadım!F32</f>
        <v>0</v>
      </c>
      <c r="Q32" s="58" t="str">
        <f>IF(P32=0,"0",üçadım!G32)</f>
        <v>0</v>
      </c>
      <c r="R32" s="213">
        <f t="shared" si="0"/>
        <v>0</v>
      </c>
      <c r="S32" s="56">
        <f>yüksek!F32</f>
        <v>0</v>
      </c>
      <c r="T32" s="54" t="str">
        <f>IF(S32=0,"0",yüksek!G32)</f>
        <v>0</v>
      </c>
      <c r="U32" s="55">
        <f>'200m'!F32</f>
        <v>0</v>
      </c>
      <c r="V32" s="54" t="str">
        <f>IF(U32=0,"0",'200m'!G32)</f>
        <v>0</v>
      </c>
      <c r="W32" s="57">
        <f>'800m'!F32</f>
        <v>0</v>
      </c>
      <c r="X32" s="54" t="str">
        <f>IF(W32=0,"0",'800m'!G32)</f>
        <v>0</v>
      </c>
      <c r="Y32" s="55">
        <f>gülle!F32</f>
        <v>0</v>
      </c>
      <c r="Z32" s="54" t="str">
        <f>IF(Y32=0,"0",gülle!G32)</f>
        <v>0</v>
      </c>
      <c r="AA32" s="55">
        <f>cirit!F32</f>
        <v>0</v>
      </c>
      <c r="AB32" s="58" t="str">
        <f>IF(AA32=0,"0",cirit!G32)</f>
        <v>0</v>
      </c>
      <c r="AC32" s="57">
        <f>'300m eng'!F32</f>
        <v>0</v>
      </c>
      <c r="AD32" s="58" t="str">
        <f>IF(AC32=0,"0",'300m eng'!G32)</f>
        <v>0</v>
      </c>
      <c r="AE32" s="56">
        <f>uzun!F32</f>
        <v>0</v>
      </c>
      <c r="AF32" s="58" t="str">
        <f>IF(AE32=0,"0",uzun!G32)</f>
        <v>0</v>
      </c>
      <c r="AG32" s="57">
        <f>İsveç!F32</f>
        <v>0</v>
      </c>
      <c r="AH32" s="58" t="str">
        <f>IF(AG32=0,"0",İsveç!G32)</f>
        <v>0</v>
      </c>
      <c r="AI32" s="213">
        <f t="shared" si="1"/>
        <v>0</v>
      </c>
      <c r="AJ32" s="213">
        <f t="shared" si="2"/>
        <v>0</v>
      </c>
    </row>
    <row r="33" spans="1:36" ht="45" customHeight="1">
      <c r="A33" s="53">
        <v>25</v>
      </c>
      <c r="B33" s="39" t="str">
        <f>'yarışmaya katılan okullar'!C36</f>
        <v/>
      </c>
      <c r="C33" s="54">
        <f>'yarışmaya katılan okullar'!B36</f>
        <v>0</v>
      </c>
      <c r="D33" s="55">
        <f>'100m eng'!F33</f>
        <v>0</v>
      </c>
      <c r="E33" s="54" t="str">
        <f>IF(D33=0,"0",'100m eng'!G33)</f>
        <v>0</v>
      </c>
      <c r="F33" s="56">
        <f>disk!F33</f>
        <v>0</v>
      </c>
      <c r="G33" s="54" t="str">
        <f>IF(F33=0,"0",disk!G33)</f>
        <v>0</v>
      </c>
      <c r="H33" s="55">
        <f>'100m'!F33</f>
        <v>0</v>
      </c>
      <c r="I33" s="54" t="str">
        <f>IF(H33=0,"0",'100m'!G33)</f>
        <v>0</v>
      </c>
      <c r="J33" s="56">
        <f>sırık!F33</f>
        <v>0</v>
      </c>
      <c r="K33" s="54" t="str">
        <f>IF(J33=0,"0",sırık!G33)</f>
        <v>0</v>
      </c>
      <c r="L33" s="57">
        <f>'400m'!F33</f>
        <v>0</v>
      </c>
      <c r="M33" s="58" t="str">
        <f>IF(L33=0,"0",'400m'!G33)</f>
        <v>0</v>
      </c>
      <c r="N33" s="57">
        <f>'1500m'!F33</f>
        <v>0</v>
      </c>
      <c r="O33" s="58" t="str">
        <f>IF(N33=0,"0",'1500m'!G33)</f>
        <v>0</v>
      </c>
      <c r="P33" s="56">
        <f>üçadım!F33</f>
        <v>0</v>
      </c>
      <c r="Q33" s="58" t="str">
        <f>IF(P33=0,"0",üçadım!G33)</f>
        <v>0</v>
      </c>
      <c r="R33" s="213">
        <f t="shared" si="0"/>
        <v>0</v>
      </c>
      <c r="S33" s="56">
        <f>yüksek!F33</f>
        <v>0</v>
      </c>
      <c r="T33" s="54" t="str">
        <f>IF(S33=0,"0",yüksek!G33)</f>
        <v>0</v>
      </c>
      <c r="U33" s="55">
        <f>'200m'!F33</f>
        <v>0</v>
      </c>
      <c r="V33" s="54" t="str">
        <f>IF(U33=0,"0",'200m'!G33)</f>
        <v>0</v>
      </c>
      <c r="W33" s="57">
        <f>'800m'!F33</f>
        <v>0</v>
      </c>
      <c r="X33" s="54" t="str">
        <f>IF(W33=0,"0",'800m'!G33)</f>
        <v>0</v>
      </c>
      <c r="Y33" s="55">
        <f>gülle!F33</f>
        <v>0</v>
      </c>
      <c r="Z33" s="54" t="str">
        <f>IF(Y33=0,"0",gülle!G33)</f>
        <v>0</v>
      </c>
      <c r="AA33" s="55">
        <f>cirit!F33</f>
        <v>0</v>
      </c>
      <c r="AB33" s="58" t="str">
        <f>IF(AA33=0,"0",cirit!G33)</f>
        <v>0</v>
      </c>
      <c r="AC33" s="57">
        <f>'300m eng'!F33</f>
        <v>0</v>
      </c>
      <c r="AD33" s="58" t="str">
        <f>IF(AC33=0,"0",'300m eng'!G33)</f>
        <v>0</v>
      </c>
      <c r="AE33" s="56">
        <f>uzun!F33</f>
        <v>0</v>
      </c>
      <c r="AF33" s="58" t="str">
        <f>IF(AE33=0,"0",uzun!G33)</f>
        <v>0</v>
      </c>
      <c r="AG33" s="57">
        <f>İsveç!F33</f>
        <v>0</v>
      </c>
      <c r="AH33" s="58" t="str">
        <f>IF(AG33=0,"0",İsveç!G33)</f>
        <v>0</v>
      </c>
      <c r="AI33" s="213">
        <f t="shared" si="1"/>
        <v>0</v>
      </c>
      <c r="AJ33" s="213">
        <f t="shared" si="2"/>
        <v>0</v>
      </c>
    </row>
    <row r="34" spans="1:36" ht="45" customHeight="1">
      <c r="A34" s="53">
        <v>26</v>
      </c>
      <c r="B34" s="39" t="str">
        <f>'yarışmaya katılan okullar'!C37</f>
        <v/>
      </c>
      <c r="C34" s="54">
        <f>'yarışmaya katılan okullar'!B37</f>
        <v>0</v>
      </c>
      <c r="D34" s="55">
        <f>'100m eng'!F34</f>
        <v>0</v>
      </c>
      <c r="E34" s="54" t="str">
        <f>IF(D34=0,"0",'100m eng'!G34)</f>
        <v>0</v>
      </c>
      <c r="F34" s="56">
        <f>disk!F34</f>
        <v>0</v>
      </c>
      <c r="G34" s="54" t="str">
        <f>IF(F34=0,"0",disk!G34)</f>
        <v>0</v>
      </c>
      <c r="H34" s="55">
        <f>'100m'!F34</f>
        <v>0</v>
      </c>
      <c r="I34" s="54" t="str">
        <f>IF(H34=0,"0",'100m'!G34)</f>
        <v>0</v>
      </c>
      <c r="J34" s="56">
        <f>sırık!F34</f>
        <v>0</v>
      </c>
      <c r="K34" s="54" t="str">
        <f>IF(J34=0,"0",sırık!G34)</f>
        <v>0</v>
      </c>
      <c r="L34" s="57">
        <f>'400m'!F34</f>
        <v>0</v>
      </c>
      <c r="M34" s="58" t="str">
        <f>IF(L34=0,"0",'400m'!G34)</f>
        <v>0</v>
      </c>
      <c r="N34" s="57">
        <f>'1500m'!F34</f>
        <v>0</v>
      </c>
      <c r="O34" s="58" t="str">
        <f>IF(N34=0,"0",'1500m'!G34)</f>
        <v>0</v>
      </c>
      <c r="P34" s="56">
        <f>üçadım!F34</f>
        <v>0</v>
      </c>
      <c r="Q34" s="58" t="str">
        <f>IF(P34=0,"0",üçadım!G34)</f>
        <v>0</v>
      </c>
      <c r="R34" s="213">
        <f t="shared" si="0"/>
        <v>0</v>
      </c>
      <c r="S34" s="56">
        <f>yüksek!F34</f>
        <v>0</v>
      </c>
      <c r="T34" s="54" t="str">
        <f>IF(S34=0,"0",yüksek!G34)</f>
        <v>0</v>
      </c>
      <c r="U34" s="55">
        <f>'200m'!F34</f>
        <v>0</v>
      </c>
      <c r="V34" s="54" t="str">
        <f>IF(U34=0,"0",'200m'!G34)</f>
        <v>0</v>
      </c>
      <c r="W34" s="57">
        <f>'800m'!F34</f>
        <v>0</v>
      </c>
      <c r="X34" s="54" t="str">
        <f>IF(W34=0,"0",'800m'!G34)</f>
        <v>0</v>
      </c>
      <c r="Y34" s="55">
        <f>gülle!F34</f>
        <v>0</v>
      </c>
      <c r="Z34" s="54" t="str">
        <f>IF(Y34=0,"0",gülle!G34)</f>
        <v>0</v>
      </c>
      <c r="AA34" s="55">
        <f>cirit!F34</f>
        <v>0</v>
      </c>
      <c r="AB34" s="58" t="str">
        <f>IF(AA34=0,"0",cirit!G34)</f>
        <v>0</v>
      </c>
      <c r="AC34" s="57">
        <f>'300m eng'!F34</f>
        <v>0</v>
      </c>
      <c r="AD34" s="58" t="str">
        <f>IF(AC34=0,"0",'300m eng'!G34)</f>
        <v>0</v>
      </c>
      <c r="AE34" s="56">
        <f>uzun!F34</f>
        <v>0</v>
      </c>
      <c r="AF34" s="58" t="str">
        <f>IF(AE34=0,"0",uzun!G34)</f>
        <v>0</v>
      </c>
      <c r="AG34" s="57">
        <f>İsveç!F34</f>
        <v>0</v>
      </c>
      <c r="AH34" s="58" t="str">
        <f>IF(AG34=0,"0",İsveç!G34)</f>
        <v>0</v>
      </c>
      <c r="AI34" s="213">
        <f t="shared" si="1"/>
        <v>0</v>
      </c>
      <c r="AJ34" s="213">
        <f t="shared" si="2"/>
        <v>0</v>
      </c>
    </row>
    <row r="35" spans="1:36" ht="45" customHeight="1">
      <c r="A35" s="53">
        <v>27</v>
      </c>
      <c r="B35" s="39" t="str">
        <f>'yarışmaya katılan okullar'!C38</f>
        <v/>
      </c>
      <c r="C35" s="54">
        <f>'yarışmaya katılan okullar'!B38</f>
        <v>0</v>
      </c>
      <c r="D35" s="55">
        <f>'100m eng'!F35</f>
        <v>0</v>
      </c>
      <c r="E35" s="54" t="str">
        <f>IF(D35=0,"0",'100m eng'!G35)</f>
        <v>0</v>
      </c>
      <c r="F35" s="56">
        <f>disk!F35</f>
        <v>0</v>
      </c>
      <c r="G35" s="54" t="str">
        <f>IF(F35=0,"0",disk!G35)</f>
        <v>0</v>
      </c>
      <c r="H35" s="55">
        <f>'100m'!F35</f>
        <v>0</v>
      </c>
      <c r="I35" s="54" t="str">
        <f>IF(H35=0,"0",'100m'!G35)</f>
        <v>0</v>
      </c>
      <c r="J35" s="56">
        <f>sırık!F35</f>
        <v>0</v>
      </c>
      <c r="K35" s="54" t="str">
        <f>IF(J35=0,"0",sırık!G35)</f>
        <v>0</v>
      </c>
      <c r="L35" s="57">
        <f>'400m'!F35</f>
        <v>0</v>
      </c>
      <c r="M35" s="58" t="str">
        <f>IF(L35=0,"0",'400m'!G35)</f>
        <v>0</v>
      </c>
      <c r="N35" s="57">
        <f>'1500m'!F35</f>
        <v>0</v>
      </c>
      <c r="O35" s="58" t="str">
        <f>IF(N35=0,"0",'1500m'!G35)</f>
        <v>0</v>
      </c>
      <c r="P35" s="56">
        <f>üçadım!F35</f>
        <v>0</v>
      </c>
      <c r="Q35" s="58" t="str">
        <f>IF(P35=0,"0",üçadım!G35)</f>
        <v>0</v>
      </c>
      <c r="R35" s="213">
        <f t="shared" si="0"/>
        <v>0</v>
      </c>
      <c r="S35" s="56">
        <f>yüksek!F35</f>
        <v>0</v>
      </c>
      <c r="T35" s="54" t="str">
        <f>IF(S35=0,"0",yüksek!G35)</f>
        <v>0</v>
      </c>
      <c r="U35" s="55">
        <f>'200m'!F35</f>
        <v>0</v>
      </c>
      <c r="V35" s="54" t="str">
        <f>IF(U35=0,"0",'200m'!G35)</f>
        <v>0</v>
      </c>
      <c r="W35" s="57">
        <f>'800m'!F35</f>
        <v>0</v>
      </c>
      <c r="X35" s="54" t="str">
        <f>IF(W35=0,"0",'800m'!G35)</f>
        <v>0</v>
      </c>
      <c r="Y35" s="55">
        <f>gülle!F35</f>
        <v>0</v>
      </c>
      <c r="Z35" s="54" t="str">
        <f>IF(Y35=0,"0",gülle!G35)</f>
        <v>0</v>
      </c>
      <c r="AA35" s="55">
        <f>cirit!F35</f>
        <v>0</v>
      </c>
      <c r="AB35" s="58" t="str">
        <f>IF(AA35=0,"0",cirit!G35)</f>
        <v>0</v>
      </c>
      <c r="AC35" s="57">
        <f>'300m eng'!F35</f>
        <v>0</v>
      </c>
      <c r="AD35" s="58" t="str">
        <f>IF(AC35=0,"0",'300m eng'!G35)</f>
        <v>0</v>
      </c>
      <c r="AE35" s="56">
        <f>uzun!F35</f>
        <v>0</v>
      </c>
      <c r="AF35" s="58" t="str">
        <f>IF(AE35=0,"0",uzun!G35)</f>
        <v>0</v>
      </c>
      <c r="AG35" s="57">
        <f>İsveç!F35</f>
        <v>0</v>
      </c>
      <c r="AH35" s="58" t="str">
        <f>IF(AG35=0,"0",İsveç!G35)</f>
        <v>0</v>
      </c>
      <c r="AI35" s="213">
        <f t="shared" si="1"/>
        <v>0</v>
      </c>
      <c r="AJ35" s="213">
        <f t="shared" si="2"/>
        <v>0</v>
      </c>
    </row>
    <row r="36" spans="1:36" ht="45" customHeight="1">
      <c r="A36" s="53">
        <v>28</v>
      </c>
      <c r="B36" s="39" t="str">
        <f>'yarışmaya katılan okullar'!C39</f>
        <v/>
      </c>
      <c r="C36" s="54">
        <f>'yarışmaya katılan okullar'!B39</f>
        <v>0</v>
      </c>
      <c r="D36" s="55">
        <f>'100m eng'!F36</f>
        <v>0</v>
      </c>
      <c r="E36" s="54" t="str">
        <f>IF(D36=0,"0",'100m eng'!G36)</f>
        <v>0</v>
      </c>
      <c r="F36" s="56">
        <f>disk!F36</f>
        <v>0</v>
      </c>
      <c r="G36" s="54" t="str">
        <f>IF(F36=0,"0",disk!G36)</f>
        <v>0</v>
      </c>
      <c r="H36" s="55">
        <f>'100m'!F36</f>
        <v>0</v>
      </c>
      <c r="I36" s="54" t="str">
        <f>IF(H36=0,"0",'100m'!G36)</f>
        <v>0</v>
      </c>
      <c r="J36" s="56">
        <f>sırık!F36</f>
        <v>0</v>
      </c>
      <c r="K36" s="54" t="str">
        <f>IF(J36=0,"0",sırık!G36)</f>
        <v>0</v>
      </c>
      <c r="L36" s="57">
        <f>'400m'!F36</f>
        <v>0</v>
      </c>
      <c r="M36" s="58" t="str">
        <f>IF(L36=0,"0",'400m'!G36)</f>
        <v>0</v>
      </c>
      <c r="N36" s="57">
        <f>'1500m'!F36</f>
        <v>0</v>
      </c>
      <c r="O36" s="58" t="str">
        <f>IF(N36=0,"0",'1500m'!G36)</f>
        <v>0</v>
      </c>
      <c r="P36" s="56">
        <f>üçadım!F36</f>
        <v>0</v>
      </c>
      <c r="Q36" s="58" t="str">
        <f>IF(P36=0,"0",üçadım!G36)</f>
        <v>0</v>
      </c>
      <c r="R36" s="213">
        <f t="shared" si="0"/>
        <v>0</v>
      </c>
      <c r="S36" s="56">
        <f>yüksek!F36</f>
        <v>0</v>
      </c>
      <c r="T36" s="54" t="str">
        <f>IF(S36=0,"0",yüksek!G36)</f>
        <v>0</v>
      </c>
      <c r="U36" s="55">
        <f>'200m'!F36</f>
        <v>0</v>
      </c>
      <c r="V36" s="54" t="str">
        <f>IF(U36=0,"0",'200m'!G36)</f>
        <v>0</v>
      </c>
      <c r="W36" s="57">
        <f>'800m'!F36</f>
        <v>0</v>
      </c>
      <c r="X36" s="54" t="str">
        <f>IF(W36=0,"0",'800m'!G36)</f>
        <v>0</v>
      </c>
      <c r="Y36" s="55">
        <f>gülle!F36</f>
        <v>0</v>
      </c>
      <c r="Z36" s="54" t="str">
        <f>IF(Y36=0,"0",gülle!G36)</f>
        <v>0</v>
      </c>
      <c r="AA36" s="55">
        <f>cirit!F36</f>
        <v>0</v>
      </c>
      <c r="AB36" s="58" t="str">
        <f>IF(AA36=0,"0",cirit!G36)</f>
        <v>0</v>
      </c>
      <c r="AC36" s="57">
        <f>'300m eng'!F36</f>
        <v>0</v>
      </c>
      <c r="AD36" s="58" t="str">
        <f>IF(AC36=0,"0",'300m eng'!G36)</f>
        <v>0</v>
      </c>
      <c r="AE36" s="56">
        <f>uzun!F36</f>
        <v>0</v>
      </c>
      <c r="AF36" s="58" t="str">
        <f>IF(AE36=0,"0",uzun!G36)</f>
        <v>0</v>
      </c>
      <c r="AG36" s="57">
        <f>İsveç!F36</f>
        <v>0</v>
      </c>
      <c r="AH36" s="58" t="str">
        <f>IF(AG36=0,"0",İsveç!G36)</f>
        <v>0</v>
      </c>
      <c r="AI36" s="213">
        <f t="shared" si="1"/>
        <v>0</v>
      </c>
      <c r="AJ36" s="213">
        <f t="shared" si="2"/>
        <v>0</v>
      </c>
    </row>
    <row r="37" spans="1:36" ht="45" customHeight="1">
      <c r="A37" s="53">
        <v>29</v>
      </c>
      <c r="B37" s="39" t="str">
        <f>'yarışmaya katılan okullar'!C40</f>
        <v/>
      </c>
      <c r="C37" s="54">
        <f>'yarışmaya katılan okullar'!B40</f>
        <v>0</v>
      </c>
      <c r="D37" s="55">
        <f>'100m eng'!F37</f>
        <v>0</v>
      </c>
      <c r="E37" s="54" t="str">
        <f>IF(D37=0,"0",'100m eng'!G37)</f>
        <v>0</v>
      </c>
      <c r="F37" s="56">
        <f>disk!F37</f>
        <v>0</v>
      </c>
      <c r="G37" s="54" t="str">
        <f>IF(F37=0,"0",disk!G37)</f>
        <v>0</v>
      </c>
      <c r="H37" s="55">
        <f>'100m'!F37</f>
        <v>0</v>
      </c>
      <c r="I37" s="54" t="str">
        <f>IF(H37=0,"0",'100m'!G37)</f>
        <v>0</v>
      </c>
      <c r="J37" s="56">
        <f>sırık!F37</f>
        <v>0</v>
      </c>
      <c r="K37" s="54" t="str">
        <f>IF(J37=0,"0",sırık!G37)</f>
        <v>0</v>
      </c>
      <c r="L37" s="57">
        <f>'400m'!F37</f>
        <v>0</v>
      </c>
      <c r="M37" s="58" t="str">
        <f>IF(L37=0,"0",'400m'!G37)</f>
        <v>0</v>
      </c>
      <c r="N37" s="57">
        <f>'1500m'!F37</f>
        <v>0</v>
      </c>
      <c r="O37" s="58" t="str">
        <f>IF(N37=0,"0",'1500m'!G37)</f>
        <v>0</v>
      </c>
      <c r="P37" s="56">
        <f>üçadım!F37</f>
        <v>0</v>
      </c>
      <c r="Q37" s="58" t="str">
        <f>IF(P37=0,"0",üçadım!G37)</f>
        <v>0</v>
      </c>
      <c r="R37" s="213">
        <f t="shared" si="0"/>
        <v>0</v>
      </c>
      <c r="S37" s="56">
        <f>yüksek!F37</f>
        <v>0</v>
      </c>
      <c r="T37" s="54" t="str">
        <f>IF(S37=0,"0",yüksek!G37)</f>
        <v>0</v>
      </c>
      <c r="U37" s="55">
        <f>'200m'!F37</f>
        <v>0</v>
      </c>
      <c r="V37" s="54" t="str">
        <f>IF(U37=0,"0",'200m'!G37)</f>
        <v>0</v>
      </c>
      <c r="W37" s="57">
        <f>'800m'!F37</f>
        <v>0</v>
      </c>
      <c r="X37" s="54" t="str">
        <f>IF(W37=0,"0",'800m'!G37)</f>
        <v>0</v>
      </c>
      <c r="Y37" s="55">
        <f>gülle!F37</f>
        <v>0</v>
      </c>
      <c r="Z37" s="54" t="str">
        <f>IF(Y37=0,"0",gülle!G37)</f>
        <v>0</v>
      </c>
      <c r="AA37" s="55">
        <f>cirit!F37</f>
        <v>0</v>
      </c>
      <c r="AB37" s="58" t="str">
        <f>IF(AA37=0,"0",cirit!G37)</f>
        <v>0</v>
      </c>
      <c r="AC37" s="57">
        <f>'300m eng'!F37</f>
        <v>0</v>
      </c>
      <c r="AD37" s="58" t="str">
        <f>IF(AC37=0,"0",'300m eng'!G37)</f>
        <v>0</v>
      </c>
      <c r="AE37" s="56">
        <f>uzun!F37</f>
        <v>0</v>
      </c>
      <c r="AF37" s="58" t="str">
        <f>IF(AE37=0,"0",uzun!G37)</f>
        <v>0</v>
      </c>
      <c r="AG37" s="57">
        <f>İsveç!F37</f>
        <v>0</v>
      </c>
      <c r="AH37" s="58" t="str">
        <f>IF(AG37=0,"0",İsveç!G37)</f>
        <v>0</v>
      </c>
      <c r="AI37" s="213">
        <f t="shared" si="1"/>
        <v>0</v>
      </c>
      <c r="AJ37" s="213">
        <f t="shared" si="2"/>
        <v>0</v>
      </c>
    </row>
    <row r="38" spans="1:36" ht="45" customHeight="1">
      <c r="A38" s="53">
        <v>30</v>
      </c>
      <c r="B38" s="39" t="str">
        <f>'yarışmaya katılan okullar'!C41</f>
        <v/>
      </c>
      <c r="C38" s="54">
        <f>'yarışmaya katılan okullar'!B41</f>
        <v>0</v>
      </c>
      <c r="D38" s="55">
        <f>'100m eng'!F38</f>
        <v>0</v>
      </c>
      <c r="E38" s="54" t="str">
        <f>IF(D38=0,"0",'100m eng'!G38)</f>
        <v>0</v>
      </c>
      <c r="F38" s="56">
        <f>disk!F38</f>
        <v>0</v>
      </c>
      <c r="G38" s="54" t="str">
        <f>IF(F38=0,"0",disk!G38)</f>
        <v>0</v>
      </c>
      <c r="H38" s="55">
        <f>'100m'!F38</f>
        <v>0</v>
      </c>
      <c r="I38" s="54" t="str">
        <f>IF(H38=0,"0",'100m'!G38)</f>
        <v>0</v>
      </c>
      <c r="J38" s="56">
        <f>sırık!F38</f>
        <v>0</v>
      </c>
      <c r="K38" s="54" t="str">
        <f>IF(J38=0,"0",sırık!G38)</f>
        <v>0</v>
      </c>
      <c r="L38" s="57">
        <f>'400m'!F38</f>
        <v>0</v>
      </c>
      <c r="M38" s="58" t="str">
        <f>IF(L38=0,"0",'400m'!G38)</f>
        <v>0</v>
      </c>
      <c r="N38" s="57">
        <f>'1500m'!F38</f>
        <v>0</v>
      </c>
      <c r="O38" s="58" t="str">
        <f>IF(N38=0,"0",'1500m'!G38)</f>
        <v>0</v>
      </c>
      <c r="P38" s="56">
        <f>üçadım!F38</f>
        <v>0</v>
      </c>
      <c r="Q38" s="58" t="str">
        <f>IF(P38=0,"0",üçadım!G38)</f>
        <v>0</v>
      </c>
      <c r="R38" s="213">
        <f t="shared" si="0"/>
        <v>0</v>
      </c>
      <c r="S38" s="56">
        <f>yüksek!F38</f>
        <v>0</v>
      </c>
      <c r="T38" s="54" t="str">
        <f>IF(S38=0,"0",yüksek!G38)</f>
        <v>0</v>
      </c>
      <c r="U38" s="55">
        <f>'200m'!F38</f>
        <v>0</v>
      </c>
      <c r="V38" s="54" t="str">
        <f>IF(U38=0,"0",'200m'!G38)</f>
        <v>0</v>
      </c>
      <c r="W38" s="57">
        <f>'800m'!F38</f>
        <v>0</v>
      </c>
      <c r="X38" s="54" t="str">
        <f>IF(W38=0,"0",'800m'!G38)</f>
        <v>0</v>
      </c>
      <c r="Y38" s="55">
        <f>gülle!F38</f>
        <v>0</v>
      </c>
      <c r="Z38" s="54" t="str">
        <f>IF(Y38=0,"0",gülle!G38)</f>
        <v>0</v>
      </c>
      <c r="AA38" s="55">
        <f>cirit!F38</f>
        <v>0</v>
      </c>
      <c r="AB38" s="58" t="str">
        <f>IF(AA38=0,"0",cirit!G38)</f>
        <v>0</v>
      </c>
      <c r="AC38" s="57">
        <f>'300m eng'!F38</f>
        <v>0</v>
      </c>
      <c r="AD38" s="58" t="str">
        <f>IF(AC38=0,"0",'300m eng'!G38)</f>
        <v>0</v>
      </c>
      <c r="AE38" s="56">
        <f>uzun!F38</f>
        <v>0</v>
      </c>
      <c r="AF38" s="58" t="str">
        <f>IF(AE38=0,"0",uzun!G38)</f>
        <v>0</v>
      </c>
      <c r="AG38" s="57">
        <f>İsveç!F38</f>
        <v>0</v>
      </c>
      <c r="AH38" s="58" t="str">
        <f>IF(AG38=0,"0",İsveç!G38)</f>
        <v>0</v>
      </c>
      <c r="AI38" s="213">
        <f t="shared" si="1"/>
        <v>0</v>
      </c>
      <c r="AJ38" s="213">
        <f t="shared" si="2"/>
        <v>0</v>
      </c>
    </row>
    <row r="39" spans="1:36" ht="45" customHeight="1">
      <c r="A39" s="53">
        <v>31</v>
      </c>
      <c r="B39" s="39" t="str">
        <f>'yarışmaya katılan okullar'!C42</f>
        <v/>
      </c>
      <c r="C39" s="54">
        <f>'yarışmaya katılan okullar'!B42</f>
        <v>0</v>
      </c>
      <c r="D39" s="55">
        <f>'100m eng'!F39</f>
        <v>0</v>
      </c>
      <c r="E39" s="54" t="str">
        <f>IF(D39=0,"0",'100m eng'!G39)</f>
        <v>0</v>
      </c>
      <c r="F39" s="56">
        <f>disk!F39</f>
        <v>0</v>
      </c>
      <c r="G39" s="54" t="str">
        <f>IF(F39=0,"0",disk!G39)</f>
        <v>0</v>
      </c>
      <c r="H39" s="55">
        <f>'100m'!F39</f>
        <v>0</v>
      </c>
      <c r="I39" s="54" t="str">
        <f>IF(H39=0,"0",'100m'!G39)</f>
        <v>0</v>
      </c>
      <c r="J39" s="56">
        <f>sırık!F39</f>
        <v>0</v>
      </c>
      <c r="K39" s="54" t="str">
        <f>IF(J39=0,"0",sırık!G39)</f>
        <v>0</v>
      </c>
      <c r="L39" s="57">
        <f>'400m'!F39</f>
        <v>0</v>
      </c>
      <c r="M39" s="58" t="str">
        <f>IF(L39=0,"0",'400m'!G39)</f>
        <v>0</v>
      </c>
      <c r="N39" s="57">
        <f>'1500m'!F39</f>
        <v>0</v>
      </c>
      <c r="O39" s="58" t="str">
        <f>IF(N39=0,"0",'1500m'!G39)</f>
        <v>0</v>
      </c>
      <c r="P39" s="56">
        <f>üçadım!F39</f>
        <v>0</v>
      </c>
      <c r="Q39" s="58" t="str">
        <f>IF(P39=0,"0",üçadım!G39)</f>
        <v>0</v>
      </c>
      <c r="R39" s="213">
        <f t="shared" si="0"/>
        <v>0</v>
      </c>
      <c r="S39" s="56">
        <f>yüksek!F39</f>
        <v>0</v>
      </c>
      <c r="T39" s="54" t="str">
        <f>IF(S39=0,"0",yüksek!G39)</f>
        <v>0</v>
      </c>
      <c r="U39" s="55">
        <f>'200m'!F39</f>
        <v>0</v>
      </c>
      <c r="V39" s="54" t="str">
        <f>IF(U39=0,"0",'200m'!G39)</f>
        <v>0</v>
      </c>
      <c r="W39" s="57">
        <f>'800m'!F39</f>
        <v>0</v>
      </c>
      <c r="X39" s="54" t="str">
        <f>IF(W39=0,"0",'800m'!G39)</f>
        <v>0</v>
      </c>
      <c r="Y39" s="55">
        <f>gülle!F39</f>
        <v>0</v>
      </c>
      <c r="Z39" s="54" t="str">
        <f>IF(Y39=0,"0",gülle!G39)</f>
        <v>0</v>
      </c>
      <c r="AA39" s="55">
        <f>cirit!F39</f>
        <v>0</v>
      </c>
      <c r="AB39" s="58" t="str">
        <f>IF(AA39=0,"0",cirit!G39)</f>
        <v>0</v>
      </c>
      <c r="AC39" s="57">
        <f>'300m eng'!F39</f>
        <v>0</v>
      </c>
      <c r="AD39" s="58" t="str">
        <f>IF(AC39=0,"0",'300m eng'!G39)</f>
        <v>0</v>
      </c>
      <c r="AE39" s="56">
        <f>uzun!F39</f>
        <v>0</v>
      </c>
      <c r="AF39" s="58" t="str">
        <f>IF(AE39=0,"0",uzun!G39)</f>
        <v>0</v>
      </c>
      <c r="AG39" s="57">
        <f>İsveç!F39</f>
        <v>0</v>
      </c>
      <c r="AH39" s="58" t="str">
        <f>IF(AG39=0,"0",İsveç!G39)</f>
        <v>0</v>
      </c>
      <c r="AI39" s="213">
        <f t="shared" si="1"/>
        <v>0</v>
      </c>
      <c r="AJ39" s="213">
        <f t="shared" si="2"/>
        <v>0</v>
      </c>
    </row>
    <row r="40" spans="1:36" ht="45" customHeight="1">
      <c r="A40" s="53">
        <v>32</v>
      </c>
      <c r="B40" s="39" t="str">
        <f>'yarışmaya katılan okullar'!C43</f>
        <v/>
      </c>
      <c r="C40" s="54">
        <f>'yarışmaya katılan okullar'!B43</f>
        <v>0</v>
      </c>
      <c r="D40" s="55">
        <f>'100m eng'!F40</f>
        <v>0</v>
      </c>
      <c r="E40" s="54" t="str">
        <f>IF(D40=0,"0",'100m eng'!G40)</f>
        <v>0</v>
      </c>
      <c r="F40" s="56">
        <f>disk!F40</f>
        <v>0</v>
      </c>
      <c r="G40" s="54" t="str">
        <f>IF(F40=0,"0",disk!G40)</f>
        <v>0</v>
      </c>
      <c r="H40" s="55">
        <f>'100m'!F40</f>
        <v>0</v>
      </c>
      <c r="I40" s="54" t="str">
        <f>IF(H40=0,"0",'100m'!G40)</f>
        <v>0</v>
      </c>
      <c r="J40" s="56">
        <f>sırık!F40</f>
        <v>0</v>
      </c>
      <c r="K40" s="54" t="str">
        <f>IF(J40=0,"0",sırık!G40)</f>
        <v>0</v>
      </c>
      <c r="L40" s="57">
        <f>'400m'!F40</f>
        <v>0</v>
      </c>
      <c r="M40" s="58" t="str">
        <f>IF(L40=0,"0",'400m'!G40)</f>
        <v>0</v>
      </c>
      <c r="N40" s="57">
        <f>'1500m'!F40</f>
        <v>0</v>
      </c>
      <c r="O40" s="58" t="str">
        <f>IF(N40=0,"0",'1500m'!G40)</f>
        <v>0</v>
      </c>
      <c r="P40" s="56">
        <f>üçadım!F40</f>
        <v>0</v>
      </c>
      <c r="Q40" s="58" t="str">
        <f>IF(P40=0,"0",üçadım!G40)</f>
        <v>0</v>
      </c>
      <c r="R40" s="213">
        <f t="shared" si="0"/>
        <v>0</v>
      </c>
      <c r="S40" s="56">
        <f>yüksek!F40</f>
        <v>0</v>
      </c>
      <c r="T40" s="54" t="str">
        <f>IF(S40=0,"0",yüksek!G40)</f>
        <v>0</v>
      </c>
      <c r="U40" s="55">
        <f>'200m'!F40</f>
        <v>0</v>
      </c>
      <c r="V40" s="54" t="str">
        <f>IF(U40=0,"0",'200m'!G40)</f>
        <v>0</v>
      </c>
      <c r="W40" s="57">
        <f>'800m'!F40</f>
        <v>0</v>
      </c>
      <c r="X40" s="54" t="str">
        <f>IF(W40=0,"0",'800m'!G40)</f>
        <v>0</v>
      </c>
      <c r="Y40" s="55">
        <f>gülle!F40</f>
        <v>0</v>
      </c>
      <c r="Z40" s="54" t="str">
        <f>IF(Y40=0,"0",gülle!G40)</f>
        <v>0</v>
      </c>
      <c r="AA40" s="55">
        <f>cirit!F40</f>
        <v>0</v>
      </c>
      <c r="AB40" s="58" t="str">
        <f>IF(AA40=0,"0",cirit!G40)</f>
        <v>0</v>
      </c>
      <c r="AC40" s="57">
        <f>'300m eng'!F40</f>
        <v>0</v>
      </c>
      <c r="AD40" s="58" t="str">
        <f>IF(AC40=0,"0",'300m eng'!G40)</f>
        <v>0</v>
      </c>
      <c r="AE40" s="56">
        <f>uzun!F40</f>
        <v>0</v>
      </c>
      <c r="AF40" s="58" t="str">
        <f>IF(AE40=0,"0",uzun!G40)</f>
        <v>0</v>
      </c>
      <c r="AG40" s="57">
        <f>İsveç!F40</f>
        <v>0</v>
      </c>
      <c r="AH40" s="58" t="str">
        <f>IF(AG40=0,"0",İsveç!G40)</f>
        <v>0</v>
      </c>
      <c r="AI40" s="213">
        <f t="shared" si="1"/>
        <v>0</v>
      </c>
      <c r="AJ40" s="213">
        <f t="shared" si="2"/>
        <v>0</v>
      </c>
    </row>
  </sheetData>
  <mergeCells count="27">
    <mergeCell ref="F7:G7"/>
    <mergeCell ref="H7:I7"/>
    <mergeCell ref="AG7:AH7"/>
    <mergeCell ref="AI7:AI8"/>
    <mergeCell ref="P7:Q7"/>
    <mergeCell ref="S7:T7"/>
    <mergeCell ref="U7:V7"/>
    <mergeCell ref="J7:K7"/>
    <mergeCell ref="L7:M7"/>
    <mergeCell ref="N7:O7"/>
    <mergeCell ref="R7:R8"/>
    <mergeCell ref="A1:AJ1"/>
    <mergeCell ref="A2:AJ2"/>
    <mergeCell ref="A5:AJ5"/>
    <mergeCell ref="A3:AJ3"/>
    <mergeCell ref="AJ7:AJ8"/>
    <mergeCell ref="W7:X7"/>
    <mergeCell ref="Y7:Z7"/>
    <mergeCell ref="AA7:AB7"/>
    <mergeCell ref="AC7:AD7"/>
    <mergeCell ref="AE7:AF7"/>
    <mergeCell ref="D6:R6"/>
    <mergeCell ref="S6:AI6"/>
    <mergeCell ref="A7:A8"/>
    <mergeCell ref="B7:B8"/>
    <mergeCell ref="C7:C8"/>
    <mergeCell ref="D7:E7"/>
  </mergeCells>
  <conditionalFormatting sqref="C31:C40">
    <cfRule type="cellIs" dxfId="16" priority="26" stopIfTrue="1" operator="equal">
      <formula>0</formula>
    </cfRule>
  </conditionalFormatting>
  <conditionalFormatting sqref="C31:C40 AJ31:AJ40">
    <cfRule type="cellIs" dxfId="15" priority="10" stopIfTrue="1" operator="equal">
      <formula>$C$24</formula>
    </cfRule>
  </conditionalFormatting>
  <conditionalFormatting sqref="D31:Q40 S31:AH40">
    <cfRule type="cellIs" dxfId="14" priority="9" stopIfTrue="1" operator="equal">
      <formula>$Z$34</formula>
    </cfRule>
  </conditionalFormatting>
  <conditionalFormatting sqref="D31:Q40 S31:AH40 AJ31:AJ40">
    <cfRule type="cellIs" dxfId="13" priority="8" stopIfTrue="1" operator="equal">
      <formula>$N$9</formula>
    </cfRule>
  </conditionalFormatting>
  <conditionalFormatting sqref="D31:D40 H31:H40 J31:J40 L31:L40 N31:N40 P31:P40 S31:S40 U31:U40 W31:W40 AA31:AA40 AC31:AC40 AE31:AE40 AG31:AG40 F31:F40 Y31:Y40">
    <cfRule type="cellIs" dxfId="12" priority="7" stopIfTrue="1" operator="equal">
      <formula>$U$27</formula>
    </cfRule>
  </conditionalFormatting>
  <conditionalFormatting sqref="C31:C40 AJ31:AJ40">
    <cfRule type="cellIs" dxfId="11" priority="6" stopIfTrue="1" operator="equal">
      <formula>0</formula>
    </cfRule>
  </conditionalFormatting>
  <conditionalFormatting sqref="R9:R40">
    <cfRule type="cellIs" dxfId="10" priority="5" stopIfTrue="1" operator="equal">
      <formula>$T$9</formula>
    </cfRule>
  </conditionalFormatting>
  <conditionalFormatting sqref="R9:R40">
    <cfRule type="cellIs" dxfId="9" priority="4" stopIfTrue="1" operator="equal">
      <formula>0</formula>
    </cfRule>
  </conditionalFormatting>
  <conditionalFormatting sqref="AI9:AI40">
    <cfRule type="cellIs" dxfId="8" priority="3" stopIfTrue="1" operator="equal">
      <formula>$T$9</formula>
    </cfRule>
  </conditionalFormatting>
  <conditionalFormatting sqref="AI9:AI40">
    <cfRule type="cellIs" dxfId="7" priority="2" stopIfTrue="1" operator="equal">
      <formula>0</formula>
    </cfRule>
  </conditionalFormatting>
  <conditionalFormatting sqref="AJ9:AJ40">
    <cfRule type="duplicateValues" dxfId="6" priority="1" stopIfTrue="1"/>
  </conditionalFormatting>
  <printOptions horizontalCentered="1"/>
  <pageMargins left="0.19685039370078741" right="0.19685039370078741" top="1.3779527559055118" bottom="0" header="0.31496062992125984" footer="0.31496062992125984"/>
  <pageSetup paperSize="9" scale="47" orientation="landscape" verticalDpi="300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>
  <sheetPr>
    <tabColor rgb="FFFF0000"/>
  </sheetPr>
  <dimension ref="A1:J72"/>
  <sheetViews>
    <sheetView view="pageBreakPreview" zoomScale="60" zoomScaleNormal="75" workbookViewId="0">
      <selection activeCell="D6" sqref="D6"/>
    </sheetView>
  </sheetViews>
  <sheetFormatPr defaultColWidth="9.140625" defaultRowHeight="24.95" customHeight="1"/>
  <cols>
    <col min="1" max="1" width="5.7109375" style="22" customWidth="1"/>
    <col min="2" max="2" width="13.28515625" style="22" customWidth="1"/>
    <col min="3" max="4" width="30.7109375" style="22" customWidth="1"/>
    <col min="5" max="6" width="12.7109375" style="22" customWidth="1"/>
    <col min="7" max="16384" width="9.140625" style="22"/>
  </cols>
  <sheetData>
    <row r="1" spans="1:10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</row>
    <row r="2" spans="1:10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</row>
    <row r="3" spans="1:10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</row>
    <row r="4" spans="1:10" s="23" customFormat="1" ht="24.95" customHeight="1"/>
    <row r="5" spans="1:10" s="23" customFormat="1" ht="24.95" customHeight="1">
      <c r="A5" s="298" t="s">
        <v>3</v>
      </c>
      <c r="B5" s="298"/>
      <c r="C5" s="25" t="str">
        <f>'genel bilgi girişi'!$B$4</f>
        <v>GENÇ KIZ</v>
      </c>
      <c r="D5" s="24" t="s">
        <v>4</v>
      </c>
      <c r="E5" s="322" t="str">
        <f>'genel bilgi girişi'!B5</f>
        <v>ATATÜRK STADYUMU</v>
      </c>
      <c r="F5" s="322"/>
    </row>
    <row r="6" spans="1:10" s="23" customFormat="1" ht="24.95" customHeight="1">
      <c r="A6" s="298"/>
      <c r="B6" s="298"/>
      <c r="C6" s="26" t="s">
        <v>91</v>
      </c>
      <c r="D6" s="24" t="s">
        <v>5</v>
      </c>
      <c r="E6" s="323" t="str">
        <f>'genel bilgi girişi'!B6</f>
        <v>11-12 MART 2019</v>
      </c>
      <c r="F6" s="324"/>
    </row>
    <row r="7" spans="1:10" s="23" customFormat="1" ht="24.95" customHeight="1"/>
    <row r="8" spans="1:10" s="29" customFormat="1" ht="24.95" customHeight="1">
      <c r="A8" s="27" t="s">
        <v>45</v>
      </c>
      <c r="B8" s="27" t="s">
        <v>24</v>
      </c>
      <c r="C8" s="358" t="s">
        <v>8</v>
      </c>
      <c r="D8" s="359"/>
      <c r="E8" s="30" t="s">
        <v>10</v>
      </c>
      <c r="F8" s="27" t="s">
        <v>7</v>
      </c>
    </row>
    <row r="9" spans="1:10" s="23" customFormat="1" ht="24.95" customHeight="1">
      <c r="A9" s="30">
        <v>1</v>
      </c>
      <c r="B9" s="60" t="str">
        <f>IF(I9="","",RANK(I9,$I$9:$I$41)+COUNTIF(I$9:I9,I9)-1)</f>
        <v/>
      </c>
      <c r="C9" s="61" t="str">
        <f>'yarışmaya katılan okullar'!C12</f>
        <v>DEĞİRMENLİK LİSESİ</v>
      </c>
      <c r="D9" s="59"/>
      <c r="E9" s="88">
        <f>'toplam puan tablosu'!AJ9</f>
        <v>0</v>
      </c>
      <c r="F9" s="27">
        <f>'yarışmaya katılan okullar'!B12</f>
        <v>33</v>
      </c>
      <c r="G9" s="63"/>
      <c r="I9" s="64" t="str">
        <f>IF(E9=0,"",E9)</f>
        <v/>
      </c>
      <c r="J9" s="65" t="str">
        <f>IF(I9="","",I9*1)</f>
        <v/>
      </c>
    </row>
    <row r="10" spans="1:10" s="23" customFormat="1" ht="24.95" customHeight="1">
      <c r="A10" s="30">
        <v>2</v>
      </c>
      <c r="B10" s="60" t="str">
        <f>IF(I10="","",RANK(I10,$I$9:$I$41)+COUNTIF(I$9:I10,I10)-1)</f>
        <v/>
      </c>
      <c r="C10" s="61" t="str">
        <f>'yarışmaya katılan okullar'!C13</f>
        <v>ANAFARTALAR LİSESİ</v>
      </c>
      <c r="D10" s="59"/>
      <c r="E10" s="88">
        <f>'toplam puan tablosu'!AJ10</f>
        <v>0</v>
      </c>
      <c r="F10" s="27">
        <f>'yarışmaya katılan okullar'!B13</f>
        <v>35</v>
      </c>
      <c r="I10" s="64" t="str">
        <f t="shared" ref="I10:I40" si="0">IF(E10=0,"",E10)</f>
        <v/>
      </c>
      <c r="J10" s="65" t="str">
        <f t="shared" ref="J10:J40" si="1">IF(I10="","",I10*1)</f>
        <v/>
      </c>
    </row>
    <row r="11" spans="1:10" s="23" customFormat="1" ht="24.95" customHeight="1">
      <c r="A11" s="30">
        <v>3</v>
      </c>
      <c r="B11" s="60" t="str">
        <f>IF(I11="","",RANK(I11,$I$9:$I$41)+COUNTIF(I$9:I11,I11)-1)</f>
        <v/>
      </c>
      <c r="C11" s="61" t="str">
        <f>'yarışmaya katılan okullar'!C14</f>
        <v>NAMIK KEMAL LİSESİ</v>
      </c>
      <c r="D11" s="59"/>
      <c r="E11" s="88">
        <f>'toplam puan tablosu'!AJ11</f>
        <v>0</v>
      </c>
      <c r="F11" s="27">
        <f>'yarışmaya katılan okullar'!B14</f>
        <v>49</v>
      </c>
      <c r="I11" s="64" t="str">
        <f t="shared" si="0"/>
        <v/>
      </c>
      <c r="J11" s="65" t="str">
        <f t="shared" si="1"/>
        <v/>
      </c>
    </row>
    <row r="12" spans="1:10" s="23" customFormat="1" ht="24.95" customHeight="1">
      <c r="A12" s="30">
        <v>4</v>
      </c>
      <c r="B12" s="60" t="str">
        <f>IF(I12="","",RANK(I12,$I$9:$I$41)+COUNTIF(I$9:I12,I12)-1)</f>
        <v/>
      </c>
      <c r="C12" s="61" t="str">
        <f>'yarışmaya katılan okullar'!C15</f>
        <v>THE AMERİCAN COLLEGE</v>
      </c>
      <c r="D12" s="59"/>
      <c r="E12" s="88">
        <f>'toplam puan tablosu'!AJ12</f>
        <v>0</v>
      </c>
      <c r="F12" s="27">
        <f>'yarışmaya katılan okullar'!B15</f>
        <v>71</v>
      </c>
      <c r="I12" s="64" t="str">
        <f t="shared" si="0"/>
        <v/>
      </c>
      <c r="J12" s="65" t="str">
        <f t="shared" si="1"/>
        <v/>
      </c>
    </row>
    <row r="13" spans="1:10" s="23" customFormat="1" ht="24.95" customHeight="1">
      <c r="A13" s="30">
        <v>5</v>
      </c>
      <c r="B13" s="60" t="str">
        <f>IF(I13="","",RANK(I13,$I$9:$I$41)+COUNTIF(I$9:I13,I13)-1)</f>
        <v/>
      </c>
      <c r="C13" s="61" t="str">
        <f>'yarışmaya katılan okullar'!C16</f>
        <v>BÜLENT ECEVİT ANADOLU LİSESİ</v>
      </c>
      <c r="D13" s="59"/>
      <c r="E13" s="88">
        <f>'toplam puan tablosu'!AJ13</f>
        <v>0</v>
      </c>
      <c r="F13" s="27">
        <f>'yarışmaya katılan okullar'!B16</f>
        <v>77</v>
      </c>
      <c r="I13" s="64" t="str">
        <f t="shared" si="0"/>
        <v/>
      </c>
      <c r="J13" s="65" t="str">
        <f t="shared" si="1"/>
        <v/>
      </c>
    </row>
    <row r="14" spans="1:10" s="23" customFormat="1" ht="24.95" customHeight="1">
      <c r="A14" s="30">
        <v>6</v>
      </c>
      <c r="B14" s="60" t="str">
        <f>IF(I14="","",RANK(I14,$I$9:$I$41)+COUNTIF(I$9:I14,I14)-1)</f>
        <v/>
      </c>
      <c r="C14" s="61" t="str">
        <f>'yarışmaya katılan okullar'!C17</f>
        <v>GÜZELYURT MESLEK LİSESİ</v>
      </c>
      <c r="D14" s="59"/>
      <c r="E14" s="88">
        <f>'toplam puan tablosu'!AJ14</f>
        <v>0</v>
      </c>
      <c r="F14" s="27">
        <f>'yarışmaya katılan okullar'!B17</f>
        <v>45</v>
      </c>
      <c r="I14" s="64" t="str">
        <f t="shared" si="0"/>
        <v/>
      </c>
      <c r="J14" s="65" t="str">
        <f t="shared" si="1"/>
        <v/>
      </c>
    </row>
    <row r="15" spans="1:10" s="23" customFormat="1" ht="24.95" customHeight="1">
      <c r="A15" s="30">
        <v>7</v>
      </c>
      <c r="B15" s="60" t="str">
        <f>IF(I15="","",RANK(I15,$I$9:$I$41)+COUNTIF(I$9:I15,I15)-1)</f>
        <v/>
      </c>
      <c r="C15" s="61" t="str">
        <f>'yarışmaya katılan okullar'!C18</f>
        <v>ERENKÖY LİSESİ</v>
      </c>
      <c r="D15" s="59"/>
      <c r="E15" s="88">
        <f>'toplam puan tablosu'!AJ15</f>
        <v>0</v>
      </c>
      <c r="F15" s="27">
        <f>'yarışmaya katılan okullar'!B18</f>
        <v>40</v>
      </c>
      <c r="I15" s="64" t="str">
        <f t="shared" si="0"/>
        <v/>
      </c>
      <c r="J15" s="65" t="str">
        <f t="shared" si="1"/>
        <v/>
      </c>
    </row>
    <row r="16" spans="1:10" s="23" customFormat="1" ht="24.95" customHeight="1">
      <c r="A16" s="30">
        <v>8</v>
      </c>
      <c r="B16" s="60" t="str">
        <f>IF(I16="","",RANK(I16,$I$9:$I$41)+COUNTIF(I$9:I16,I16)-1)</f>
        <v/>
      </c>
      <c r="C16" s="61" t="str">
        <f>'yarışmaya katılan okullar'!C19</f>
        <v>LEFKE GAZİ LİSESİ</v>
      </c>
      <c r="D16" s="59"/>
      <c r="E16" s="88">
        <f>'toplam puan tablosu'!AJ16</f>
        <v>0</v>
      </c>
      <c r="F16" s="27">
        <f>'yarışmaya katılan okullar'!B19</f>
        <v>44</v>
      </c>
      <c r="I16" s="64" t="str">
        <f t="shared" si="0"/>
        <v/>
      </c>
      <c r="J16" s="65" t="str">
        <f t="shared" si="1"/>
        <v/>
      </c>
    </row>
    <row r="17" spans="1:10" s="23" customFormat="1" ht="24.95" customHeight="1">
      <c r="A17" s="30">
        <v>9</v>
      </c>
      <c r="B17" s="60" t="str">
        <f>IF(I17="","",RANK(I17,$I$9:$I$41)+COUNTIF(I$9:I17,I17)-1)</f>
        <v/>
      </c>
      <c r="C17" s="61" t="str">
        <f>'yarışmaya katılan okullar'!C20</f>
        <v>THE ENGLISH SCHOOL OF KYRENIA</v>
      </c>
      <c r="D17" s="59"/>
      <c r="E17" s="88">
        <f>'toplam puan tablosu'!AJ17</f>
        <v>0</v>
      </c>
      <c r="F17" s="27">
        <f>'yarışmaya katılan okullar'!B20</f>
        <v>81</v>
      </c>
      <c r="I17" s="64" t="str">
        <f t="shared" si="0"/>
        <v/>
      </c>
      <c r="J17" s="65" t="str">
        <f t="shared" si="1"/>
        <v/>
      </c>
    </row>
    <row r="18" spans="1:10" s="23" customFormat="1" ht="24.95" customHeight="1">
      <c r="A18" s="30">
        <v>10</v>
      </c>
      <c r="B18" s="60" t="str">
        <f>IF(I18="","",RANK(I18,$I$9:$I$41)+COUNTIF(I$9:I18,I18)-1)</f>
        <v/>
      </c>
      <c r="C18" s="61" t="str">
        <f>'yarışmaya katılan okullar'!C21</f>
        <v>KURTULUŞ LİSESİ</v>
      </c>
      <c r="D18" s="59"/>
      <c r="E18" s="88">
        <f>'toplam puan tablosu'!AJ18</f>
        <v>0</v>
      </c>
      <c r="F18" s="27">
        <f>'yarışmaya katılan okullar'!B21</f>
        <v>47</v>
      </c>
      <c r="I18" s="64" t="str">
        <f t="shared" si="0"/>
        <v/>
      </c>
      <c r="J18" s="65" t="str">
        <f t="shared" si="1"/>
        <v/>
      </c>
    </row>
    <row r="19" spans="1:10" s="23" customFormat="1" ht="24.95" customHeight="1">
      <c r="A19" s="30">
        <v>11</v>
      </c>
      <c r="B19" s="60" t="str">
        <f>IF(I19="","",RANK(I19,$I$9:$I$41)+COUNTIF(I$9:I19,I19)-1)</f>
        <v/>
      </c>
      <c r="C19" s="61" t="str">
        <f>'yarışmaya katılan okullar'!C22</f>
        <v>BEKİRPAŞA LİSESİ</v>
      </c>
      <c r="D19" s="59"/>
      <c r="E19" s="88">
        <f>'toplam puan tablosu'!AJ19</f>
        <v>0</v>
      </c>
      <c r="F19" s="27">
        <f>'yarışmaya katılan okullar'!B22</f>
        <v>37</v>
      </c>
      <c r="I19" s="64" t="str">
        <f t="shared" si="0"/>
        <v/>
      </c>
      <c r="J19" s="65" t="str">
        <f t="shared" si="1"/>
        <v/>
      </c>
    </row>
    <row r="20" spans="1:10" s="23" customFormat="1" ht="24.95" customHeight="1">
      <c r="A20" s="30">
        <v>12</v>
      </c>
      <c r="B20" s="60" t="str">
        <f>IF(I20="","",RANK(I20,$I$9:$I$41)+COUNTIF(I$9:I20,I20)-1)</f>
        <v/>
      </c>
      <c r="C20" s="61" t="str">
        <f>'yarışmaya katılan okullar'!C23</f>
        <v>LEFKOŞA TÜRK LİSESİ</v>
      </c>
      <c r="D20" s="59"/>
      <c r="E20" s="88">
        <f>'toplam puan tablosu'!AJ20</f>
        <v>0</v>
      </c>
      <c r="F20" s="27">
        <f>'yarışmaya katılan okullar'!B23</f>
        <v>48</v>
      </c>
      <c r="I20" s="64" t="str">
        <f t="shared" si="0"/>
        <v/>
      </c>
      <c r="J20" s="65" t="str">
        <f t="shared" si="1"/>
        <v/>
      </c>
    </row>
    <row r="21" spans="1:10" s="23" customFormat="1" ht="24.95" customHeight="1">
      <c r="A21" s="30">
        <v>13</v>
      </c>
      <c r="B21" s="60" t="str">
        <f>IF(I21="","",RANK(I21,$I$9:$I$41)+COUNTIF(I$9:I21,I21)-1)</f>
        <v/>
      </c>
      <c r="C21" s="61" t="str">
        <f>'yarışmaya katılan okullar'!C24</f>
        <v>CENGİZ TOPEL E. M .LİSESİ</v>
      </c>
      <c r="D21" s="59"/>
      <c r="E21" s="88">
        <f>'toplam puan tablosu'!AJ21</f>
        <v>0</v>
      </c>
      <c r="F21" s="27">
        <f>'yarışmaya katılan okullar'!B24</f>
        <v>39</v>
      </c>
      <c r="I21" s="64" t="str">
        <f t="shared" si="0"/>
        <v/>
      </c>
      <c r="J21" s="65" t="str">
        <f t="shared" si="1"/>
        <v/>
      </c>
    </row>
    <row r="22" spans="1:10" s="23" customFormat="1" ht="24.95" customHeight="1">
      <c r="A22" s="30">
        <v>14</v>
      </c>
      <c r="B22" s="60" t="str">
        <f>IF(I22="","",RANK(I22,$I$9:$I$41)+COUNTIF(I$9:I22,I22)-1)</f>
        <v/>
      </c>
      <c r="C22" s="61" t="str">
        <f>'yarışmaya katılan okullar'!C25</f>
        <v>GÜZELYURT TMK</v>
      </c>
      <c r="D22" s="59"/>
      <c r="E22" s="88">
        <f>'toplam puan tablosu'!AJ22</f>
        <v>0</v>
      </c>
      <c r="F22" s="27">
        <f>'yarışmaya katılan okullar'!B25</f>
        <v>64</v>
      </c>
      <c r="I22" s="64" t="str">
        <f t="shared" si="0"/>
        <v/>
      </c>
      <c r="J22" s="65" t="str">
        <f t="shared" si="1"/>
        <v/>
      </c>
    </row>
    <row r="23" spans="1:10" s="23" customFormat="1" ht="24.95" customHeight="1">
      <c r="A23" s="30">
        <v>15</v>
      </c>
      <c r="B23" s="60" t="str">
        <f>IF(I23="","",RANK(I23,$I$9:$I$41)+COUNTIF(I$9:I23,I23)-1)</f>
        <v/>
      </c>
      <c r="C23" s="61" t="str">
        <f>'yarışmaya katılan okullar'!C26</f>
        <v>KARPAZ MESLEK LİSESİ</v>
      </c>
      <c r="D23" s="59"/>
      <c r="E23" s="88">
        <f>'toplam puan tablosu'!AJ23</f>
        <v>0</v>
      </c>
      <c r="F23" s="27">
        <f>'yarışmaya katılan okullar'!B26</f>
        <v>60</v>
      </c>
      <c r="I23" s="64" t="str">
        <f t="shared" si="0"/>
        <v/>
      </c>
      <c r="J23" s="65" t="str">
        <f t="shared" si="1"/>
        <v/>
      </c>
    </row>
    <row r="24" spans="1:10" s="23" customFormat="1" ht="24.95" customHeight="1">
      <c r="A24" s="30">
        <v>16</v>
      </c>
      <c r="B24" s="60" t="str">
        <f>IF(I24="","",RANK(I24,$I$9:$I$41)+COUNTIF(I$9:I24,I24)-1)</f>
        <v/>
      </c>
      <c r="C24" s="61" t="str">
        <f>'yarışmaya katılan okullar'!C27</f>
        <v>POLATPAŞA LİSESİ</v>
      </c>
      <c r="D24" s="59"/>
      <c r="E24" s="88">
        <f>'toplam puan tablosu'!AJ24</f>
        <v>0</v>
      </c>
      <c r="F24" s="27">
        <f>'yarışmaya katılan okullar'!B27</f>
        <v>59</v>
      </c>
      <c r="I24" s="64" t="str">
        <f t="shared" si="0"/>
        <v/>
      </c>
      <c r="J24" s="65" t="str">
        <f>IF(I24="","",I24*1)</f>
        <v/>
      </c>
    </row>
    <row r="25" spans="1:10" s="23" customFormat="1" ht="24.95" customHeight="1">
      <c r="A25" s="30">
        <v>17</v>
      </c>
      <c r="B25" s="60" t="str">
        <f>IF(I25="","",RANK(I25,$I$9:$I$41)+COUNTIF(I$9:I25,I25)-1)</f>
        <v/>
      </c>
      <c r="C25" s="61" t="str">
        <f>'yarışmaya katılan okullar'!C28</f>
        <v>ATATÜRK MESLEK LİSESİ</v>
      </c>
      <c r="D25" s="59"/>
      <c r="E25" s="88">
        <f>'toplam puan tablosu'!AJ25</f>
        <v>0</v>
      </c>
      <c r="F25" s="27">
        <f>'yarışmaya katılan okullar'!B28</f>
        <v>36</v>
      </c>
      <c r="I25" s="64" t="str">
        <f t="shared" si="0"/>
        <v/>
      </c>
      <c r="J25" s="65" t="str">
        <f t="shared" si="1"/>
        <v/>
      </c>
    </row>
    <row r="26" spans="1:10" s="23" customFormat="1" ht="24.95" customHeight="1">
      <c r="A26" s="30">
        <v>18</v>
      </c>
      <c r="B26" s="60" t="str">
        <f>IF(I26="","",RANK(I26,$I$9:$I$41)+COUNTIF(I$9:I26,I26)-1)</f>
        <v/>
      </c>
      <c r="C26" s="61" t="str">
        <f>'yarışmaya katılan okullar'!C29</f>
        <v>YAKIN DOĞU KOLEJİ</v>
      </c>
      <c r="D26" s="59"/>
      <c r="E26" s="88">
        <f>'toplam puan tablosu'!AJ26</f>
        <v>0</v>
      </c>
      <c r="F26" s="27">
        <f>'yarışmaya katılan okullar'!B29</f>
        <v>27</v>
      </c>
      <c r="I26" s="64" t="str">
        <f t="shared" si="0"/>
        <v/>
      </c>
      <c r="J26" s="65" t="str">
        <f t="shared" si="1"/>
        <v/>
      </c>
    </row>
    <row r="27" spans="1:10" s="23" customFormat="1" ht="24.95" customHeight="1">
      <c r="A27" s="30">
        <v>19</v>
      </c>
      <c r="B27" s="60" t="str">
        <f>IF(I27="","",RANK(I27,$I$9:$I$41)+COUNTIF(I$9:I27,I27)-1)</f>
        <v/>
      </c>
      <c r="C27" s="61" t="str">
        <f>'yarışmaya katılan okullar'!C30</f>
        <v>HAYDARPAŞA TİCARET LİSESİ</v>
      </c>
      <c r="D27" s="59"/>
      <c r="E27" s="88">
        <f>'toplam puan tablosu'!AJ27</f>
        <v>0</v>
      </c>
      <c r="F27" s="27">
        <f>'yarışmaya katılan okullar'!B30</f>
        <v>46</v>
      </c>
      <c r="I27" s="64" t="str">
        <f t="shared" si="0"/>
        <v/>
      </c>
      <c r="J27" s="65" t="str">
        <f t="shared" si="1"/>
        <v/>
      </c>
    </row>
    <row r="28" spans="1:10" s="23" customFormat="1" ht="24.95" customHeight="1">
      <c r="A28" s="30">
        <v>20</v>
      </c>
      <c r="B28" s="60" t="str">
        <f>IF(I28="","",RANK(I28,$I$9:$I$41)+COUNTIF(I$9:I28,I28)-1)</f>
        <v/>
      </c>
      <c r="C28" s="61" t="str">
        <f>'yarışmaya katılan okullar'!C31</f>
        <v>TÜRK MAARİF KOLEJİ</v>
      </c>
      <c r="D28" s="59"/>
      <c r="E28" s="88">
        <f>'toplam puan tablosu'!AJ28</f>
        <v>0</v>
      </c>
      <c r="F28" s="27">
        <f>'yarışmaya katılan okullar'!B31</f>
        <v>51</v>
      </c>
      <c r="I28" s="64" t="str">
        <f t="shared" si="0"/>
        <v/>
      </c>
      <c r="J28" s="65" t="str">
        <f t="shared" si="1"/>
        <v/>
      </c>
    </row>
    <row r="29" spans="1:10" s="23" customFormat="1" ht="24.95" customHeight="1">
      <c r="A29" s="30">
        <v>21</v>
      </c>
      <c r="B29" s="60" t="str">
        <f>IF(I29="","",RANK(I29,$I$9:$I$41)+COUNTIF(I$9:I29,I29)-1)</f>
        <v/>
      </c>
      <c r="C29" s="61" t="str">
        <f>'yarışmaya katılan okullar'!C32</f>
        <v>20 TEMMUZ FEN LİSESİ</v>
      </c>
      <c r="D29" s="59"/>
      <c r="E29" s="88">
        <f>'toplam puan tablosu'!AJ29</f>
        <v>0</v>
      </c>
      <c r="F29" s="27">
        <f>'yarışmaya katılan okullar'!B32</f>
        <v>53</v>
      </c>
      <c r="I29" s="64" t="str">
        <f t="shared" si="0"/>
        <v/>
      </c>
      <c r="J29" s="65" t="str">
        <f t="shared" si="1"/>
        <v/>
      </c>
    </row>
    <row r="30" spans="1:10" s="23" customFormat="1" ht="24.95" customHeight="1">
      <c r="A30" s="30">
        <v>22</v>
      </c>
      <c r="B30" s="60" t="str">
        <f>IF(I30="","",RANK(I30,$I$9:$I$41)+COUNTIF(I$9:I30,I30)-1)</f>
        <v/>
      </c>
      <c r="C30" s="61" t="str">
        <f>'yarışmaya katılan okullar'!C33</f>
        <v>19 MAYIS TMK</v>
      </c>
      <c r="D30" s="59"/>
      <c r="E30" s="88">
        <f>'toplam puan tablosu'!AJ30</f>
        <v>0</v>
      </c>
      <c r="F30" s="27">
        <f>'yarışmaya katılan okullar'!B33</f>
        <v>57</v>
      </c>
      <c r="I30" s="64" t="str">
        <f t="shared" si="0"/>
        <v/>
      </c>
      <c r="J30" s="65" t="str">
        <f t="shared" si="1"/>
        <v/>
      </c>
    </row>
    <row r="31" spans="1:10" s="23" customFormat="1" ht="24.95" customHeight="1">
      <c r="A31" s="30">
        <v>23</v>
      </c>
      <c r="B31" s="60" t="str">
        <f>IF(I31="","",RANK(I31,$I$9:$I$41)+COUNTIF(I$9:I31,I31)-1)</f>
        <v/>
      </c>
      <c r="C31" s="61" t="str">
        <f>'yarışmaya katılan okullar'!C34</f>
        <v>HALA SULTAN İLAHİYAT KOLEJİ</v>
      </c>
      <c r="D31" s="59"/>
      <c r="E31" s="88">
        <f>'toplam puan tablosu'!AJ31</f>
        <v>0</v>
      </c>
      <c r="F31" s="27">
        <f>'yarışmaya katılan okullar'!B34</f>
        <v>30</v>
      </c>
      <c r="I31" s="64" t="str">
        <f t="shared" si="0"/>
        <v/>
      </c>
      <c r="J31" s="65" t="str">
        <f t="shared" si="1"/>
        <v/>
      </c>
    </row>
    <row r="32" spans="1:10" s="23" customFormat="1" ht="24.95" customHeight="1">
      <c r="A32" s="30">
        <v>24</v>
      </c>
      <c r="B32" s="60" t="str">
        <f>IF(I32="","",RANK(I32,$I$9:$I$41)+COUNTIF(I$9:I32,I32)-1)</f>
        <v/>
      </c>
      <c r="C32" s="61" t="str">
        <f>'yarışmaya katılan okullar'!C35</f>
        <v/>
      </c>
      <c r="D32" s="59"/>
      <c r="E32" s="88">
        <f>'toplam puan tablosu'!AJ32</f>
        <v>0</v>
      </c>
      <c r="F32" s="27">
        <f>'yarışmaya katılan okullar'!B35</f>
        <v>0</v>
      </c>
      <c r="I32" s="64" t="str">
        <f t="shared" si="0"/>
        <v/>
      </c>
      <c r="J32" s="65" t="str">
        <f t="shared" si="1"/>
        <v/>
      </c>
    </row>
    <row r="33" spans="1:10" s="23" customFormat="1" ht="24.95" customHeight="1">
      <c r="A33" s="30">
        <v>25</v>
      </c>
      <c r="B33" s="60" t="str">
        <f>IF(I33="","",RANK(I33,$I$9:$I$41)+COUNTIF(I$9:I33,I33)-1)</f>
        <v/>
      </c>
      <c r="C33" s="61" t="str">
        <f>'yarışmaya katılan okullar'!C36</f>
        <v/>
      </c>
      <c r="D33" s="59"/>
      <c r="E33" s="88">
        <f>'toplam puan tablosu'!AJ33</f>
        <v>0</v>
      </c>
      <c r="F33" s="27">
        <f>'yarışmaya katılan okullar'!B36</f>
        <v>0</v>
      </c>
      <c r="I33" s="64" t="str">
        <f t="shared" si="0"/>
        <v/>
      </c>
      <c r="J33" s="65" t="str">
        <f t="shared" si="1"/>
        <v/>
      </c>
    </row>
    <row r="34" spans="1:10" s="23" customFormat="1" ht="24.95" customHeight="1">
      <c r="A34" s="30">
        <v>26</v>
      </c>
      <c r="B34" s="60" t="str">
        <f>IF(I34="","",RANK(I34,$I$9:$I$41)+COUNTIF(I$9:I34,I34)-1)</f>
        <v/>
      </c>
      <c r="C34" s="61" t="str">
        <f>'yarışmaya katılan okullar'!C37</f>
        <v/>
      </c>
      <c r="D34" s="59"/>
      <c r="E34" s="88">
        <f>'toplam puan tablosu'!AJ34</f>
        <v>0</v>
      </c>
      <c r="F34" s="27">
        <f>'yarışmaya katılan okullar'!B37</f>
        <v>0</v>
      </c>
      <c r="I34" s="64" t="str">
        <f t="shared" si="0"/>
        <v/>
      </c>
      <c r="J34" s="65" t="str">
        <f t="shared" si="1"/>
        <v/>
      </c>
    </row>
    <row r="35" spans="1:10" s="23" customFormat="1" ht="24.95" customHeight="1">
      <c r="A35" s="30">
        <v>27</v>
      </c>
      <c r="B35" s="60" t="str">
        <f>IF(I35="","",RANK(I35,$I$9:$I$41)+COUNTIF(I$9:I35,I35)-1)</f>
        <v/>
      </c>
      <c r="C35" s="61" t="str">
        <f>'yarışmaya katılan okullar'!C38</f>
        <v/>
      </c>
      <c r="D35" s="59"/>
      <c r="E35" s="88">
        <f>'toplam puan tablosu'!AJ35</f>
        <v>0</v>
      </c>
      <c r="F35" s="27">
        <f>'yarışmaya katılan okullar'!B38</f>
        <v>0</v>
      </c>
      <c r="I35" s="64" t="str">
        <f t="shared" si="0"/>
        <v/>
      </c>
      <c r="J35" s="65" t="str">
        <f t="shared" si="1"/>
        <v/>
      </c>
    </row>
    <row r="36" spans="1:10" s="23" customFormat="1" ht="24.95" customHeight="1">
      <c r="A36" s="30">
        <v>28</v>
      </c>
      <c r="B36" s="60" t="str">
        <f>IF(I36="","",RANK(I36,$I$9:$I$41)+COUNTIF(I$9:I36,I36)-1)</f>
        <v/>
      </c>
      <c r="C36" s="61" t="str">
        <f>'yarışmaya katılan okullar'!C39</f>
        <v/>
      </c>
      <c r="D36" s="59"/>
      <c r="E36" s="88">
        <f>'toplam puan tablosu'!AJ36</f>
        <v>0</v>
      </c>
      <c r="F36" s="27">
        <f>'yarışmaya katılan okullar'!B39</f>
        <v>0</v>
      </c>
      <c r="I36" s="64" t="str">
        <f t="shared" si="0"/>
        <v/>
      </c>
      <c r="J36" s="65" t="str">
        <f t="shared" si="1"/>
        <v/>
      </c>
    </row>
    <row r="37" spans="1:10" s="23" customFormat="1" ht="24.95" customHeight="1">
      <c r="A37" s="30">
        <v>29</v>
      </c>
      <c r="B37" s="60" t="str">
        <f>IF(I37="","",RANK(I37,$I$9:$I$41)+COUNTIF(I$9:I37,I37)-1)</f>
        <v/>
      </c>
      <c r="C37" s="61" t="str">
        <f>'yarışmaya katılan okullar'!C40</f>
        <v/>
      </c>
      <c r="D37" s="59"/>
      <c r="E37" s="88">
        <f>'toplam puan tablosu'!AJ37</f>
        <v>0</v>
      </c>
      <c r="F37" s="27">
        <f>'yarışmaya katılan okullar'!B40</f>
        <v>0</v>
      </c>
      <c r="I37" s="64" t="str">
        <f t="shared" si="0"/>
        <v/>
      </c>
      <c r="J37" s="65" t="str">
        <f t="shared" si="1"/>
        <v/>
      </c>
    </row>
    <row r="38" spans="1:10" s="23" customFormat="1" ht="24.95" customHeight="1">
      <c r="A38" s="30">
        <v>30</v>
      </c>
      <c r="B38" s="60" t="str">
        <f>IF(I38="","",RANK(I38,$I$9:$I$41)+COUNTIF(I$9:I38,I38)-1)</f>
        <v/>
      </c>
      <c r="C38" s="61" t="str">
        <f>'yarışmaya katılan okullar'!C41</f>
        <v/>
      </c>
      <c r="D38" s="59"/>
      <c r="E38" s="88">
        <f>'toplam puan tablosu'!AJ38</f>
        <v>0</v>
      </c>
      <c r="F38" s="27">
        <f>'yarışmaya katılan okullar'!B41</f>
        <v>0</v>
      </c>
      <c r="I38" s="64" t="str">
        <f t="shared" si="0"/>
        <v/>
      </c>
      <c r="J38" s="65" t="str">
        <f t="shared" si="1"/>
        <v/>
      </c>
    </row>
    <row r="39" spans="1:10" s="23" customFormat="1" ht="24.95" customHeight="1">
      <c r="A39" s="30">
        <v>31</v>
      </c>
      <c r="B39" s="60" t="str">
        <f>IF(I39="","",RANK(I39,$I$9:$I$41)+COUNTIF(I$9:I39,I39)-1)</f>
        <v/>
      </c>
      <c r="C39" s="61" t="str">
        <f>'yarışmaya katılan okullar'!C42</f>
        <v/>
      </c>
      <c r="D39" s="59"/>
      <c r="E39" s="88">
        <f>'toplam puan tablosu'!AJ39</f>
        <v>0</v>
      </c>
      <c r="F39" s="27">
        <f>'yarışmaya katılan okullar'!B42</f>
        <v>0</v>
      </c>
      <c r="I39" s="64" t="str">
        <f t="shared" si="0"/>
        <v/>
      </c>
      <c r="J39" s="65" t="str">
        <f t="shared" si="1"/>
        <v/>
      </c>
    </row>
    <row r="40" spans="1:10" s="23" customFormat="1" ht="24.95" customHeight="1">
      <c r="A40" s="30">
        <v>32</v>
      </c>
      <c r="B40" s="60" t="str">
        <f>IF(I40="","",RANK(I40,$I$9:$I$41)+COUNTIF(I$9:I40,I40)-1)</f>
        <v/>
      </c>
      <c r="C40" s="61" t="str">
        <f>'yarışmaya katılan okullar'!C43</f>
        <v/>
      </c>
      <c r="D40" s="59"/>
      <c r="E40" s="88">
        <f>'toplam puan tablosu'!AJ40</f>
        <v>0</v>
      </c>
      <c r="F40" s="27">
        <f>'yarışmaya katılan okullar'!B43</f>
        <v>0</v>
      </c>
      <c r="I40" s="64" t="str">
        <f t="shared" si="0"/>
        <v/>
      </c>
      <c r="J40" s="65" t="str">
        <f t="shared" si="1"/>
        <v/>
      </c>
    </row>
    <row r="41" spans="1:10" s="23" customFormat="1" ht="24.95" customHeight="1">
      <c r="A41" s="30">
        <v>33</v>
      </c>
      <c r="B41" s="30">
        <v>0</v>
      </c>
      <c r="C41" s="61">
        <f>'[3]yarışmaya katılan okullar'!C44</f>
        <v>0</v>
      </c>
      <c r="D41" s="59"/>
      <c r="E41" s="62"/>
      <c r="F41" s="44"/>
      <c r="I41" s="66"/>
      <c r="J41" s="65"/>
    </row>
    <row r="42" spans="1:10" s="29" customFormat="1" ht="24.95" customHeight="1">
      <c r="A42" s="299" t="s">
        <v>11</v>
      </c>
      <c r="B42" s="299"/>
      <c r="C42" s="29" t="s">
        <v>46</v>
      </c>
      <c r="D42" s="29" t="s">
        <v>47</v>
      </c>
      <c r="E42" s="37" t="s">
        <v>12</v>
      </c>
      <c r="F42" s="24" t="s">
        <v>12</v>
      </c>
    </row>
    <row r="43" spans="1:10" s="23" customFormat="1" ht="24.95" customHeight="1"/>
    <row r="44" spans="1:10" s="23" customFormat="1" ht="24.95" customHeight="1"/>
    <row r="45" spans="1:10" s="23" customFormat="1" ht="24.95" customHeight="1"/>
    <row r="46" spans="1:10" s="23" customFormat="1" ht="24.95" customHeight="1"/>
    <row r="47" spans="1:10" s="23" customFormat="1" ht="24.95" customHeight="1"/>
    <row r="48" spans="1:10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  <row r="71" s="23" customFormat="1" ht="24.95" customHeight="1"/>
    <row r="72" s="23" customFormat="1" ht="24.95" customHeight="1"/>
  </sheetData>
  <sheetProtection password="CC8C" sheet="1"/>
  <mergeCells count="9">
    <mergeCell ref="C8:D8"/>
    <mergeCell ref="A42:B42"/>
    <mergeCell ref="A1:F1"/>
    <mergeCell ref="A2:F2"/>
    <mergeCell ref="A3:F3"/>
    <mergeCell ref="A5:B5"/>
    <mergeCell ref="E5:F5"/>
    <mergeCell ref="A6:B6"/>
    <mergeCell ref="E6:F6"/>
  </mergeCells>
  <conditionalFormatting sqref="I41 B41:E41 C9:F40">
    <cfRule type="cellIs" dxfId="5" priority="1" stopIfTrue="1" operator="equal">
      <formula>0</formula>
    </cfRule>
  </conditionalFormatting>
  <pageMargins left="0.7" right="0.7" top="0.75" bottom="0.75" header="0.3" footer="0.3"/>
  <pageSetup paperSize="9" scale="69" orientation="portrait" verticalDpi="300" r:id="rId1"/>
  <colBreaks count="1" manualBreakCount="1">
    <brk id="6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>
  <sheetPr>
    <tabColor rgb="FFFF0000"/>
  </sheetPr>
  <dimension ref="A1:F72"/>
  <sheetViews>
    <sheetView view="pageBreakPreview" zoomScale="60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13.28515625" style="22" customWidth="1"/>
    <col min="3" max="4" width="30.7109375" style="22" customWidth="1"/>
    <col min="5" max="5" width="23.5703125" style="22" bestFit="1" customWidth="1"/>
    <col min="6" max="16384" width="9.140625" style="22"/>
  </cols>
  <sheetData>
    <row r="1" spans="1:6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</row>
    <row r="2" spans="1:6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</row>
    <row r="3" spans="1:6" ht="24.95" customHeight="1">
      <c r="A3" s="296" t="str">
        <f>'genel bilgi girişi'!B3</f>
        <v>ELEME YARIŞMALARI</v>
      </c>
      <c r="B3" s="296"/>
      <c r="C3" s="296"/>
      <c r="D3" s="296"/>
      <c r="E3" s="296"/>
    </row>
    <row r="4" spans="1:6" s="23" customFormat="1" ht="24.95" customHeight="1"/>
    <row r="5" spans="1:6" s="23" customFormat="1" ht="24.95" customHeight="1">
      <c r="A5" s="298" t="s">
        <v>3</v>
      </c>
      <c r="B5" s="298"/>
      <c r="C5" s="25" t="str">
        <f>'genel bilgi girişi'!$B$4</f>
        <v>GENÇ KIZ</v>
      </c>
      <c r="D5" s="24" t="s">
        <v>4</v>
      </c>
      <c r="E5" s="25" t="str">
        <f>'genel bilgi girişi'!B5</f>
        <v>ATATÜRK STADYUMU</v>
      </c>
    </row>
    <row r="6" spans="1:6" s="23" customFormat="1" ht="24.95" customHeight="1">
      <c r="A6" s="298"/>
      <c r="B6" s="298"/>
      <c r="C6" s="26" t="s">
        <v>91</v>
      </c>
      <c r="D6" s="24" t="s">
        <v>5</v>
      </c>
      <c r="E6" s="42" t="str">
        <f>'genel bilgi girişi'!B6</f>
        <v>11-12 MART 2019</v>
      </c>
      <c r="F6" s="67"/>
    </row>
    <row r="7" spans="1:6" s="23" customFormat="1" ht="24.95" customHeight="1"/>
    <row r="8" spans="1:6" s="29" customFormat="1" ht="24.95" customHeight="1">
      <c r="A8" s="27" t="s">
        <v>45</v>
      </c>
      <c r="B8" s="27" t="s">
        <v>7</v>
      </c>
      <c r="C8" s="360" t="s">
        <v>8</v>
      </c>
      <c r="D8" s="361"/>
      <c r="E8" s="30" t="s">
        <v>10</v>
      </c>
    </row>
    <row r="9" spans="1:6" s="23" customFormat="1" ht="24.95" customHeight="1">
      <c r="A9" s="30">
        <v>1</v>
      </c>
      <c r="B9" s="27">
        <f>IF(ISERROR(VLOOKUP(A9,'toplam puanlar'!$B$9:$G$41,5,FALSE)),0,(VLOOKUP(A9,'toplam puanlar'!$B$9:$G$41,5,FALSE)))</f>
        <v>0</v>
      </c>
      <c r="C9" s="61">
        <f>IF(ISERROR(VLOOKUP(A9,'toplam puanlar'!$B$9:$G$41,2,FALSE)),0,(VLOOKUP(A9,'toplam puanlar'!$B$9:$G$41,2,FALSE)))</f>
        <v>0</v>
      </c>
      <c r="D9" s="59"/>
      <c r="E9" s="68">
        <f>IF(ISERROR(VLOOKUP(A9,'toplam puanlar'!$B$9:$G$41,4,FALSE)),0,(VLOOKUP(A9,'toplam puanlar'!$B$9:$G$41,4,FALSE)))</f>
        <v>0</v>
      </c>
      <c r="F9" s="63"/>
    </row>
    <row r="10" spans="1:6" s="23" customFormat="1" ht="24.95" customHeight="1">
      <c r="A10" s="30">
        <v>2</v>
      </c>
      <c r="B10" s="27">
        <f>IF(ISERROR(VLOOKUP(A10,'toplam puanlar'!$B$9:$G$41,5,FALSE)),0,(VLOOKUP(A10,'toplam puanlar'!$B$9:$G$41,5,FALSE)))</f>
        <v>0</v>
      </c>
      <c r="C10" s="61">
        <f>IF(ISERROR(VLOOKUP(A10,'toplam puanlar'!$B$9:$G$41,2,FALSE)),0,(VLOOKUP(A10,'toplam puanlar'!$B$9:$G$41,2,FALSE)))</f>
        <v>0</v>
      </c>
      <c r="D10" s="59"/>
      <c r="E10" s="68">
        <f>IF(ISERROR(VLOOKUP(A10,'toplam puanlar'!$B$9:$G$41,4,FALSE)),0,(VLOOKUP(A10,'toplam puanlar'!$B$9:$G$41,4,FALSE)))</f>
        <v>0</v>
      </c>
    </row>
    <row r="11" spans="1:6" s="23" customFormat="1" ht="24.95" customHeight="1">
      <c r="A11" s="30">
        <v>3</v>
      </c>
      <c r="B11" s="27">
        <f>IF(ISERROR(VLOOKUP(A11,'toplam puanlar'!$B$9:$G$41,5,FALSE)),0,(VLOOKUP(A11,'toplam puanlar'!$B$9:$G$41,5,FALSE)))</f>
        <v>0</v>
      </c>
      <c r="C11" s="61">
        <f>IF(ISERROR(VLOOKUP(A11,'toplam puanlar'!$B$9:$G$41,2,FALSE)),0,(VLOOKUP(A11,'toplam puanlar'!$B$9:$G$41,2,FALSE)))</f>
        <v>0</v>
      </c>
      <c r="D11" s="59"/>
      <c r="E11" s="68">
        <f>IF(ISERROR(VLOOKUP(A11,'toplam puanlar'!$B$9:$G$41,4,FALSE)),0,(VLOOKUP(A11,'toplam puanlar'!$B$9:$G$41,4,FALSE)))</f>
        <v>0</v>
      </c>
    </row>
    <row r="12" spans="1:6" s="23" customFormat="1" ht="24.95" customHeight="1">
      <c r="A12" s="30">
        <v>4</v>
      </c>
      <c r="B12" s="27">
        <f>IF(ISERROR(VLOOKUP(A12,'toplam puanlar'!$B$9:$G$41,5,FALSE)),0,(VLOOKUP(A12,'toplam puanlar'!$B$9:$G$41,5,FALSE)))</f>
        <v>0</v>
      </c>
      <c r="C12" s="61">
        <f>IF(ISERROR(VLOOKUP(A12,'toplam puanlar'!$B$9:$G$41,2,FALSE)),0,(VLOOKUP(A12,'toplam puanlar'!$B$9:$G$41,2,FALSE)))</f>
        <v>0</v>
      </c>
      <c r="D12" s="59"/>
      <c r="E12" s="68">
        <f>IF(ISERROR(VLOOKUP(A12,'toplam puanlar'!$B$9:$G$41,4,FALSE)),0,(VLOOKUP(A12,'toplam puanlar'!$B$9:$G$41,4,FALSE)))</f>
        <v>0</v>
      </c>
    </row>
    <row r="13" spans="1:6" s="23" customFormat="1" ht="24.95" customHeight="1">
      <c r="A13" s="30">
        <v>5</v>
      </c>
      <c r="B13" s="27">
        <f>IF(ISERROR(VLOOKUP(A13,'toplam puanlar'!$B$9:$G$41,5,FALSE)),0,(VLOOKUP(A13,'toplam puanlar'!$B$9:$G$41,5,FALSE)))</f>
        <v>0</v>
      </c>
      <c r="C13" s="61">
        <f>IF(ISERROR(VLOOKUP(A13,'toplam puanlar'!$B$9:$G$41,2,FALSE)),0,(VLOOKUP(A13,'toplam puanlar'!$B$9:$G$41,2,FALSE)))</f>
        <v>0</v>
      </c>
      <c r="D13" s="59"/>
      <c r="E13" s="68">
        <f>IF(ISERROR(VLOOKUP(A13,'toplam puanlar'!$B$9:$G$41,4,FALSE)),0,(VLOOKUP(A13,'toplam puanlar'!$B$9:$G$41,4,FALSE)))</f>
        <v>0</v>
      </c>
    </row>
    <row r="14" spans="1:6" s="23" customFormat="1" ht="24.95" customHeight="1">
      <c r="A14" s="30">
        <v>6</v>
      </c>
      <c r="B14" s="27">
        <f>IF(ISERROR(VLOOKUP(A14,'toplam puanlar'!$B$9:$G$41,5,FALSE)),0,(VLOOKUP(A14,'toplam puanlar'!$B$9:$G$41,5,FALSE)))</f>
        <v>0</v>
      </c>
      <c r="C14" s="61">
        <f>IF(ISERROR(VLOOKUP(A14,'toplam puanlar'!$B$9:$G$41,2,FALSE)),0,(VLOOKUP(A14,'toplam puanlar'!$B$9:$G$41,2,FALSE)))</f>
        <v>0</v>
      </c>
      <c r="D14" s="59"/>
      <c r="E14" s="68">
        <f>IF(ISERROR(VLOOKUP(A14,'toplam puanlar'!$B$9:$G$41,4,FALSE)),0,(VLOOKUP(A14,'toplam puanlar'!$B$9:$G$41,4,FALSE)))</f>
        <v>0</v>
      </c>
    </row>
    <row r="15" spans="1:6" s="23" customFormat="1" ht="24.95" customHeight="1">
      <c r="A15" s="30">
        <v>7</v>
      </c>
      <c r="B15" s="27">
        <f>IF(ISERROR(VLOOKUP(A15,'toplam puanlar'!$B$9:$G$41,5,FALSE)),0,(VLOOKUP(A15,'toplam puanlar'!$B$9:$G$41,5,FALSE)))</f>
        <v>0</v>
      </c>
      <c r="C15" s="61">
        <f>IF(ISERROR(VLOOKUP(A15,'toplam puanlar'!$B$9:$G$41,2,FALSE)),0,(VLOOKUP(A15,'toplam puanlar'!$B$9:$G$41,2,FALSE)))</f>
        <v>0</v>
      </c>
      <c r="D15" s="59"/>
      <c r="E15" s="68">
        <f>IF(ISERROR(VLOOKUP(A15,'toplam puanlar'!$B$9:$G$41,4,FALSE)),0,(VLOOKUP(A15,'toplam puanlar'!$B$9:$G$41,4,FALSE)))</f>
        <v>0</v>
      </c>
    </row>
    <row r="16" spans="1:6" s="23" customFormat="1" ht="24.95" customHeight="1">
      <c r="A16" s="30">
        <v>8</v>
      </c>
      <c r="B16" s="27">
        <f>IF(ISERROR(VLOOKUP(A16,'toplam puanlar'!$B$9:$G$41,5,FALSE)),0,(VLOOKUP(A16,'toplam puanlar'!$B$9:$G$41,5,FALSE)))</f>
        <v>0</v>
      </c>
      <c r="C16" s="61">
        <f>IF(ISERROR(VLOOKUP(A16,'toplam puanlar'!$B$9:$G$41,2,FALSE)),0,(VLOOKUP(A16,'toplam puanlar'!$B$9:$G$41,2,FALSE)))</f>
        <v>0</v>
      </c>
      <c r="D16" s="59"/>
      <c r="E16" s="68">
        <f>IF(ISERROR(VLOOKUP(A16,'toplam puanlar'!$B$9:$G$41,4,FALSE)),0,(VLOOKUP(A16,'toplam puanlar'!$B$9:$G$41,4,FALSE)))</f>
        <v>0</v>
      </c>
    </row>
    <row r="17" spans="1:5" s="23" customFormat="1" ht="24.95" customHeight="1">
      <c r="A17" s="30">
        <v>9</v>
      </c>
      <c r="B17" s="27">
        <f>IF(ISERROR(VLOOKUP(A17,'toplam puanlar'!$B$9:$G$41,5,FALSE)),0,(VLOOKUP(A17,'toplam puanlar'!$B$9:$G$41,5,FALSE)))</f>
        <v>0</v>
      </c>
      <c r="C17" s="61">
        <f>IF(ISERROR(VLOOKUP(A17,'toplam puanlar'!$B$9:$G$41,2,FALSE)),0,(VLOOKUP(A17,'toplam puanlar'!$B$9:$G$41,2,FALSE)))</f>
        <v>0</v>
      </c>
      <c r="D17" s="59"/>
      <c r="E17" s="68">
        <f>IF(ISERROR(VLOOKUP(A17,'toplam puanlar'!$B$9:$G$41,4,FALSE)),0,(VLOOKUP(A17,'toplam puanlar'!$B$9:$G$41,4,FALSE)))</f>
        <v>0</v>
      </c>
    </row>
    <row r="18" spans="1:5" s="23" customFormat="1" ht="24.95" customHeight="1">
      <c r="A18" s="30">
        <v>10</v>
      </c>
      <c r="B18" s="27">
        <f>IF(ISERROR(VLOOKUP(A18,'toplam puanlar'!$B$9:$G$41,5,FALSE)),0,(VLOOKUP(A18,'toplam puanlar'!$B$9:$G$41,5,FALSE)))</f>
        <v>0</v>
      </c>
      <c r="C18" s="61">
        <f>IF(ISERROR(VLOOKUP(A18,'toplam puanlar'!$B$9:$G$41,2,FALSE)),0,(VLOOKUP(A18,'toplam puanlar'!$B$9:$G$41,2,FALSE)))</f>
        <v>0</v>
      </c>
      <c r="D18" s="59"/>
      <c r="E18" s="68">
        <f>IF(ISERROR(VLOOKUP(A18,'toplam puanlar'!$B$9:$G$41,4,FALSE)),0,(VLOOKUP(A18,'toplam puanlar'!$B$9:$G$41,4,FALSE)))</f>
        <v>0</v>
      </c>
    </row>
    <row r="19" spans="1:5" s="23" customFormat="1" ht="24.95" customHeight="1">
      <c r="A19" s="30">
        <v>11</v>
      </c>
      <c r="B19" s="27">
        <f>IF(ISERROR(VLOOKUP(A19,'toplam puanlar'!$B$9:$G$41,5,FALSE)),0,(VLOOKUP(A19,'toplam puanlar'!$B$9:$G$41,5,FALSE)))</f>
        <v>0</v>
      </c>
      <c r="C19" s="61">
        <f>IF(ISERROR(VLOOKUP(A19,'toplam puanlar'!$B$9:$G$41,2,FALSE)),0,(VLOOKUP(A19,'toplam puanlar'!$B$9:$G$41,2,FALSE)))</f>
        <v>0</v>
      </c>
      <c r="D19" s="59"/>
      <c r="E19" s="68">
        <f>IF(ISERROR(VLOOKUP(A19,'toplam puanlar'!$B$9:$G$41,4,FALSE)),0,(VLOOKUP(A19,'toplam puanlar'!$B$9:$G$41,4,FALSE)))</f>
        <v>0</v>
      </c>
    </row>
    <row r="20" spans="1:5" s="23" customFormat="1" ht="24.95" customHeight="1">
      <c r="A20" s="30">
        <v>12</v>
      </c>
      <c r="B20" s="27">
        <f>IF(ISERROR(VLOOKUP(A20,'toplam puanlar'!$B$9:$G$41,5,FALSE)),0,(VLOOKUP(A20,'toplam puanlar'!$B$9:$G$41,5,FALSE)))</f>
        <v>0</v>
      </c>
      <c r="C20" s="61">
        <f>IF(ISERROR(VLOOKUP(A20,'toplam puanlar'!$B$9:$G$41,2,FALSE)),0,(VLOOKUP(A20,'toplam puanlar'!$B$9:$G$41,2,FALSE)))</f>
        <v>0</v>
      </c>
      <c r="D20" s="59"/>
      <c r="E20" s="68">
        <f>IF(ISERROR(VLOOKUP(A20,'toplam puanlar'!$B$9:$G$41,4,FALSE)),0,(VLOOKUP(A20,'toplam puanlar'!$B$9:$G$41,4,FALSE)))</f>
        <v>0</v>
      </c>
    </row>
    <row r="21" spans="1:5" s="23" customFormat="1" ht="24.95" customHeight="1">
      <c r="A21" s="30">
        <v>13</v>
      </c>
      <c r="B21" s="27">
        <f>IF(ISERROR(VLOOKUP(A21,'toplam puanlar'!$B$9:$G$41,5,FALSE)),0,(VLOOKUP(A21,'toplam puanlar'!$B$9:$G$41,5,FALSE)))</f>
        <v>0</v>
      </c>
      <c r="C21" s="61">
        <f>IF(ISERROR(VLOOKUP(A21,'toplam puanlar'!$B$9:$G$41,2,FALSE)),0,(VLOOKUP(A21,'toplam puanlar'!$B$9:$G$41,2,FALSE)))</f>
        <v>0</v>
      </c>
      <c r="D21" s="59"/>
      <c r="E21" s="68">
        <f>IF(ISERROR(VLOOKUP(A21,'toplam puanlar'!$B$9:$G$41,4,FALSE)),0,(VLOOKUP(A21,'toplam puanlar'!$B$9:$G$41,4,FALSE)))</f>
        <v>0</v>
      </c>
    </row>
    <row r="22" spans="1:5" s="23" customFormat="1" ht="24.95" customHeight="1">
      <c r="A22" s="30">
        <v>14</v>
      </c>
      <c r="B22" s="27">
        <f>IF(ISERROR(VLOOKUP(A22,'toplam puanlar'!$B$9:$G$41,5,FALSE)),0,(VLOOKUP(A22,'toplam puanlar'!$B$9:$G$41,5,FALSE)))</f>
        <v>0</v>
      </c>
      <c r="C22" s="61">
        <f>IF(ISERROR(VLOOKUP(A22,'toplam puanlar'!$B$9:$G$41,2,FALSE)),0,(VLOOKUP(A22,'toplam puanlar'!$B$9:$G$41,2,FALSE)))</f>
        <v>0</v>
      </c>
      <c r="D22" s="59"/>
      <c r="E22" s="68">
        <f>IF(ISERROR(VLOOKUP(A22,'toplam puanlar'!$B$9:$G$41,4,FALSE)),0,(VLOOKUP(A22,'toplam puanlar'!$B$9:$G$41,4,FALSE)))</f>
        <v>0</v>
      </c>
    </row>
    <row r="23" spans="1:5" s="23" customFormat="1" ht="24.95" customHeight="1">
      <c r="A23" s="30">
        <v>15</v>
      </c>
      <c r="B23" s="27">
        <f>IF(ISERROR(VLOOKUP(A23,'toplam puanlar'!$B$9:$G$41,5,FALSE)),0,(VLOOKUP(A23,'toplam puanlar'!$B$9:$G$41,5,FALSE)))</f>
        <v>0</v>
      </c>
      <c r="C23" s="61">
        <f>IF(ISERROR(VLOOKUP(A23,'toplam puanlar'!$B$9:$G$41,2,FALSE)),0,(VLOOKUP(A23,'toplam puanlar'!$B$9:$G$41,2,FALSE)))</f>
        <v>0</v>
      </c>
      <c r="D23" s="59"/>
      <c r="E23" s="68">
        <f>IF(ISERROR(VLOOKUP(A23,'toplam puanlar'!$B$9:$G$41,4,FALSE)),0,(VLOOKUP(A23,'toplam puanlar'!$B$9:$G$41,4,FALSE)))</f>
        <v>0</v>
      </c>
    </row>
    <row r="24" spans="1:5" s="23" customFormat="1" ht="24.95" customHeight="1">
      <c r="A24" s="30">
        <v>16</v>
      </c>
      <c r="B24" s="27">
        <f>IF(ISERROR(VLOOKUP(A24,'toplam puanlar'!$B$9:$G$41,5,FALSE)),0,(VLOOKUP(A24,'toplam puanlar'!$B$9:$G$41,5,FALSE)))</f>
        <v>0</v>
      </c>
      <c r="C24" s="61">
        <f>IF(ISERROR(VLOOKUP(A24,'toplam puanlar'!$B$9:$G$41,2,FALSE)),0,(VLOOKUP(A24,'toplam puanlar'!$B$9:$G$41,2,FALSE)))</f>
        <v>0</v>
      </c>
      <c r="D24" s="59"/>
      <c r="E24" s="68">
        <f>IF(ISERROR(VLOOKUP(A24,'toplam puanlar'!$B$9:$G$41,4,FALSE)),0,(VLOOKUP(A24,'toplam puanlar'!$B$9:$G$41,4,FALSE)))</f>
        <v>0</v>
      </c>
    </row>
    <row r="25" spans="1:5" s="23" customFormat="1" ht="24.95" customHeight="1">
      <c r="A25" s="30">
        <v>17</v>
      </c>
      <c r="B25" s="27">
        <f>IF(ISERROR(VLOOKUP(A25,'toplam puanlar'!$B$9:$G$41,5,FALSE)),0,(VLOOKUP(A25,'toplam puanlar'!$B$9:$G$41,5,FALSE)))</f>
        <v>0</v>
      </c>
      <c r="C25" s="61">
        <f>IF(ISERROR(VLOOKUP(A25,'toplam puanlar'!$B$9:$G$41,2,FALSE)),0,(VLOOKUP(A25,'toplam puanlar'!$B$9:$G$41,2,FALSE)))</f>
        <v>0</v>
      </c>
      <c r="D25" s="59"/>
      <c r="E25" s="68">
        <f>IF(ISERROR(VLOOKUP(A25,'toplam puanlar'!$B$9:$G$41,4,FALSE)),0,(VLOOKUP(A25,'toplam puanlar'!$B$9:$G$41,4,FALSE)))</f>
        <v>0</v>
      </c>
    </row>
    <row r="26" spans="1:5" s="23" customFormat="1" ht="24.95" customHeight="1">
      <c r="A26" s="30">
        <v>18</v>
      </c>
      <c r="B26" s="27">
        <f>IF(ISERROR(VLOOKUP(A26,'toplam puanlar'!$B$9:$G$41,5,FALSE)),0,(VLOOKUP(A26,'toplam puanlar'!$B$9:$G$41,5,FALSE)))</f>
        <v>0</v>
      </c>
      <c r="C26" s="61">
        <f>IF(ISERROR(VLOOKUP(A26,'toplam puanlar'!$B$9:$G$41,2,FALSE)),0,(VLOOKUP(A26,'toplam puanlar'!$B$9:$G$41,2,FALSE)))</f>
        <v>0</v>
      </c>
      <c r="D26" s="59"/>
      <c r="E26" s="68">
        <f>IF(ISERROR(VLOOKUP(A26,'toplam puanlar'!$B$9:$G$41,4,FALSE)),0,(VLOOKUP(A26,'toplam puanlar'!$B$9:$G$41,4,FALSE)))</f>
        <v>0</v>
      </c>
    </row>
    <row r="27" spans="1:5" s="23" customFormat="1" ht="24.95" customHeight="1">
      <c r="A27" s="30">
        <v>19</v>
      </c>
      <c r="B27" s="27">
        <f>IF(ISERROR(VLOOKUP(A27,'toplam puanlar'!$B$9:$G$41,5,FALSE)),0,(VLOOKUP(A27,'toplam puanlar'!$B$9:$G$41,5,FALSE)))</f>
        <v>0</v>
      </c>
      <c r="C27" s="61">
        <f>IF(ISERROR(VLOOKUP(A27,'toplam puanlar'!$B$9:$G$41,2,FALSE)),0,(VLOOKUP(A27,'toplam puanlar'!$B$9:$G$41,2,FALSE)))</f>
        <v>0</v>
      </c>
      <c r="D27" s="59"/>
      <c r="E27" s="68">
        <f>IF(ISERROR(VLOOKUP(A27,'toplam puanlar'!$B$9:$G$41,4,FALSE)),0,(VLOOKUP(A27,'toplam puanlar'!$B$9:$G$41,4,FALSE)))</f>
        <v>0</v>
      </c>
    </row>
    <row r="28" spans="1:5" s="23" customFormat="1" ht="24.95" customHeight="1">
      <c r="A28" s="30">
        <v>20</v>
      </c>
      <c r="B28" s="27">
        <f>IF(ISERROR(VLOOKUP(A28,'toplam puanlar'!$B$9:$G$41,5,FALSE)),0,(VLOOKUP(A28,'toplam puanlar'!$B$9:$G$41,5,FALSE)))</f>
        <v>0</v>
      </c>
      <c r="C28" s="61">
        <f>IF(ISERROR(VLOOKUP(A28,'toplam puanlar'!$B$9:$G$41,2,FALSE)),0,(VLOOKUP(A28,'toplam puanlar'!$B$9:$G$41,2,FALSE)))</f>
        <v>0</v>
      </c>
      <c r="D28" s="59"/>
      <c r="E28" s="68">
        <f>IF(ISERROR(VLOOKUP(A28,'toplam puanlar'!$B$9:$G$41,4,FALSE)),0,(VLOOKUP(A28,'toplam puanlar'!$B$9:$G$41,4,FALSE)))</f>
        <v>0</v>
      </c>
    </row>
    <row r="29" spans="1:5" s="23" customFormat="1" ht="24.95" customHeight="1">
      <c r="A29" s="30">
        <v>21</v>
      </c>
      <c r="B29" s="27">
        <f>IF(ISERROR(VLOOKUP(A29,'toplam puanlar'!$B$9:$G$41,5,FALSE)),0,(VLOOKUP(A29,'toplam puanlar'!$B$9:$G$41,5,FALSE)))</f>
        <v>0</v>
      </c>
      <c r="C29" s="61">
        <f>IF(ISERROR(VLOOKUP(A29,'toplam puanlar'!$B$9:$G$41,2,FALSE)),0,(VLOOKUP(A29,'toplam puanlar'!$B$9:$G$41,2,FALSE)))</f>
        <v>0</v>
      </c>
      <c r="D29" s="59"/>
      <c r="E29" s="68">
        <f>IF(ISERROR(VLOOKUP(A29,'toplam puanlar'!$B$9:$G$41,4,FALSE)),0,(VLOOKUP(A29,'toplam puanlar'!$B$9:$G$41,4,FALSE)))</f>
        <v>0</v>
      </c>
    </row>
    <row r="30" spans="1:5" s="23" customFormat="1" ht="24.95" customHeight="1">
      <c r="A30" s="30">
        <v>22</v>
      </c>
      <c r="B30" s="27">
        <f>IF(ISERROR(VLOOKUP(A30,'toplam puanlar'!$B$9:$G$41,5,FALSE)),0,(VLOOKUP(A30,'toplam puanlar'!$B$9:$G$41,5,FALSE)))</f>
        <v>0</v>
      </c>
      <c r="C30" s="61">
        <f>IF(ISERROR(VLOOKUP(A30,'toplam puanlar'!$B$9:$G$41,2,FALSE)),0,(VLOOKUP(A30,'toplam puanlar'!$B$9:$G$41,2,FALSE)))</f>
        <v>0</v>
      </c>
      <c r="D30" s="59"/>
      <c r="E30" s="68">
        <f>IF(ISERROR(VLOOKUP(A30,'toplam puanlar'!$B$9:$G$41,4,FALSE)),0,(VLOOKUP(A30,'toplam puanlar'!$B$9:$G$41,4,FALSE)))</f>
        <v>0</v>
      </c>
    </row>
    <row r="31" spans="1:5" s="23" customFormat="1" ht="24.95" customHeight="1">
      <c r="A31" s="30">
        <v>23</v>
      </c>
      <c r="B31" s="27">
        <f>IF(ISERROR(VLOOKUP(A31,'toplam puanlar'!$B$9:$G$41,5,FALSE)),0,(VLOOKUP(A31,'toplam puanlar'!$B$9:$G$41,5,FALSE)))</f>
        <v>0</v>
      </c>
      <c r="C31" s="61">
        <f>IF(ISERROR(VLOOKUP(A31,'toplam puanlar'!$B$9:$G$41,2,FALSE)),0,(VLOOKUP(A31,'toplam puanlar'!$B$9:$G$41,2,FALSE)))</f>
        <v>0</v>
      </c>
      <c r="D31" s="59"/>
      <c r="E31" s="68">
        <f>IF(ISERROR(VLOOKUP(A31,'toplam puanlar'!$B$9:$G$41,4,FALSE)),0,(VLOOKUP(A31,'toplam puanlar'!$B$9:$G$41,4,FALSE)))</f>
        <v>0</v>
      </c>
    </row>
    <row r="32" spans="1:5" s="23" customFormat="1" ht="24.95" customHeight="1">
      <c r="A32" s="30">
        <v>24</v>
      </c>
      <c r="B32" s="27">
        <f>IF(ISERROR(VLOOKUP(A32,'toplam puanlar'!$B$9:$G$41,5,FALSE)),0,(VLOOKUP(A32,'toplam puanlar'!$B$9:$G$41,5,FALSE)))</f>
        <v>0</v>
      </c>
      <c r="C32" s="61">
        <f>IF(ISERROR(VLOOKUP(A32,'toplam puanlar'!$B$9:$G$41,2,FALSE)),0,(VLOOKUP(A32,'toplam puanlar'!$B$9:$G$41,2,FALSE)))</f>
        <v>0</v>
      </c>
      <c r="D32" s="59"/>
      <c r="E32" s="68">
        <f>IF(ISERROR(VLOOKUP(A32,'toplam puanlar'!$B$9:$G$41,4,FALSE)),0,(VLOOKUP(A32,'toplam puanlar'!$B$9:$G$41,4,FALSE)))</f>
        <v>0</v>
      </c>
    </row>
    <row r="33" spans="1:5" s="23" customFormat="1" ht="24.95" customHeight="1">
      <c r="A33" s="30">
        <v>25</v>
      </c>
      <c r="B33" s="27">
        <f>IF(ISERROR(VLOOKUP(A33,'toplam puanlar'!$B$9:$G$41,5,FALSE)),0,(VLOOKUP(A33,'toplam puanlar'!$B$9:$G$41,5,FALSE)))</f>
        <v>0</v>
      </c>
      <c r="C33" s="61">
        <f>IF(ISERROR(VLOOKUP(A33,'toplam puanlar'!$B$9:$G$41,2,FALSE)),0,(VLOOKUP(A33,'toplam puanlar'!$B$9:$G$41,2,FALSE)))</f>
        <v>0</v>
      </c>
      <c r="D33" s="59"/>
      <c r="E33" s="68">
        <f>IF(ISERROR(VLOOKUP(A33,'toplam puanlar'!$B$9:$G$41,4,FALSE)),0,(VLOOKUP(A33,'toplam puanlar'!$B$9:$G$41,4,FALSE)))</f>
        <v>0</v>
      </c>
    </row>
    <row r="34" spans="1:5" s="23" customFormat="1" ht="24.95" customHeight="1">
      <c r="A34" s="30">
        <v>26</v>
      </c>
      <c r="B34" s="27">
        <f>IF(ISERROR(VLOOKUP(A34,'toplam puanlar'!$B$9:$G$41,5,FALSE)),0,(VLOOKUP(A34,'toplam puanlar'!$B$9:$G$41,5,FALSE)))</f>
        <v>0</v>
      </c>
      <c r="C34" s="61">
        <f>IF(ISERROR(VLOOKUP(A34,'toplam puanlar'!$B$9:$G$41,2,FALSE)),0,(VLOOKUP(A34,'toplam puanlar'!$B$9:$G$41,2,FALSE)))</f>
        <v>0</v>
      </c>
      <c r="D34" s="59"/>
      <c r="E34" s="68">
        <f>IF(ISERROR(VLOOKUP(A34,'toplam puanlar'!$B$9:$G$41,4,FALSE)),0,(VLOOKUP(A34,'toplam puanlar'!$B$9:$G$41,4,FALSE)))</f>
        <v>0</v>
      </c>
    </row>
    <row r="35" spans="1:5" s="23" customFormat="1" ht="24.95" customHeight="1">
      <c r="A35" s="30">
        <v>27</v>
      </c>
      <c r="B35" s="27">
        <f>IF(ISERROR(VLOOKUP(A35,'toplam puanlar'!$B$9:$G$41,5,FALSE)),0,(VLOOKUP(A35,'toplam puanlar'!$B$9:$G$41,5,FALSE)))</f>
        <v>0</v>
      </c>
      <c r="C35" s="61">
        <f>IF(ISERROR(VLOOKUP(A35,'toplam puanlar'!$B$9:$G$41,2,FALSE)),0,(VLOOKUP(A35,'toplam puanlar'!$B$9:$G$41,2,FALSE)))</f>
        <v>0</v>
      </c>
      <c r="D35" s="59"/>
      <c r="E35" s="68">
        <f>IF(ISERROR(VLOOKUP(A35,'toplam puanlar'!$B$9:$G$41,4,FALSE)),0,(VLOOKUP(A35,'toplam puanlar'!$B$9:$G$41,4,FALSE)))</f>
        <v>0</v>
      </c>
    </row>
    <row r="36" spans="1:5" s="23" customFormat="1" ht="24.95" customHeight="1">
      <c r="A36" s="30">
        <v>28</v>
      </c>
      <c r="B36" s="27">
        <f>IF(ISERROR(VLOOKUP(A36,'toplam puanlar'!$B$9:$G$41,5,FALSE)),0,(VLOOKUP(A36,'toplam puanlar'!$B$9:$G$41,5,FALSE)))</f>
        <v>0</v>
      </c>
      <c r="C36" s="61">
        <f>IF(ISERROR(VLOOKUP(A36,'toplam puanlar'!$B$9:$G$41,2,FALSE)),0,(VLOOKUP(A36,'toplam puanlar'!$B$9:$G$41,2,FALSE)))</f>
        <v>0</v>
      </c>
      <c r="D36" s="59"/>
      <c r="E36" s="68">
        <f>IF(ISERROR(VLOOKUP(A36,'toplam puanlar'!$B$9:$G$41,4,FALSE)),0,(VLOOKUP(A36,'toplam puanlar'!$B$9:$G$41,4,FALSE)))</f>
        <v>0</v>
      </c>
    </row>
    <row r="37" spans="1:5" s="23" customFormat="1" ht="24.95" customHeight="1">
      <c r="A37" s="30">
        <v>29</v>
      </c>
      <c r="B37" s="27">
        <f>IF(ISERROR(VLOOKUP(A37,'toplam puanlar'!$B$9:$G$41,5,FALSE)),0,(VLOOKUP(A37,'toplam puanlar'!$B$9:$G$41,5,FALSE)))</f>
        <v>0</v>
      </c>
      <c r="C37" s="61">
        <f>IF(ISERROR(VLOOKUP(A37,'toplam puanlar'!$B$9:$G$41,2,FALSE)),0,(VLOOKUP(A37,'toplam puanlar'!$B$9:$G$41,2,FALSE)))</f>
        <v>0</v>
      </c>
      <c r="D37" s="59"/>
      <c r="E37" s="68">
        <f>IF(ISERROR(VLOOKUP(A37,'toplam puanlar'!$B$9:$G$41,4,FALSE)),0,(VLOOKUP(A37,'toplam puanlar'!$B$9:$G$41,4,FALSE)))</f>
        <v>0</v>
      </c>
    </row>
    <row r="38" spans="1:5" s="23" customFormat="1" ht="24.95" customHeight="1">
      <c r="A38" s="30">
        <v>30</v>
      </c>
      <c r="B38" s="27">
        <f>IF(ISERROR(VLOOKUP(A38,'toplam puanlar'!$B$9:$G$41,5,FALSE)),0,(VLOOKUP(A38,'toplam puanlar'!$B$9:$G$41,5,FALSE)))</f>
        <v>0</v>
      </c>
      <c r="C38" s="61">
        <f>IF(ISERROR(VLOOKUP(A38,'toplam puanlar'!$B$9:$G$41,2,FALSE)),0,(VLOOKUP(A38,'toplam puanlar'!$B$9:$G$41,2,FALSE)))</f>
        <v>0</v>
      </c>
      <c r="D38" s="59"/>
      <c r="E38" s="68">
        <f>IF(ISERROR(VLOOKUP(A38,'toplam puanlar'!$B$9:$G$41,4,FALSE)),0,(VLOOKUP(A38,'toplam puanlar'!$B$9:$G$41,4,FALSE)))</f>
        <v>0</v>
      </c>
    </row>
    <row r="39" spans="1:5" s="23" customFormat="1" ht="24.95" customHeight="1">
      <c r="A39" s="30">
        <v>31</v>
      </c>
      <c r="B39" s="27">
        <f>IF(ISERROR(VLOOKUP(A39,'toplam puanlar'!$B$9:$G$41,5,FALSE)),0,(VLOOKUP(A39,'toplam puanlar'!$B$9:$G$41,5,FALSE)))</f>
        <v>0</v>
      </c>
      <c r="C39" s="61">
        <f>IF(ISERROR(VLOOKUP(A39,'toplam puanlar'!$B$9:$G$41,2,FALSE)),0,(VLOOKUP(A39,'toplam puanlar'!$B$9:$G$41,2,FALSE)))</f>
        <v>0</v>
      </c>
      <c r="D39" s="59"/>
      <c r="E39" s="68">
        <f>IF(ISERROR(VLOOKUP(A39,'toplam puanlar'!$B$9:$G$41,4,FALSE)),0,(VLOOKUP(A39,'toplam puanlar'!$B$9:$G$41,4,FALSE)))</f>
        <v>0</v>
      </c>
    </row>
    <row r="40" spans="1:5" s="23" customFormat="1" ht="24.95" customHeight="1">
      <c r="A40" s="30">
        <v>32</v>
      </c>
      <c r="B40" s="27">
        <f>IF(ISERROR(VLOOKUP(A40,'toplam puanlar'!$B$9:$G$41,5,FALSE)),0,(VLOOKUP(A40,'toplam puanlar'!$B$9:$G$41,5,FALSE)))</f>
        <v>0</v>
      </c>
      <c r="C40" s="61">
        <f>IF(ISERROR(VLOOKUP(A40,'toplam puanlar'!$B$9:$G$41,2,FALSE)),0,(VLOOKUP(A40,'toplam puanlar'!$B$9:$G$41,2,FALSE)))</f>
        <v>0</v>
      </c>
      <c r="D40" s="59"/>
      <c r="E40" s="68">
        <f>IF(ISERROR(VLOOKUP(A40,'toplam puanlar'!$B$9:$G$41,4,FALSE)),0,(VLOOKUP(A40,'toplam puanlar'!$B$9:$G$41,4,FALSE)))</f>
        <v>0</v>
      </c>
    </row>
    <row r="41" spans="1:5" s="23" customFormat="1" ht="24.95" customHeight="1">
      <c r="A41" s="30">
        <v>33</v>
      </c>
      <c r="B41" s="30"/>
      <c r="C41" s="61"/>
      <c r="D41" s="69"/>
      <c r="E41" s="64"/>
    </row>
    <row r="42" spans="1:5" s="29" customFormat="1" ht="24.95" customHeight="1">
      <c r="A42" s="299" t="s">
        <v>11</v>
      </c>
      <c r="B42" s="299"/>
      <c r="C42" s="29" t="s">
        <v>46</v>
      </c>
      <c r="D42" s="29" t="s">
        <v>47</v>
      </c>
      <c r="E42" s="37" t="s">
        <v>12</v>
      </c>
    </row>
    <row r="43" spans="1:5" s="23" customFormat="1" ht="24.95" customHeight="1"/>
    <row r="44" spans="1:5" s="23" customFormat="1" ht="24.95" customHeight="1"/>
    <row r="45" spans="1:5" s="23" customFormat="1" ht="24.95" customHeight="1"/>
    <row r="46" spans="1:5" s="23" customFormat="1" ht="24.95" customHeight="1"/>
    <row r="47" spans="1:5" s="23" customFormat="1" ht="24.95" customHeight="1"/>
    <row r="48" spans="1:5" s="23" customFormat="1" ht="24.95" customHeight="1"/>
    <row r="49" s="23" customFormat="1" ht="24.95" customHeight="1"/>
    <row r="50" s="23" customFormat="1" ht="24.95" customHeight="1"/>
    <row r="51" s="23" customFormat="1" ht="24.95" customHeight="1"/>
    <row r="52" s="23" customFormat="1" ht="24.95" customHeight="1"/>
    <row r="53" s="23" customFormat="1" ht="24.95" customHeight="1"/>
    <row r="54" s="23" customFormat="1" ht="24.95" customHeight="1"/>
    <row r="55" s="23" customFormat="1" ht="24.95" customHeight="1"/>
    <row r="56" s="23" customFormat="1" ht="24.95" customHeight="1"/>
    <row r="57" s="23" customFormat="1" ht="24.95" customHeight="1"/>
    <row r="58" s="23" customFormat="1" ht="24.95" customHeight="1"/>
    <row r="59" s="23" customFormat="1" ht="24.95" customHeight="1"/>
    <row r="60" s="23" customFormat="1" ht="24.95" customHeight="1"/>
    <row r="61" s="23" customFormat="1" ht="24.95" customHeight="1"/>
    <row r="62" s="23" customFormat="1" ht="24.95" customHeight="1"/>
    <row r="63" s="23" customFormat="1" ht="24.95" customHeight="1"/>
    <row r="64" s="23" customFormat="1" ht="24.95" customHeight="1"/>
    <row r="65" s="23" customFormat="1" ht="24.95" customHeight="1"/>
    <row r="66" s="23" customFormat="1" ht="24.95" customHeight="1"/>
    <row r="67" s="23" customFormat="1" ht="24.95" customHeight="1"/>
    <row r="68" s="23" customFormat="1" ht="24.95" customHeight="1"/>
    <row r="69" s="23" customFormat="1" ht="24.95" customHeight="1"/>
    <row r="70" s="23" customFormat="1" ht="24.95" customHeight="1"/>
    <row r="71" s="23" customFormat="1" ht="24.95" customHeight="1"/>
    <row r="72" s="23" customFormat="1" ht="24.95" customHeight="1"/>
  </sheetData>
  <sheetProtection password="CC8C" sheet="1"/>
  <mergeCells count="7">
    <mergeCell ref="A42:B42"/>
    <mergeCell ref="A1:E1"/>
    <mergeCell ref="A2:E2"/>
    <mergeCell ref="A3:E3"/>
    <mergeCell ref="A5:B5"/>
    <mergeCell ref="A6:B6"/>
    <mergeCell ref="C8:D8"/>
  </mergeCells>
  <conditionalFormatting sqref="D41:E41 B9:E40">
    <cfRule type="cellIs" dxfId="4" priority="1" stopIfTrue="1" operator="equal">
      <formula>0</formula>
    </cfRule>
  </conditionalFormatting>
  <conditionalFormatting sqref="B41:C41">
    <cfRule type="cellIs" dxfId="3" priority="2" stopIfTrue="1" operator="equal">
      <formula>"yok"</formula>
    </cfRule>
  </conditionalFormatting>
  <conditionalFormatting sqref="A7">
    <cfRule type="cellIs" dxfId="2" priority="3" stopIfTrue="1" operator="equal">
      <formula>1</formula>
    </cfRule>
  </conditionalFormatting>
  <pageMargins left="0.7" right="0.7" top="0.75" bottom="0.75" header="0.3" footer="0.3"/>
  <pageSetup paperSize="9" scale="69" orientation="portrait" verticalDpi="300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>
  <sheetPr>
    <tabColor rgb="FFFF0000"/>
  </sheetPr>
  <dimension ref="A1:I111"/>
  <sheetViews>
    <sheetView view="pageBreakPreview" zoomScale="60" zoomScaleNormal="75" workbookViewId="0">
      <selection activeCell="A3" sqref="A3:F3"/>
    </sheetView>
  </sheetViews>
  <sheetFormatPr defaultColWidth="9.140625" defaultRowHeight="26.1" customHeight="1"/>
  <cols>
    <col min="1" max="1" width="5.7109375" style="70" customWidth="1"/>
    <col min="2" max="2" width="10.7109375" style="70" customWidth="1"/>
    <col min="3" max="3" width="33.28515625" style="70" customWidth="1"/>
    <col min="4" max="4" width="41" style="70" customWidth="1"/>
    <col min="5" max="5" width="11.7109375" style="87" customWidth="1"/>
    <col min="6" max="6" width="11.7109375" style="70" customWidth="1"/>
    <col min="7" max="7" width="10.42578125" style="52" bestFit="1" customWidth="1"/>
    <col min="8" max="16384" width="9.140625" style="70"/>
  </cols>
  <sheetData>
    <row r="1" spans="1:9" ht="26.1" customHeight="1">
      <c r="A1" s="366" t="str">
        <f>'genel bilgi girişi'!B1</f>
        <v>MİLLİ EĞİTİM ve KÜLTÜR BAKANLIĞI</v>
      </c>
      <c r="B1" s="366"/>
      <c r="C1" s="366"/>
      <c r="D1" s="366"/>
      <c r="E1" s="366"/>
      <c r="F1" s="366"/>
    </row>
    <row r="2" spans="1:9" ht="26.1" customHeight="1">
      <c r="A2" s="367" t="str">
        <f>'genel bilgi girişi'!B2</f>
        <v xml:space="preserve">2018-2019 ÖĞRETİM YILI GENÇLER ATLETİZM </v>
      </c>
      <c r="B2" s="367"/>
      <c r="C2" s="367"/>
      <c r="D2" s="367"/>
      <c r="E2" s="367"/>
      <c r="F2" s="367"/>
    </row>
    <row r="3" spans="1:9" ht="26.1" customHeight="1">
      <c r="A3" s="367" t="str">
        <f>'genel bilgi girişi'!B3</f>
        <v>ELEME YARIŞMALARI</v>
      </c>
      <c r="B3" s="367"/>
      <c r="C3" s="367"/>
      <c r="D3" s="367"/>
      <c r="E3" s="367"/>
      <c r="F3" s="367"/>
    </row>
    <row r="4" spans="1:9" s="71" customFormat="1" ht="26.1" customHeight="1">
      <c r="E4" s="72"/>
      <c r="G4" s="199"/>
    </row>
    <row r="5" spans="1:9" s="75" customFormat="1" ht="26.1" customHeight="1">
      <c r="A5" s="362" t="s">
        <v>3</v>
      </c>
      <c r="B5" s="362"/>
      <c r="C5" s="74" t="str">
        <f>'genel bilgi girişi'!$B$4</f>
        <v>GENÇ KIZ</v>
      </c>
      <c r="D5" s="73" t="s">
        <v>4</v>
      </c>
      <c r="E5" s="368" t="str">
        <f>'genel bilgi girişi'!B5</f>
        <v>ATATÜRK STADYUMU</v>
      </c>
      <c r="F5" s="368"/>
      <c r="G5" s="16"/>
    </row>
    <row r="6" spans="1:9" s="75" customFormat="1" ht="26.1" customHeight="1">
      <c r="A6" s="362" t="s">
        <v>6</v>
      </c>
      <c r="B6" s="362"/>
      <c r="C6" s="76" t="str">
        <f>'100m sonucu'!$D$6</f>
        <v>100 m</v>
      </c>
      <c r="D6" s="73" t="s">
        <v>5</v>
      </c>
      <c r="E6" s="364" t="str">
        <f>'genel bilgi girişi'!B6</f>
        <v>11-12 MART 2019</v>
      </c>
      <c r="F6" s="365"/>
      <c r="G6" s="16"/>
    </row>
    <row r="7" spans="1:9" s="75" customFormat="1" ht="26.1" customHeight="1">
      <c r="E7" s="77"/>
      <c r="G7" s="16"/>
    </row>
    <row r="8" spans="1:9" s="16" customFormat="1" ht="26.1" customHeight="1">
      <c r="A8" s="14" t="s">
        <v>45</v>
      </c>
      <c r="B8" s="14" t="s">
        <v>7</v>
      </c>
      <c r="C8" s="14" t="s">
        <v>35</v>
      </c>
      <c r="D8" s="15" t="s">
        <v>8</v>
      </c>
      <c r="E8" s="19" t="s">
        <v>9</v>
      </c>
      <c r="F8" s="14" t="s">
        <v>10</v>
      </c>
      <c r="G8" s="39" t="s">
        <v>255</v>
      </c>
    </row>
    <row r="9" spans="1:9" s="75" customFormat="1" ht="26.1" customHeight="1">
      <c r="A9" s="14">
        <v>1</v>
      </c>
      <c r="B9" s="14">
        <f>'100m sonucu'!B9</f>
        <v>0</v>
      </c>
      <c r="C9" s="78">
        <f>'100m sonucu'!D9</f>
        <v>0</v>
      </c>
      <c r="D9" s="78">
        <f>'100m sonucu'!E9</f>
        <v>0</v>
      </c>
      <c r="E9" s="82">
        <f>'100m sonucu'!F9</f>
        <v>0</v>
      </c>
      <c r="F9" s="80">
        <f>'100m sonucu'!G9</f>
        <v>0</v>
      </c>
      <c r="G9" s="80">
        <f>'100m sonucu'!H9</f>
        <v>0</v>
      </c>
      <c r="I9" s="81"/>
    </row>
    <row r="10" spans="1:9" s="75" customFormat="1" ht="26.1" customHeight="1">
      <c r="A10" s="14">
        <v>2</v>
      </c>
      <c r="B10" s="14">
        <f>'100m sonucu'!B10</f>
        <v>0</v>
      </c>
      <c r="C10" s="78">
        <f>'100m sonucu'!D10</f>
        <v>0</v>
      </c>
      <c r="D10" s="78">
        <f>'100m sonucu'!E10</f>
        <v>0</v>
      </c>
      <c r="E10" s="82">
        <f>'100m sonucu'!F10</f>
        <v>0</v>
      </c>
      <c r="F10" s="80">
        <f>'100m sonucu'!G10</f>
        <v>0</v>
      </c>
      <c r="G10" s="80">
        <f>'100m sonucu'!H10</f>
        <v>0</v>
      </c>
      <c r="I10" s="81"/>
    </row>
    <row r="11" spans="1:9" s="75" customFormat="1" ht="26.1" customHeight="1">
      <c r="A11" s="14">
        <v>3</v>
      </c>
      <c r="B11" s="14">
        <f>'100m sonucu'!B11</f>
        <v>0</v>
      </c>
      <c r="C11" s="78">
        <f>'100m sonucu'!D11</f>
        <v>0</v>
      </c>
      <c r="D11" s="78">
        <f>'100m sonucu'!E11</f>
        <v>0</v>
      </c>
      <c r="E11" s="82">
        <f>'100m sonucu'!F11</f>
        <v>0</v>
      </c>
      <c r="F11" s="80">
        <f>'100m sonucu'!G11</f>
        <v>0</v>
      </c>
      <c r="G11" s="80">
        <f>'100m sonucu'!H11</f>
        <v>0</v>
      </c>
      <c r="I11" s="81"/>
    </row>
    <row r="12" spans="1:9" s="75" customFormat="1" ht="26.1" customHeight="1">
      <c r="C12" s="83"/>
      <c r="E12" s="77"/>
      <c r="G12" s="16"/>
    </row>
    <row r="13" spans="1:9" s="75" customFormat="1" ht="26.1" customHeight="1">
      <c r="A13" s="362" t="s">
        <v>6</v>
      </c>
      <c r="B13" s="362"/>
      <c r="C13" s="76" t="str">
        <f>'400m sonucu'!$D$6</f>
        <v>400 m</v>
      </c>
      <c r="D13" s="73"/>
      <c r="E13" s="363"/>
      <c r="F13" s="363"/>
      <c r="G13" s="16"/>
    </row>
    <row r="14" spans="1:9" s="75" customFormat="1" ht="26.1" customHeight="1">
      <c r="E14" s="77"/>
      <c r="G14" s="16"/>
    </row>
    <row r="15" spans="1:9" s="16" customFormat="1" ht="26.1" customHeight="1">
      <c r="A15" s="14" t="s">
        <v>45</v>
      </c>
      <c r="B15" s="14" t="s">
        <v>7</v>
      </c>
      <c r="C15" s="14" t="s">
        <v>35</v>
      </c>
      <c r="D15" s="15" t="s">
        <v>8</v>
      </c>
      <c r="E15" s="19" t="s">
        <v>9</v>
      </c>
      <c r="F15" s="14" t="s">
        <v>10</v>
      </c>
      <c r="G15" s="39" t="s">
        <v>255</v>
      </c>
    </row>
    <row r="16" spans="1:9" s="75" customFormat="1" ht="26.1" customHeight="1">
      <c r="A16" s="14">
        <v>1</v>
      </c>
      <c r="B16" s="14">
        <f>'400m sonucu'!B9</f>
        <v>0</v>
      </c>
      <c r="C16" s="78">
        <f>'400m sonucu'!D9</f>
        <v>0</v>
      </c>
      <c r="D16" s="78">
        <f>'400m sonucu'!E9</f>
        <v>0</v>
      </c>
      <c r="E16" s="79">
        <f>'400m sonucu'!F9</f>
        <v>0</v>
      </c>
      <c r="F16" s="80">
        <f>'400m sonucu'!G9</f>
        <v>0</v>
      </c>
      <c r="G16" s="80">
        <f>'400m sonucu'!H9</f>
        <v>0</v>
      </c>
      <c r="I16" s="81"/>
    </row>
    <row r="17" spans="1:9" s="75" customFormat="1" ht="26.1" customHeight="1">
      <c r="A17" s="14">
        <v>2</v>
      </c>
      <c r="B17" s="14">
        <f>'400m sonucu'!B10</f>
        <v>0</v>
      </c>
      <c r="C17" s="78">
        <f>'400m sonucu'!D10</f>
        <v>0</v>
      </c>
      <c r="D17" s="78">
        <f>'400m sonucu'!E10</f>
        <v>0</v>
      </c>
      <c r="E17" s="79">
        <f>'400m sonucu'!F10</f>
        <v>0</v>
      </c>
      <c r="F17" s="80">
        <f>'400m sonucu'!G10</f>
        <v>0</v>
      </c>
      <c r="G17" s="80">
        <f>'400m sonucu'!H10</f>
        <v>0</v>
      </c>
      <c r="I17" s="81"/>
    </row>
    <row r="18" spans="1:9" s="75" customFormat="1" ht="26.1" customHeight="1">
      <c r="A18" s="14">
        <v>3</v>
      </c>
      <c r="B18" s="14">
        <f>'400m sonucu'!B11</f>
        <v>0</v>
      </c>
      <c r="C18" s="78">
        <f>'400m sonucu'!D11</f>
        <v>0</v>
      </c>
      <c r="D18" s="78">
        <f>'400m sonucu'!E11</f>
        <v>0</v>
      </c>
      <c r="E18" s="79">
        <f>'400m sonucu'!F11</f>
        <v>0</v>
      </c>
      <c r="F18" s="80">
        <f>'400m sonucu'!G11</f>
        <v>0</v>
      </c>
      <c r="G18" s="80">
        <f>'400m sonucu'!H11</f>
        <v>0</v>
      </c>
      <c r="I18" s="81"/>
    </row>
    <row r="19" spans="1:9" s="75" customFormat="1" ht="26.1" customHeight="1">
      <c r="E19" s="77"/>
      <c r="G19" s="16"/>
    </row>
    <row r="20" spans="1:9" s="75" customFormat="1" ht="26.1" customHeight="1">
      <c r="A20" s="362" t="s">
        <v>6</v>
      </c>
      <c r="B20" s="362"/>
      <c r="C20" s="84" t="str">
        <f>'1500 m sonucu'!$D$6</f>
        <v>1500 m</v>
      </c>
      <c r="D20" s="73"/>
      <c r="E20" s="363"/>
      <c r="F20" s="363"/>
      <c r="G20" s="16"/>
    </row>
    <row r="21" spans="1:9" s="75" customFormat="1" ht="26.1" customHeight="1">
      <c r="E21" s="77"/>
      <c r="G21" s="16"/>
    </row>
    <row r="22" spans="1:9" s="16" customFormat="1" ht="26.1" customHeight="1">
      <c r="A22" s="14" t="s">
        <v>45</v>
      </c>
      <c r="B22" s="14" t="s">
        <v>7</v>
      </c>
      <c r="C22" s="14" t="s">
        <v>35</v>
      </c>
      <c r="D22" s="15" t="s">
        <v>8</v>
      </c>
      <c r="E22" s="19" t="s">
        <v>9</v>
      </c>
      <c r="F22" s="14" t="s">
        <v>10</v>
      </c>
      <c r="G22" s="39" t="s">
        <v>255</v>
      </c>
    </row>
    <row r="23" spans="1:9" s="75" customFormat="1" ht="26.1" customHeight="1">
      <c r="A23" s="14">
        <v>1</v>
      </c>
      <c r="B23" s="14">
        <f>'1500 m sonucu'!B9</f>
        <v>0</v>
      </c>
      <c r="C23" s="78">
        <f>'1500 m sonucu'!D9</f>
        <v>0</v>
      </c>
      <c r="D23" s="78">
        <f>'1500 m sonucu'!E9</f>
        <v>0</v>
      </c>
      <c r="E23" s="79">
        <f>'1500 m sonucu'!F9</f>
        <v>0</v>
      </c>
      <c r="F23" s="80">
        <f>'1500 m sonucu'!G9</f>
        <v>0</v>
      </c>
      <c r="G23" s="80">
        <f>'1500 m sonucu'!H9</f>
        <v>0</v>
      </c>
      <c r="I23" s="81"/>
    </row>
    <row r="24" spans="1:9" s="75" customFormat="1" ht="26.1" customHeight="1">
      <c r="A24" s="14">
        <v>2</v>
      </c>
      <c r="B24" s="14">
        <f>'1500 m sonucu'!B10</f>
        <v>0</v>
      </c>
      <c r="C24" s="78">
        <f>'1500 m sonucu'!D10</f>
        <v>0</v>
      </c>
      <c r="D24" s="78">
        <f>'1500 m sonucu'!E10</f>
        <v>0</v>
      </c>
      <c r="E24" s="79">
        <f>'1500 m sonucu'!F10</f>
        <v>0</v>
      </c>
      <c r="F24" s="80">
        <f>'1500 m sonucu'!G10</f>
        <v>0</v>
      </c>
      <c r="G24" s="80">
        <f>'1500 m sonucu'!H10</f>
        <v>0</v>
      </c>
      <c r="I24" s="81"/>
    </row>
    <row r="25" spans="1:9" s="75" customFormat="1" ht="26.1" customHeight="1">
      <c r="A25" s="14">
        <v>3</v>
      </c>
      <c r="B25" s="14">
        <f>'1500 m sonucu'!B11</f>
        <v>0</v>
      </c>
      <c r="C25" s="78">
        <f>'1500 m sonucu'!D11</f>
        <v>0</v>
      </c>
      <c r="D25" s="78">
        <f>'1500 m sonucu'!E11</f>
        <v>0</v>
      </c>
      <c r="E25" s="79">
        <f>'1500 m sonucu'!F11</f>
        <v>0</v>
      </c>
      <c r="F25" s="80">
        <f>'1500 m sonucu'!G11</f>
        <v>0</v>
      </c>
      <c r="G25" s="80">
        <f>'1500 m sonucu'!H11</f>
        <v>0</v>
      </c>
      <c r="I25" s="81"/>
    </row>
    <row r="26" spans="1:9" s="75" customFormat="1" ht="26.1" customHeight="1">
      <c r="E26" s="77"/>
      <c r="G26" s="16"/>
    </row>
    <row r="27" spans="1:9" s="75" customFormat="1" ht="26.1" customHeight="1">
      <c r="A27" s="362" t="s">
        <v>6</v>
      </c>
      <c r="B27" s="362"/>
      <c r="C27" s="84" t="str">
        <f>'100m eng sonucu'!$D$6</f>
        <v>100 m ENGELLİ(76.2cm)</v>
      </c>
      <c r="D27" s="73"/>
      <c r="E27" s="363"/>
      <c r="F27" s="363"/>
      <c r="G27" s="16"/>
    </row>
    <row r="28" spans="1:9" s="75" customFormat="1" ht="26.1" customHeight="1">
      <c r="E28" s="77"/>
      <c r="G28" s="16"/>
    </row>
    <row r="29" spans="1:9" s="16" customFormat="1" ht="26.1" customHeight="1">
      <c r="A29" s="14" t="s">
        <v>45</v>
      </c>
      <c r="B29" s="14" t="s">
        <v>7</v>
      </c>
      <c r="C29" s="14" t="s">
        <v>35</v>
      </c>
      <c r="D29" s="15" t="s">
        <v>8</v>
      </c>
      <c r="E29" s="19" t="s">
        <v>9</v>
      </c>
      <c r="F29" s="14" t="s">
        <v>10</v>
      </c>
      <c r="G29" s="39" t="s">
        <v>255</v>
      </c>
    </row>
    <row r="30" spans="1:9" s="75" customFormat="1" ht="26.1" customHeight="1">
      <c r="A30" s="14">
        <v>1</v>
      </c>
      <c r="B30" s="14">
        <f>'100m eng sonucu'!B9</f>
        <v>0</v>
      </c>
      <c r="C30" s="78">
        <f>'100m eng sonucu'!D9</f>
        <v>0</v>
      </c>
      <c r="D30" s="78">
        <f>'100m eng sonucu'!E9</f>
        <v>0</v>
      </c>
      <c r="E30" s="82">
        <f>'100m eng sonucu'!F9</f>
        <v>0</v>
      </c>
      <c r="F30" s="80">
        <f>'100m eng sonucu'!G9</f>
        <v>0</v>
      </c>
      <c r="G30" s="80">
        <f>'100m eng sonucu'!H9</f>
        <v>0</v>
      </c>
      <c r="I30" s="81"/>
    </row>
    <row r="31" spans="1:9" s="75" customFormat="1" ht="26.1" customHeight="1">
      <c r="A31" s="14">
        <v>2</v>
      </c>
      <c r="B31" s="14">
        <f>'100m eng sonucu'!B10</f>
        <v>0</v>
      </c>
      <c r="C31" s="78">
        <f>'100m eng sonucu'!D10</f>
        <v>0</v>
      </c>
      <c r="D31" s="78">
        <f>'100m eng sonucu'!E10</f>
        <v>0</v>
      </c>
      <c r="E31" s="82">
        <f>'100m eng sonucu'!F10</f>
        <v>0</v>
      </c>
      <c r="F31" s="80">
        <f>'100m eng sonucu'!G10</f>
        <v>0</v>
      </c>
      <c r="G31" s="80">
        <f>'100m eng sonucu'!H10</f>
        <v>0</v>
      </c>
      <c r="I31" s="81"/>
    </row>
    <row r="32" spans="1:9" s="75" customFormat="1" ht="26.1" customHeight="1">
      <c r="A32" s="14">
        <v>3</v>
      </c>
      <c r="B32" s="14">
        <f>'100m eng sonucu'!B11</f>
        <v>0</v>
      </c>
      <c r="C32" s="78">
        <f>'100m eng sonucu'!D11</f>
        <v>0</v>
      </c>
      <c r="D32" s="78">
        <f>'100m eng sonucu'!E11</f>
        <v>0</v>
      </c>
      <c r="E32" s="82">
        <f>'100m eng sonucu'!F11</f>
        <v>0</v>
      </c>
      <c r="F32" s="80">
        <f>'100m eng sonucu'!G11</f>
        <v>0</v>
      </c>
      <c r="G32" s="80">
        <f>'100m eng sonucu'!H11</f>
        <v>0</v>
      </c>
      <c r="I32" s="81"/>
    </row>
    <row r="33" spans="1:9" s="75" customFormat="1" ht="26.1" customHeight="1">
      <c r="E33" s="77"/>
      <c r="G33" s="16"/>
    </row>
    <row r="34" spans="1:9" s="75" customFormat="1" ht="26.1" customHeight="1">
      <c r="A34" s="362" t="s">
        <v>6</v>
      </c>
      <c r="B34" s="362"/>
      <c r="C34" s="85" t="str">
        <f>'sırık sonucu'!$D$6</f>
        <v>SIRIKLA ATLAMA</v>
      </c>
      <c r="D34" s="73"/>
      <c r="E34" s="363"/>
      <c r="F34" s="363"/>
      <c r="G34" s="16"/>
    </row>
    <row r="35" spans="1:9" s="75" customFormat="1" ht="26.1" customHeight="1">
      <c r="E35" s="77"/>
      <c r="G35" s="16"/>
    </row>
    <row r="36" spans="1:9" s="16" customFormat="1" ht="26.1" customHeight="1">
      <c r="A36" s="14" t="s">
        <v>45</v>
      </c>
      <c r="B36" s="14" t="s">
        <v>7</v>
      </c>
      <c r="C36" s="14" t="s">
        <v>35</v>
      </c>
      <c r="D36" s="15" t="s">
        <v>8</v>
      </c>
      <c r="E36" s="19" t="s">
        <v>9</v>
      </c>
      <c r="F36" s="14" t="s">
        <v>10</v>
      </c>
      <c r="G36" s="39" t="s">
        <v>255</v>
      </c>
    </row>
    <row r="37" spans="1:9" s="75" customFormat="1" ht="26.1" customHeight="1">
      <c r="A37" s="14">
        <v>1</v>
      </c>
      <c r="B37" s="14">
        <f>'sırık sonucu'!B9</f>
        <v>0</v>
      </c>
      <c r="C37" s="78">
        <f>'sırık sonucu'!D9</f>
        <v>0</v>
      </c>
      <c r="D37" s="78">
        <f>'sırık sonucu'!E9</f>
        <v>0</v>
      </c>
      <c r="E37" s="86">
        <f>'sırık sonucu'!F9</f>
        <v>0</v>
      </c>
      <c r="F37" s="80">
        <f>'sırık sonucu'!G9</f>
        <v>0</v>
      </c>
      <c r="G37" s="80">
        <f>'sırık sonucu'!H9</f>
        <v>0</v>
      </c>
      <c r="I37" s="81"/>
    </row>
    <row r="38" spans="1:9" s="75" customFormat="1" ht="26.1" customHeight="1">
      <c r="A38" s="14">
        <v>2</v>
      </c>
      <c r="B38" s="14">
        <f>'sırık sonucu'!B10</f>
        <v>0</v>
      </c>
      <c r="C38" s="78">
        <f>'sırık sonucu'!D10</f>
        <v>0</v>
      </c>
      <c r="D38" s="78">
        <f>'sırık sonucu'!E10</f>
        <v>0</v>
      </c>
      <c r="E38" s="86">
        <f>'sırık sonucu'!F10</f>
        <v>0</v>
      </c>
      <c r="F38" s="80">
        <f>'sırık sonucu'!G10</f>
        <v>0</v>
      </c>
      <c r="G38" s="80">
        <f>'sırık sonucu'!H10</f>
        <v>0</v>
      </c>
      <c r="I38" s="81"/>
    </row>
    <row r="39" spans="1:9" s="75" customFormat="1" ht="26.1" customHeight="1">
      <c r="A39" s="14">
        <v>3</v>
      </c>
      <c r="B39" s="14">
        <f>'sırık sonucu'!B11</f>
        <v>0</v>
      </c>
      <c r="C39" s="78">
        <f>'sırık sonucu'!D11</f>
        <v>0</v>
      </c>
      <c r="D39" s="78">
        <f>'sırık sonucu'!E11</f>
        <v>0</v>
      </c>
      <c r="E39" s="86">
        <f>'sırık sonucu'!F11</f>
        <v>0</v>
      </c>
      <c r="F39" s="80">
        <f>'sırık sonucu'!G11</f>
        <v>0</v>
      </c>
      <c r="G39" s="80">
        <f>'sırık sonucu'!H11</f>
        <v>0</v>
      </c>
      <c r="I39" s="81"/>
    </row>
    <row r="40" spans="1:9" s="75" customFormat="1" ht="26.1" customHeight="1">
      <c r="E40" s="77"/>
      <c r="G40" s="16"/>
    </row>
    <row r="41" spans="1:9" s="75" customFormat="1" ht="26.1" customHeight="1">
      <c r="A41" s="362" t="s">
        <v>6</v>
      </c>
      <c r="B41" s="362"/>
      <c r="C41" s="85" t="str">
        <f>'üç adım sonucu'!$D$6</f>
        <v>ÜÇ ADIM ATLAMA(7-9m)</v>
      </c>
      <c r="D41" s="73"/>
      <c r="E41" s="363"/>
      <c r="F41" s="363"/>
      <c r="G41" s="16"/>
    </row>
    <row r="42" spans="1:9" s="75" customFormat="1" ht="26.1" customHeight="1">
      <c r="E42" s="77"/>
      <c r="G42" s="16"/>
    </row>
    <row r="43" spans="1:9" s="16" customFormat="1" ht="26.1" customHeight="1">
      <c r="A43" s="14" t="s">
        <v>45</v>
      </c>
      <c r="B43" s="14" t="s">
        <v>7</v>
      </c>
      <c r="C43" s="14" t="s">
        <v>35</v>
      </c>
      <c r="D43" s="15" t="s">
        <v>8</v>
      </c>
      <c r="E43" s="19" t="s">
        <v>9</v>
      </c>
      <c r="F43" s="14" t="s">
        <v>10</v>
      </c>
      <c r="G43" s="39" t="s">
        <v>255</v>
      </c>
    </row>
    <row r="44" spans="1:9" s="75" customFormat="1" ht="26.1" customHeight="1">
      <c r="A44" s="14">
        <v>1</v>
      </c>
      <c r="B44" s="14">
        <f>'üç adım sonucu'!B9</f>
        <v>0</v>
      </c>
      <c r="C44" s="78">
        <f>'üç adım sonucu'!D9</f>
        <v>0</v>
      </c>
      <c r="D44" s="78">
        <f>'üç adım sonucu'!E9</f>
        <v>0</v>
      </c>
      <c r="E44" s="86">
        <f>'üç adım sonucu'!F9</f>
        <v>0</v>
      </c>
      <c r="F44" s="80">
        <f>'üç adım sonucu'!G9</f>
        <v>0</v>
      </c>
      <c r="G44" s="80">
        <f>'üç adım sonucu'!H9</f>
        <v>0</v>
      </c>
      <c r="I44" s="81"/>
    </row>
    <row r="45" spans="1:9" s="75" customFormat="1" ht="26.1" customHeight="1">
      <c r="A45" s="14">
        <v>2</v>
      </c>
      <c r="B45" s="14">
        <f>'üç adım sonucu'!B10</f>
        <v>0</v>
      </c>
      <c r="C45" s="78">
        <f>'üç adım sonucu'!D10</f>
        <v>0</v>
      </c>
      <c r="D45" s="78">
        <f>'üç adım sonucu'!E10</f>
        <v>0</v>
      </c>
      <c r="E45" s="86">
        <f>'üç adım sonucu'!F10</f>
        <v>0</v>
      </c>
      <c r="F45" s="80">
        <f>'üç adım sonucu'!G10</f>
        <v>0</v>
      </c>
      <c r="G45" s="80">
        <f>'üç adım sonucu'!H10</f>
        <v>0</v>
      </c>
      <c r="I45" s="81"/>
    </row>
    <row r="46" spans="1:9" s="75" customFormat="1" ht="26.1" customHeight="1">
      <c r="A46" s="14">
        <v>3</v>
      </c>
      <c r="B46" s="14">
        <f>'üç adım sonucu'!B11</f>
        <v>0</v>
      </c>
      <c r="C46" s="78">
        <f>'üç adım sonucu'!D11</f>
        <v>0</v>
      </c>
      <c r="D46" s="78">
        <f>'üç adım sonucu'!E11</f>
        <v>0</v>
      </c>
      <c r="E46" s="86">
        <f>'üç adım sonucu'!F11</f>
        <v>0</v>
      </c>
      <c r="F46" s="80">
        <f>'üç adım sonucu'!G11</f>
        <v>0</v>
      </c>
      <c r="G46" s="80">
        <f>'üç adım sonucu'!H11</f>
        <v>0</v>
      </c>
      <c r="I46" s="81"/>
    </row>
    <row r="47" spans="1:9" s="75" customFormat="1" ht="26.1" customHeight="1">
      <c r="E47" s="77"/>
      <c r="G47" s="16"/>
    </row>
    <row r="48" spans="1:9" s="75" customFormat="1" ht="26.1" customHeight="1">
      <c r="A48" s="362" t="s">
        <v>6</v>
      </c>
      <c r="B48" s="362"/>
      <c r="C48" s="85" t="str">
        <f>'gülle sonucu'!$D$6</f>
        <v>GÜLLE ATMA(3kg)</v>
      </c>
      <c r="D48" s="73"/>
      <c r="E48" s="363"/>
      <c r="F48" s="363"/>
      <c r="G48" s="16"/>
    </row>
    <row r="49" spans="1:9" s="75" customFormat="1" ht="26.1" customHeight="1">
      <c r="E49" s="77"/>
      <c r="G49" s="16"/>
    </row>
    <row r="50" spans="1:9" s="16" customFormat="1" ht="26.1" customHeight="1">
      <c r="A50" s="14" t="s">
        <v>45</v>
      </c>
      <c r="B50" s="14" t="s">
        <v>7</v>
      </c>
      <c r="C50" s="14" t="s">
        <v>35</v>
      </c>
      <c r="D50" s="15" t="s">
        <v>8</v>
      </c>
      <c r="E50" s="19" t="s">
        <v>9</v>
      </c>
      <c r="F50" s="14" t="s">
        <v>10</v>
      </c>
      <c r="G50" s="39" t="s">
        <v>255</v>
      </c>
    </row>
    <row r="51" spans="1:9" s="75" customFormat="1" ht="26.1" customHeight="1">
      <c r="A51" s="14">
        <v>1</v>
      </c>
      <c r="B51" s="14">
        <f>'gülle sonucu'!B9</f>
        <v>0</v>
      </c>
      <c r="C51" s="78">
        <f>'gülle sonucu'!D9</f>
        <v>0</v>
      </c>
      <c r="D51" s="78">
        <f>'gülle sonucu'!E9</f>
        <v>0</v>
      </c>
      <c r="E51" s="86">
        <f>'gülle sonucu'!F9</f>
        <v>0</v>
      </c>
      <c r="F51" s="80">
        <f>'gülle sonucu'!G9</f>
        <v>0</v>
      </c>
      <c r="G51" s="80">
        <f>'gülle sonucu'!H9</f>
        <v>0</v>
      </c>
      <c r="I51" s="81"/>
    </row>
    <row r="52" spans="1:9" s="75" customFormat="1" ht="26.1" customHeight="1">
      <c r="A52" s="14">
        <v>2</v>
      </c>
      <c r="B52" s="14">
        <f>'gülle sonucu'!B10</f>
        <v>0</v>
      </c>
      <c r="C52" s="78">
        <f>'gülle sonucu'!D10</f>
        <v>0</v>
      </c>
      <c r="D52" s="78">
        <f>'gülle sonucu'!E10</f>
        <v>0</v>
      </c>
      <c r="E52" s="86">
        <f>'gülle sonucu'!F10</f>
        <v>0</v>
      </c>
      <c r="F52" s="80">
        <f>'gülle sonucu'!G10</f>
        <v>0</v>
      </c>
      <c r="G52" s="80">
        <f>'gülle sonucu'!H10</f>
        <v>0</v>
      </c>
      <c r="I52" s="81"/>
    </row>
    <row r="53" spans="1:9" s="75" customFormat="1" ht="26.1" customHeight="1">
      <c r="A53" s="14">
        <v>3</v>
      </c>
      <c r="B53" s="14">
        <f>'gülle sonucu'!B11</f>
        <v>0</v>
      </c>
      <c r="C53" s="78">
        <f>'gülle sonucu'!D11</f>
        <v>0</v>
      </c>
      <c r="D53" s="78">
        <f>'gülle sonucu'!E11</f>
        <v>0</v>
      </c>
      <c r="E53" s="86">
        <f>'gülle sonucu'!F11</f>
        <v>0</v>
      </c>
      <c r="F53" s="80">
        <f>'gülle sonucu'!G11</f>
        <v>0</v>
      </c>
      <c r="G53" s="80">
        <f>'gülle sonucu'!H11</f>
        <v>0</v>
      </c>
      <c r="I53" s="81"/>
    </row>
    <row r="54" spans="1:9" s="75" customFormat="1" ht="26.1" customHeight="1">
      <c r="E54" s="77"/>
      <c r="G54" s="16"/>
    </row>
    <row r="55" spans="1:9" s="75" customFormat="1" ht="26.1" customHeight="1">
      <c r="A55" s="362" t="s">
        <v>6</v>
      </c>
      <c r="B55" s="362"/>
      <c r="C55" s="85" t="str">
        <f>'200m sonucu'!$D$6</f>
        <v>200 m</v>
      </c>
      <c r="D55" s="73"/>
      <c r="E55" s="363"/>
      <c r="F55" s="363"/>
      <c r="G55" s="16"/>
    </row>
    <row r="56" spans="1:9" s="75" customFormat="1" ht="26.1" customHeight="1">
      <c r="E56" s="77"/>
      <c r="G56" s="16"/>
    </row>
    <row r="57" spans="1:9" s="16" customFormat="1" ht="26.1" customHeight="1">
      <c r="A57" s="14" t="s">
        <v>45</v>
      </c>
      <c r="B57" s="14" t="s">
        <v>7</v>
      </c>
      <c r="C57" s="14" t="s">
        <v>35</v>
      </c>
      <c r="D57" s="15" t="s">
        <v>8</v>
      </c>
      <c r="E57" s="19" t="s">
        <v>9</v>
      </c>
      <c r="F57" s="14" t="s">
        <v>10</v>
      </c>
      <c r="G57" s="39" t="s">
        <v>255</v>
      </c>
    </row>
    <row r="58" spans="1:9" s="75" customFormat="1" ht="26.1" customHeight="1">
      <c r="A58" s="14">
        <v>1</v>
      </c>
      <c r="B58" s="14">
        <f>'200m sonucu'!B9</f>
        <v>0</v>
      </c>
      <c r="C58" s="78">
        <f>'200m sonucu'!D9</f>
        <v>0</v>
      </c>
      <c r="D58" s="78">
        <f>'200m sonucu'!E9</f>
        <v>0</v>
      </c>
      <c r="E58" s="82">
        <f>'200m sonucu'!F9</f>
        <v>0</v>
      </c>
      <c r="F58" s="80">
        <f>'200m sonucu'!G9</f>
        <v>0</v>
      </c>
      <c r="G58" s="80">
        <f>'200m sonucu'!H9</f>
        <v>0</v>
      </c>
      <c r="I58" s="81"/>
    </row>
    <row r="59" spans="1:9" s="75" customFormat="1" ht="26.1" customHeight="1">
      <c r="A59" s="14">
        <v>2</v>
      </c>
      <c r="B59" s="14">
        <f>'200m sonucu'!B10</f>
        <v>0</v>
      </c>
      <c r="C59" s="78">
        <f>'200m sonucu'!D10</f>
        <v>0</v>
      </c>
      <c r="D59" s="78">
        <f>'200m sonucu'!E10</f>
        <v>0</v>
      </c>
      <c r="E59" s="82">
        <f>'200m sonucu'!F10</f>
        <v>0</v>
      </c>
      <c r="F59" s="80">
        <f>'200m sonucu'!G10</f>
        <v>0</v>
      </c>
      <c r="G59" s="80">
        <f>'200m sonucu'!H10</f>
        <v>0</v>
      </c>
      <c r="I59" s="81"/>
    </row>
    <row r="60" spans="1:9" s="75" customFormat="1" ht="26.1" customHeight="1">
      <c r="A60" s="14">
        <v>3</v>
      </c>
      <c r="B60" s="14">
        <f>'200m sonucu'!B11</f>
        <v>0</v>
      </c>
      <c r="C60" s="78">
        <f>'200m sonucu'!D11</f>
        <v>0</v>
      </c>
      <c r="D60" s="78">
        <f>'200m sonucu'!E11</f>
        <v>0</v>
      </c>
      <c r="E60" s="82">
        <f>'200m sonucu'!F11</f>
        <v>0</v>
      </c>
      <c r="F60" s="80">
        <f>'200m sonucu'!G11</f>
        <v>0</v>
      </c>
      <c r="G60" s="80">
        <f>'200m sonucu'!H11</f>
        <v>0</v>
      </c>
      <c r="I60" s="81"/>
    </row>
    <row r="61" spans="1:9" s="75" customFormat="1" ht="26.1" customHeight="1">
      <c r="E61" s="77"/>
      <c r="G61" s="16"/>
    </row>
    <row r="62" spans="1:9" s="75" customFormat="1" ht="26.1" customHeight="1">
      <c r="A62" s="362" t="s">
        <v>6</v>
      </c>
      <c r="B62" s="362"/>
      <c r="C62" s="85" t="str">
        <f>'800m sonucu'!$D$6</f>
        <v>800 m</v>
      </c>
      <c r="D62" s="73"/>
      <c r="E62" s="363"/>
      <c r="F62" s="363"/>
      <c r="G62" s="16"/>
    </row>
    <row r="63" spans="1:9" s="75" customFormat="1" ht="26.1" customHeight="1">
      <c r="E63" s="77"/>
      <c r="G63" s="16"/>
    </row>
    <row r="64" spans="1:9" s="16" customFormat="1" ht="26.1" customHeight="1">
      <c r="A64" s="14" t="s">
        <v>45</v>
      </c>
      <c r="B64" s="14" t="s">
        <v>7</v>
      </c>
      <c r="C64" s="14" t="s">
        <v>35</v>
      </c>
      <c r="D64" s="15" t="s">
        <v>8</v>
      </c>
      <c r="E64" s="19" t="s">
        <v>9</v>
      </c>
      <c r="F64" s="14" t="s">
        <v>10</v>
      </c>
      <c r="G64" s="39" t="s">
        <v>255</v>
      </c>
    </row>
    <row r="65" spans="1:9" s="75" customFormat="1" ht="26.1" customHeight="1">
      <c r="A65" s="14">
        <v>1</v>
      </c>
      <c r="B65" s="14">
        <f>'800m sonucu'!B9</f>
        <v>0</v>
      </c>
      <c r="C65" s="78">
        <f>'800m sonucu'!D9</f>
        <v>0</v>
      </c>
      <c r="D65" s="78">
        <f>'800m sonucu'!E9</f>
        <v>0</v>
      </c>
      <c r="E65" s="79">
        <f>'800m sonucu'!F9</f>
        <v>0</v>
      </c>
      <c r="F65" s="80">
        <f>'800m sonucu'!G9</f>
        <v>0</v>
      </c>
      <c r="G65" s="80">
        <f>'800m sonucu'!H9</f>
        <v>0</v>
      </c>
      <c r="I65" s="81"/>
    </row>
    <row r="66" spans="1:9" s="75" customFormat="1" ht="26.1" customHeight="1">
      <c r="A66" s="14">
        <v>2</v>
      </c>
      <c r="B66" s="14">
        <f>'800m sonucu'!B10</f>
        <v>0</v>
      </c>
      <c r="C66" s="78">
        <f>'800m sonucu'!D10</f>
        <v>0</v>
      </c>
      <c r="D66" s="78">
        <f>'800m sonucu'!E10</f>
        <v>0</v>
      </c>
      <c r="E66" s="79">
        <f>'800m sonucu'!F10</f>
        <v>0</v>
      </c>
      <c r="F66" s="80">
        <f>'800m sonucu'!G10</f>
        <v>0</v>
      </c>
      <c r="G66" s="80">
        <f>'800m sonucu'!H10</f>
        <v>0</v>
      </c>
      <c r="I66" s="81"/>
    </row>
    <row r="67" spans="1:9" s="75" customFormat="1" ht="26.1" customHeight="1">
      <c r="A67" s="14">
        <v>3</v>
      </c>
      <c r="B67" s="14">
        <f>'800m sonucu'!B11</f>
        <v>0</v>
      </c>
      <c r="C67" s="78">
        <f>'800m sonucu'!D11</f>
        <v>0</v>
      </c>
      <c r="D67" s="78">
        <f>'800m sonucu'!E11</f>
        <v>0</v>
      </c>
      <c r="E67" s="79">
        <f>'800m sonucu'!F11</f>
        <v>0</v>
      </c>
      <c r="F67" s="80">
        <f>'800m sonucu'!G11</f>
        <v>0</v>
      </c>
      <c r="G67" s="80">
        <f>'800m sonucu'!H11</f>
        <v>0</v>
      </c>
      <c r="I67" s="81"/>
    </row>
    <row r="68" spans="1:9" s="75" customFormat="1" ht="26.1" customHeight="1">
      <c r="E68" s="77"/>
      <c r="G68" s="16"/>
    </row>
    <row r="69" spans="1:9" s="75" customFormat="1" ht="26.1" customHeight="1">
      <c r="A69" s="362" t="s">
        <v>6</v>
      </c>
      <c r="B69" s="362"/>
      <c r="C69" s="85" t="str">
        <f>'300m eng sonucu'!$D$6</f>
        <v>300 m ENGELLİ(76.2cm)</v>
      </c>
      <c r="D69" s="73"/>
      <c r="E69" s="363"/>
      <c r="F69" s="363"/>
      <c r="G69" s="16"/>
    </row>
    <row r="70" spans="1:9" s="75" customFormat="1" ht="26.1" customHeight="1">
      <c r="E70" s="77"/>
      <c r="G70" s="16"/>
    </row>
    <row r="71" spans="1:9" s="16" customFormat="1" ht="26.1" customHeight="1">
      <c r="A71" s="14" t="s">
        <v>45</v>
      </c>
      <c r="B71" s="14" t="s">
        <v>7</v>
      </c>
      <c r="C71" s="14" t="s">
        <v>35</v>
      </c>
      <c r="D71" s="15" t="s">
        <v>8</v>
      </c>
      <c r="E71" s="19" t="s">
        <v>9</v>
      </c>
      <c r="F71" s="14" t="s">
        <v>10</v>
      </c>
      <c r="G71" s="39" t="s">
        <v>255</v>
      </c>
    </row>
    <row r="72" spans="1:9" s="75" customFormat="1" ht="26.1" customHeight="1">
      <c r="A72" s="14">
        <v>1</v>
      </c>
      <c r="B72" s="14">
        <f>'300m eng sonucu'!B9</f>
        <v>0</v>
      </c>
      <c r="C72" s="78">
        <f>'300m eng sonucu'!D9</f>
        <v>0</v>
      </c>
      <c r="D72" s="78">
        <f>'300m eng sonucu'!E9</f>
        <v>0</v>
      </c>
      <c r="E72" s="79">
        <f>'300m eng sonucu'!F9</f>
        <v>0</v>
      </c>
      <c r="F72" s="80">
        <f>'300m eng sonucu'!G9</f>
        <v>0</v>
      </c>
      <c r="G72" s="80">
        <f>'300m eng sonucu'!H9</f>
        <v>0</v>
      </c>
      <c r="I72" s="81"/>
    </row>
    <row r="73" spans="1:9" s="75" customFormat="1" ht="26.1" customHeight="1">
      <c r="A73" s="14">
        <v>2</v>
      </c>
      <c r="B73" s="14">
        <f>'300m eng sonucu'!B10</f>
        <v>0</v>
      </c>
      <c r="C73" s="78">
        <f>'300m eng sonucu'!D10</f>
        <v>0</v>
      </c>
      <c r="D73" s="78">
        <f>'300m eng sonucu'!E10</f>
        <v>0</v>
      </c>
      <c r="E73" s="79">
        <f>'300m eng sonucu'!F10</f>
        <v>0</v>
      </c>
      <c r="F73" s="80">
        <f>'300m eng sonucu'!G10</f>
        <v>0</v>
      </c>
      <c r="G73" s="80">
        <f>'300m eng sonucu'!H10</f>
        <v>0</v>
      </c>
      <c r="I73" s="81"/>
    </row>
    <row r="74" spans="1:9" s="75" customFormat="1" ht="26.1" customHeight="1">
      <c r="A74" s="14">
        <v>3</v>
      </c>
      <c r="B74" s="14">
        <f>'300m eng sonucu'!B11</f>
        <v>0</v>
      </c>
      <c r="C74" s="78">
        <f>'300m eng sonucu'!D11</f>
        <v>0</v>
      </c>
      <c r="D74" s="78">
        <f>'300m eng sonucu'!E11</f>
        <v>0</v>
      </c>
      <c r="E74" s="79">
        <f>'300m eng sonucu'!F11</f>
        <v>0</v>
      </c>
      <c r="F74" s="80">
        <f>'300m eng sonucu'!G11</f>
        <v>0</v>
      </c>
      <c r="G74" s="80">
        <f>'300m eng sonucu'!H11</f>
        <v>0</v>
      </c>
      <c r="I74" s="81"/>
    </row>
    <row r="75" spans="1:9" s="75" customFormat="1" ht="26.1" customHeight="1">
      <c r="E75" s="77"/>
      <c r="G75" s="16"/>
    </row>
    <row r="76" spans="1:9" s="75" customFormat="1" ht="26.1" customHeight="1">
      <c r="A76" s="362" t="s">
        <v>6</v>
      </c>
      <c r="B76" s="362"/>
      <c r="C76" s="85" t="str">
        <f>'uzun sonucu'!$D$6</f>
        <v>UZUN ATLAMA</v>
      </c>
      <c r="D76" s="73"/>
      <c r="E76" s="363"/>
      <c r="F76" s="363"/>
      <c r="G76" s="16"/>
    </row>
    <row r="77" spans="1:9" s="75" customFormat="1" ht="26.1" customHeight="1">
      <c r="E77" s="77"/>
      <c r="G77" s="16"/>
    </row>
    <row r="78" spans="1:9" s="16" customFormat="1" ht="26.1" customHeight="1">
      <c r="A78" s="14" t="s">
        <v>45</v>
      </c>
      <c r="B78" s="14" t="s">
        <v>7</v>
      </c>
      <c r="C78" s="14" t="s">
        <v>35</v>
      </c>
      <c r="D78" s="15" t="s">
        <v>8</v>
      </c>
      <c r="E78" s="19" t="s">
        <v>9</v>
      </c>
      <c r="F78" s="14" t="s">
        <v>10</v>
      </c>
      <c r="G78" s="39" t="s">
        <v>255</v>
      </c>
    </row>
    <row r="79" spans="1:9" s="75" customFormat="1" ht="26.1" customHeight="1">
      <c r="A79" s="14">
        <v>1</v>
      </c>
      <c r="B79" s="14">
        <f>'uzun sonucu'!B9</f>
        <v>0</v>
      </c>
      <c r="C79" s="78">
        <f>'uzun sonucu'!D9</f>
        <v>0</v>
      </c>
      <c r="D79" s="78">
        <f>'uzun sonucu'!E9</f>
        <v>0</v>
      </c>
      <c r="E79" s="86">
        <f>'uzun sonucu'!F9</f>
        <v>0</v>
      </c>
      <c r="F79" s="80">
        <f>'uzun sonucu'!G9</f>
        <v>0</v>
      </c>
      <c r="G79" s="80">
        <f>'uzun sonucu'!H9</f>
        <v>0</v>
      </c>
      <c r="I79" s="81"/>
    </row>
    <row r="80" spans="1:9" s="75" customFormat="1" ht="26.1" customHeight="1">
      <c r="A80" s="14">
        <v>2</v>
      </c>
      <c r="B80" s="14">
        <f>'uzun sonucu'!B10</f>
        <v>0</v>
      </c>
      <c r="C80" s="78">
        <f>'uzun sonucu'!D10</f>
        <v>0</v>
      </c>
      <c r="D80" s="78">
        <f>'uzun sonucu'!E10</f>
        <v>0</v>
      </c>
      <c r="E80" s="86">
        <f>'uzun sonucu'!F10</f>
        <v>0</v>
      </c>
      <c r="F80" s="80">
        <f>'uzun sonucu'!G10</f>
        <v>0</v>
      </c>
      <c r="G80" s="80">
        <f>'uzun sonucu'!H10</f>
        <v>0</v>
      </c>
      <c r="I80" s="81"/>
    </row>
    <row r="81" spans="1:9" s="75" customFormat="1" ht="26.1" customHeight="1">
      <c r="A81" s="14">
        <v>3</v>
      </c>
      <c r="B81" s="14">
        <f>'uzun sonucu'!B11</f>
        <v>0</v>
      </c>
      <c r="C81" s="78">
        <f>'uzun sonucu'!D11</f>
        <v>0</v>
      </c>
      <c r="D81" s="78">
        <f>'uzun sonucu'!E11</f>
        <v>0</v>
      </c>
      <c r="E81" s="86">
        <f>'uzun sonucu'!F11</f>
        <v>0</v>
      </c>
      <c r="F81" s="80">
        <f>'uzun sonucu'!G11</f>
        <v>0</v>
      </c>
      <c r="G81" s="80">
        <f>'uzun sonucu'!H11</f>
        <v>0</v>
      </c>
      <c r="I81" s="81"/>
    </row>
    <row r="82" spans="1:9" s="75" customFormat="1" ht="26.1" customHeight="1">
      <c r="E82" s="77"/>
      <c r="G82" s="16"/>
    </row>
    <row r="83" spans="1:9" s="75" customFormat="1" ht="26.1" customHeight="1">
      <c r="A83" s="362" t="s">
        <v>6</v>
      </c>
      <c r="B83" s="362"/>
      <c r="C83" s="85" t="str">
        <f>'yüksek sonucu'!$D$6</f>
        <v>YÜKSEK ATLAMA</v>
      </c>
      <c r="D83" s="73"/>
      <c r="E83" s="363"/>
      <c r="F83" s="363"/>
      <c r="G83" s="16"/>
    </row>
    <row r="84" spans="1:9" s="75" customFormat="1" ht="26.1" customHeight="1">
      <c r="E84" s="77"/>
      <c r="G84" s="16"/>
    </row>
    <row r="85" spans="1:9" s="16" customFormat="1" ht="26.1" customHeight="1">
      <c r="A85" s="14" t="s">
        <v>45</v>
      </c>
      <c r="B85" s="14" t="s">
        <v>7</v>
      </c>
      <c r="C85" s="14" t="s">
        <v>35</v>
      </c>
      <c r="D85" s="15" t="s">
        <v>8</v>
      </c>
      <c r="E85" s="19" t="s">
        <v>9</v>
      </c>
      <c r="F85" s="14" t="s">
        <v>10</v>
      </c>
      <c r="G85" s="39" t="s">
        <v>255</v>
      </c>
    </row>
    <row r="86" spans="1:9" s="75" customFormat="1" ht="26.1" customHeight="1">
      <c r="A86" s="14">
        <v>1</v>
      </c>
      <c r="B86" s="14">
        <f>'yüksek sonucu'!B9</f>
        <v>0</v>
      </c>
      <c r="C86" s="78">
        <f>'yüksek sonucu'!D9</f>
        <v>0</v>
      </c>
      <c r="D86" s="78">
        <f>'yüksek sonucu'!E9</f>
        <v>0</v>
      </c>
      <c r="E86" s="86">
        <f>'yüksek sonucu'!F9</f>
        <v>0</v>
      </c>
      <c r="F86" s="80">
        <f>'yüksek sonucu'!G9</f>
        <v>0</v>
      </c>
      <c r="G86" s="80">
        <f>'yüksek sonucu'!H9</f>
        <v>0</v>
      </c>
      <c r="I86" s="81"/>
    </row>
    <row r="87" spans="1:9" s="75" customFormat="1" ht="26.1" customHeight="1">
      <c r="A87" s="14">
        <v>2</v>
      </c>
      <c r="B87" s="14">
        <f>'yüksek sonucu'!B10</f>
        <v>0</v>
      </c>
      <c r="C87" s="78">
        <f>'yüksek sonucu'!D10</f>
        <v>0</v>
      </c>
      <c r="D87" s="78">
        <f>'yüksek sonucu'!E10</f>
        <v>0</v>
      </c>
      <c r="E87" s="86">
        <f>'yüksek sonucu'!F10</f>
        <v>0</v>
      </c>
      <c r="F87" s="80">
        <f>'yüksek sonucu'!G10</f>
        <v>0</v>
      </c>
      <c r="G87" s="80">
        <f>'yüksek sonucu'!H10</f>
        <v>0</v>
      </c>
      <c r="I87" s="81"/>
    </row>
    <row r="88" spans="1:9" s="75" customFormat="1" ht="26.1" customHeight="1">
      <c r="A88" s="14">
        <v>3</v>
      </c>
      <c r="B88" s="14">
        <f>'yüksek sonucu'!B11</f>
        <v>0</v>
      </c>
      <c r="C88" s="78">
        <f>'yüksek sonucu'!D11</f>
        <v>0</v>
      </c>
      <c r="D88" s="78">
        <f>'yüksek sonucu'!E11</f>
        <v>0</v>
      </c>
      <c r="E88" s="86">
        <f>'yüksek sonucu'!F11</f>
        <v>0</v>
      </c>
      <c r="F88" s="80">
        <f>'yüksek sonucu'!G11</f>
        <v>0</v>
      </c>
      <c r="G88" s="80">
        <f>'yüksek sonucu'!H11</f>
        <v>0</v>
      </c>
      <c r="I88" s="81"/>
    </row>
    <row r="89" spans="1:9" s="75" customFormat="1" ht="26.1" customHeight="1">
      <c r="E89" s="77"/>
      <c r="G89" s="16"/>
    </row>
    <row r="90" spans="1:9" s="75" customFormat="1" ht="26.1" customHeight="1">
      <c r="A90" s="362" t="s">
        <v>6</v>
      </c>
      <c r="B90" s="362"/>
      <c r="C90" s="85" t="str">
        <f>'cirit sonucu'!$D$6</f>
        <v>CİRİT ATMA(500gr)</v>
      </c>
      <c r="D90" s="73"/>
      <c r="E90" s="363"/>
      <c r="F90" s="363"/>
      <c r="G90" s="16"/>
    </row>
    <row r="91" spans="1:9" s="75" customFormat="1" ht="26.1" customHeight="1">
      <c r="E91" s="77"/>
      <c r="G91" s="16"/>
    </row>
    <row r="92" spans="1:9" s="16" customFormat="1" ht="26.1" customHeight="1">
      <c r="A92" s="14" t="s">
        <v>45</v>
      </c>
      <c r="B92" s="14" t="s">
        <v>7</v>
      </c>
      <c r="C92" s="14" t="s">
        <v>35</v>
      </c>
      <c r="D92" s="15" t="s">
        <v>8</v>
      </c>
      <c r="E92" s="19" t="s">
        <v>9</v>
      </c>
      <c r="F92" s="14" t="s">
        <v>10</v>
      </c>
      <c r="G92" s="39" t="s">
        <v>255</v>
      </c>
    </row>
    <row r="93" spans="1:9" s="75" customFormat="1" ht="26.1" customHeight="1">
      <c r="A93" s="14">
        <v>1</v>
      </c>
      <c r="B93" s="14">
        <f>'cirit sonucu'!B9</f>
        <v>0</v>
      </c>
      <c r="C93" s="78">
        <f>'cirit sonucu'!D9</f>
        <v>0</v>
      </c>
      <c r="D93" s="78">
        <f>'cirit sonucu'!E9</f>
        <v>0</v>
      </c>
      <c r="E93" s="82">
        <f>'cirit sonucu'!F9</f>
        <v>0</v>
      </c>
      <c r="F93" s="80">
        <f>'cirit sonucu'!G9</f>
        <v>0</v>
      </c>
      <c r="G93" s="80">
        <f>'cirit sonucu'!H9</f>
        <v>0</v>
      </c>
      <c r="I93" s="81"/>
    </row>
    <row r="94" spans="1:9" s="75" customFormat="1" ht="26.1" customHeight="1">
      <c r="A94" s="14">
        <v>2</v>
      </c>
      <c r="B94" s="14">
        <f>'cirit sonucu'!B10</f>
        <v>0</v>
      </c>
      <c r="C94" s="78">
        <f>'cirit sonucu'!D10</f>
        <v>0</v>
      </c>
      <c r="D94" s="78">
        <f>'cirit sonucu'!E10</f>
        <v>0</v>
      </c>
      <c r="E94" s="82">
        <f>'cirit sonucu'!F10</f>
        <v>0</v>
      </c>
      <c r="F94" s="80">
        <f>'cirit sonucu'!G10</f>
        <v>0</v>
      </c>
      <c r="G94" s="80">
        <f>'cirit sonucu'!H10</f>
        <v>0</v>
      </c>
      <c r="I94" s="81"/>
    </row>
    <row r="95" spans="1:9" s="75" customFormat="1" ht="26.1" customHeight="1">
      <c r="A95" s="14">
        <v>3</v>
      </c>
      <c r="B95" s="14">
        <f>'cirit sonucu'!B11</f>
        <v>0</v>
      </c>
      <c r="C95" s="78">
        <f>'cirit sonucu'!D11</f>
        <v>0</v>
      </c>
      <c r="D95" s="78">
        <f>'cirit sonucu'!E11</f>
        <v>0</v>
      </c>
      <c r="E95" s="82">
        <f>'cirit sonucu'!F11</f>
        <v>0</v>
      </c>
      <c r="F95" s="80">
        <f>'cirit sonucu'!G11</f>
        <v>0</v>
      </c>
      <c r="G95" s="80">
        <f>'cirit sonucu'!H11</f>
        <v>0</v>
      </c>
      <c r="I95" s="81"/>
    </row>
    <row r="96" spans="1:9" s="75" customFormat="1" ht="26.1" customHeight="1">
      <c r="E96" s="77"/>
      <c r="G96" s="16"/>
    </row>
    <row r="97" spans="1:9" s="75" customFormat="1" ht="26.1" customHeight="1">
      <c r="A97" s="362" t="s">
        <v>6</v>
      </c>
      <c r="B97" s="362"/>
      <c r="C97" s="85" t="str">
        <f>'disk sonucu'!$D$6</f>
        <v>DİSK ATMA(1kg)</v>
      </c>
      <c r="D97" s="73"/>
      <c r="E97" s="363"/>
      <c r="F97" s="363"/>
      <c r="G97" s="16"/>
    </row>
    <row r="98" spans="1:9" s="75" customFormat="1" ht="26.1" customHeight="1">
      <c r="E98" s="77"/>
      <c r="G98" s="16"/>
    </row>
    <row r="99" spans="1:9" s="16" customFormat="1" ht="26.1" customHeight="1">
      <c r="A99" s="14" t="s">
        <v>45</v>
      </c>
      <c r="B99" s="14" t="s">
        <v>7</v>
      </c>
      <c r="C99" s="14" t="s">
        <v>35</v>
      </c>
      <c r="D99" s="15" t="s">
        <v>8</v>
      </c>
      <c r="E99" s="19" t="s">
        <v>9</v>
      </c>
      <c r="F99" s="14" t="s">
        <v>10</v>
      </c>
      <c r="G99" s="39" t="s">
        <v>255</v>
      </c>
    </row>
    <row r="100" spans="1:9" s="75" customFormat="1" ht="26.1" customHeight="1">
      <c r="A100" s="14">
        <v>1</v>
      </c>
      <c r="B100" s="14">
        <f>'disk sonucu'!B9</f>
        <v>0</v>
      </c>
      <c r="C100" s="78">
        <f>'disk sonucu'!D9</f>
        <v>0</v>
      </c>
      <c r="D100" s="78">
        <f>'disk sonucu'!E9</f>
        <v>0</v>
      </c>
      <c r="E100" s="82">
        <f>'disk sonucu'!F9</f>
        <v>0</v>
      </c>
      <c r="F100" s="80">
        <f>'disk sonucu'!G9</f>
        <v>0</v>
      </c>
      <c r="G100" s="80">
        <f>'disk sonucu'!H9</f>
        <v>0</v>
      </c>
      <c r="I100" s="81"/>
    </row>
    <row r="101" spans="1:9" s="75" customFormat="1" ht="26.1" customHeight="1">
      <c r="A101" s="14">
        <v>2</v>
      </c>
      <c r="B101" s="14">
        <f>'disk sonucu'!B10</f>
        <v>0</v>
      </c>
      <c r="C101" s="78">
        <f>'disk sonucu'!D10</f>
        <v>0</v>
      </c>
      <c r="D101" s="78">
        <f>'disk sonucu'!E10</f>
        <v>0</v>
      </c>
      <c r="E101" s="82">
        <f>'disk sonucu'!F10</f>
        <v>0</v>
      </c>
      <c r="F101" s="80">
        <f>'disk sonucu'!G10</f>
        <v>0</v>
      </c>
      <c r="G101" s="80">
        <f>'disk sonucu'!H10</f>
        <v>0</v>
      </c>
      <c r="I101" s="81"/>
    </row>
    <row r="102" spans="1:9" s="75" customFormat="1" ht="26.1" customHeight="1">
      <c r="A102" s="14">
        <v>3</v>
      </c>
      <c r="B102" s="14">
        <f>'disk sonucu'!B11</f>
        <v>0</v>
      </c>
      <c r="C102" s="78">
        <f>'disk sonucu'!D11</f>
        <v>0</v>
      </c>
      <c r="D102" s="78">
        <f>'disk sonucu'!E11</f>
        <v>0</v>
      </c>
      <c r="E102" s="82">
        <f>'disk sonucu'!F11</f>
        <v>0</v>
      </c>
      <c r="F102" s="80">
        <f>'disk sonucu'!G11</f>
        <v>0</v>
      </c>
      <c r="G102" s="80">
        <f>'disk sonucu'!H11</f>
        <v>0</v>
      </c>
      <c r="I102" s="81"/>
    </row>
    <row r="103" spans="1:9" s="75" customFormat="1" ht="26.1" customHeight="1">
      <c r="E103" s="77"/>
      <c r="G103" s="16"/>
    </row>
    <row r="104" spans="1:9" s="75" customFormat="1" ht="26.1" customHeight="1">
      <c r="A104" s="362" t="s">
        <v>6</v>
      </c>
      <c r="B104" s="362"/>
      <c r="C104" s="85" t="str">
        <f>'İsveç sonucu'!$D$6</f>
        <v>İSVEÇ BAYRAK</v>
      </c>
      <c r="D104" s="73"/>
      <c r="E104" s="363"/>
      <c r="F104" s="363"/>
      <c r="G104" s="16"/>
    </row>
    <row r="105" spans="1:9" s="75" customFormat="1" ht="26.1" customHeight="1">
      <c r="E105" s="77"/>
      <c r="G105" s="16"/>
    </row>
    <row r="106" spans="1:9" s="16" customFormat="1" ht="26.1" customHeight="1">
      <c r="A106" s="14" t="s">
        <v>45</v>
      </c>
      <c r="B106" s="14" t="s">
        <v>7</v>
      </c>
      <c r="C106" s="14" t="s">
        <v>35</v>
      </c>
      <c r="D106" s="15" t="s">
        <v>8</v>
      </c>
      <c r="E106" s="19" t="s">
        <v>9</v>
      </c>
      <c r="F106" s="14" t="s">
        <v>10</v>
      </c>
      <c r="G106" s="39" t="s">
        <v>255</v>
      </c>
    </row>
    <row r="107" spans="1:9" s="75" customFormat="1" ht="26.1" customHeight="1">
      <c r="A107" s="14">
        <v>1</v>
      </c>
      <c r="B107" s="14">
        <f>'İsveç sonucu'!B9</f>
        <v>0</v>
      </c>
      <c r="C107" s="89">
        <f>'İsveç sonucu'!D9</f>
        <v>0</v>
      </c>
      <c r="D107" s="78">
        <f>'İsveç sonucu'!E9</f>
        <v>0</v>
      </c>
      <c r="E107" s="79">
        <f>'İsveç sonucu'!F9</f>
        <v>0</v>
      </c>
      <c r="F107" s="80">
        <f>'İsveç sonucu'!G9</f>
        <v>0</v>
      </c>
      <c r="G107" s="80">
        <f>'İsveç sonucu'!H9</f>
        <v>0</v>
      </c>
      <c r="I107" s="81"/>
    </row>
    <row r="108" spans="1:9" s="75" customFormat="1" ht="26.1" customHeight="1">
      <c r="A108" s="14">
        <v>2</v>
      </c>
      <c r="B108" s="14">
        <f>'İsveç sonucu'!B10</f>
        <v>0</v>
      </c>
      <c r="C108" s="89">
        <f>'İsveç sonucu'!D10</f>
        <v>0</v>
      </c>
      <c r="D108" s="78">
        <f>'İsveç sonucu'!E10</f>
        <v>0</v>
      </c>
      <c r="E108" s="79">
        <f>'İsveç sonucu'!F10</f>
        <v>0</v>
      </c>
      <c r="F108" s="80">
        <f>'İsveç sonucu'!G10</f>
        <v>0</v>
      </c>
      <c r="G108" s="80">
        <f>'İsveç sonucu'!H10</f>
        <v>0</v>
      </c>
      <c r="I108" s="81"/>
    </row>
    <row r="109" spans="1:9" s="75" customFormat="1" ht="26.1" customHeight="1">
      <c r="A109" s="14">
        <v>3</v>
      </c>
      <c r="B109" s="14">
        <f>'İsveç sonucu'!B11</f>
        <v>0</v>
      </c>
      <c r="C109" s="89">
        <f>'İsveç sonucu'!D11</f>
        <v>0</v>
      </c>
      <c r="D109" s="78">
        <f>'İsveç sonucu'!E11</f>
        <v>0</v>
      </c>
      <c r="E109" s="79">
        <f>'İsveç sonucu'!F11</f>
        <v>0</v>
      </c>
      <c r="F109" s="80">
        <f>'İsveç sonucu'!G11</f>
        <v>0</v>
      </c>
      <c r="G109" s="80">
        <f>'İsveç sonucu'!H11</f>
        <v>0</v>
      </c>
      <c r="I109" s="81"/>
    </row>
    <row r="110" spans="1:9" s="75" customFormat="1" ht="26.1" customHeight="1">
      <c r="E110" s="77"/>
      <c r="G110" s="16"/>
    </row>
    <row r="111" spans="1:9" s="75" customFormat="1" ht="26.1" customHeight="1">
      <c r="E111" s="77"/>
      <c r="G111" s="16"/>
    </row>
  </sheetData>
  <mergeCells count="35">
    <mergeCell ref="A1:F1"/>
    <mergeCell ref="A2:F2"/>
    <mergeCell ref="A3:F3"/>
    <mergeCell ref="A5:B5"/>
    <mergeCell ref="E5:F5"/>
    <mergeCell ref="A6:B6"/>
    <mergeCell ref="E6:F6"/>
    <mergeCell ref="A13:B13"/>
    <mergeCell ref="E13:F13"/>
    <mergeCell ref="A20:B20"/>
    <mergeCell ref="E20:F20"/>
    <mergeCell ref="A69:B69"/>
    <mergeCell ref="E69:F69"/>
    <mergeCell ref="A27:B27"/>
    <mergeCell ref="E27:F27"/>
    <mergeCell ref="A34:B34"/>
    <mergeCell ref="E34:F34"/>
    <mergeCell ref="A41:B41"/>
    <mergeCell ref="E41:F41"/>
    <mergeCell ref="A48:B48"/>
    <mergeCell ref="E48:F48"/>
    <mergeCell ref="A55:B55"/>
    <mergeCell ref="E55:F55"/>
    <mergeCell ref="A62:B62"/>
    <mergeCell ref="E62:F62"/>
    <mergeCell ref="A97:B97"/>
    <mergeCell ref="E97:F97"/>
    <mergeCell ref="A104:B104"/>
    <mergeCell ref="E104:F104"/>
    <mergeCell ref="A76:B76"/>
    <mergeCell ref="E76:F76"/>
    <mergeCell ref="A83:B83"/>
    <mergeCell ref="E83:F83"/>
    <mergeCell ref="A90:B90"/>
    <mergeCell ref="E90:F90"/>
  </mergeCells>
  <conditionalFormatting sqref="C14 D12:F14 C12 A8:F11 G9:G11 G16:G18 G23:G25 G30:G32 G37:G39 G44:G46 G51:G53 G58:G60 G65:G67 G72:G74 G79:G81 G86:G88 G93:G95 G100:G102 G107:G109 A15:F109 A12:B14">
    <cfRule type="cellIs" dxfId="1" priority="1" stopIfTrue="1" operator="equal">
      <formula>0</formula>
    </cfRule>
  </conditionalFormatting>
  <conditionalFormatting sqref="A7">
    <cfRule type="cellIs" dxfId="0" priority="2" stopIfTrue="1" operator="equal">
      <formula>1</formula>
    </cfRule>
  </conditionalFormatting>
  <pageMargins left="0.7" right="0.7" top="0.75" bottom="0.75" header="0.3" footer="0.3"/>
  <pageSetup paperSize="9" scale="67" orientation="portrait" verticalDpi="300" r:id="rId1"/>
  <rowBreaks count="2" manualBreakCount="2">
    <brk id="33" max="16383" man="1"/>
    <brk id="68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0"/>
  </sheetPr>
  <dimension ref="A1:H74"/>
  <sheetViews>
    <sheetView zoomScale="75" zoomScaleNormal="75" workbookViewId="0">
      <selection activeCell="A3" sqref="A3:F3"/>
    </sheetView>
  </sheetViews>
  <sheetFormatPr defaultColWidth="9.140625" defaultRowHeight="24.95" customHeight="1"/>
  <cols>
    <col min="1" max="1" width="5.7109375" style="22" customWidth="1"/>
    <col min="2" max="2" width="22.5703125" style="22" bestFit="1" customWidth="1"/>
    <col min="3" max="3" width="22.140625" style="22" bestFit="1" customWidth="1"/>
    <col min="4" max="4" width="45.28515625" style="22" bestFit="1" customWidth="1"/>
    <col min="5" max="5" width="11.5703125" style="22" customWidth="1"/>
    <col min="6" max="6" width="13.42578125" style="50" bestFit="1" customWidth="1"/>
    <col min="7" max="7" width="9.140625" style="22"/>
    <col min="8" max="8" width="44.2851562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</row>
    <row r="4" spans="1:8" s="23" customFormat="1" ht="24.95" customHeight="1">
      <c r="F4" s="29"/>
    </row>
    <row r="5" spans="1:8" s="23" customFormat="1" ht="24.95" customHeight="1">
      <c r="A5" s="298" t="s">
        <v>3</v>
      </c>
      <c r="B5" s="298"/>
      <c r="C5" s="25" t="str">
        <f>'genel bilgi girişi'!$B$4</f>
        <v>GENÇ KIZ</v>
      </c>
      <c r="D5" s="24" t="s">
        <v>4</v>
      </c>
      <c r="E5" s="300" t="str">
        <f>'genel bilgi girişi'!B5</f>
        <v>ATATÜRK STADYUMU</v>
      </c>
      <c r="F5" s="300"/>
    </row>
    <row r="6" spans="1:8" s="23" customFormat="1" ht="24.95" customHeight="1">
      <c r="A6" s="298"/>
      <c r="B6" s="298"/>
      <c r="C6" s="90"/>
      <c r="D6" s="24" t="s">
        <v>5</v>
      </c>
      <c r="E6" s="301" t="str">
        <f>'genel bilgi girişi'!B6</f>
        <v>11-12 MART 2019</v>
      </c>
      <c r="F6" s="301"/>
    </row>
    <row r="7" spans="1:8" s="23" customFormat="1" ht="24.95" customHeight="1">
      <c r="F7" s="29"/>
    </row>
    <row r="8" spans="1:8" s="29" customFormat="1" ht="24.95" customHeight="1">
      <c r="A8" s="27" t="s">
        <v>45</v>
      </c>
      <c r="B8" s="27" t="s">
        <v>111</v>
      </c>
      <c r="C8" s="27" t="s">
        <v>35</v>
      </c>
      <c r="D8" s="27" t="s">
        <v>112</v>
      </c>
      <c r="E8" s="27" t="s">
        <v>9</v>
      </c>
      <c r="F8" s="27" t="s">
        <v>113</v>
      </c>
    </row>
    <row r="9" spans="1:8" s="23" customFormat="1" ht="24.95" customHeight="1">
      <c r="A9" s="27">
        <v>1</v>
      </c>
      <c r="B9" s="39" t="s">
        <v>114</v>
      </c>
      <c r="C9" s="32" t="s">
        <v>131</v>
      </c>
      <c r="D9" s="32" t="s">
        <v>144</v>
      </c>
      <c r="E9" s="91" t="s">
        <v>221</v>
      </c>
      <c r="F9" s="39">
        <v>1970</v>
      </c>
      <c r="H9" s="23" t="str">
        <f>CONCATENATE(C9," ",E9)</f>
        <v>AYTEN ZABİT 12.40 sn</v>
      </c>
    </row>
    <row r="10" spans="1:8" s="23" customFormat="1" ht="24.95" customHeight="1">
      <c r="A10" s="27">
        <v>2</v>
      </c>
      <c r="B10" s="39" t="s">
        <v>115</v>
      </c>
      <c r="C10" s="32" t="s">
        <v>132</v>
      </c>
      <c r="D10" s="32" t="s">
        <v>145</v>
      </c>
      <c r="E10" s="91" t="s">
        <v>179</v>
      </c>
      <c r="F10" s="39">
        <v>1989</v>
      </c>
      <c r="H10" s="23" t="str">
        <f t="shared" ref="H10:H30" si="0">CONCATENATE(C10," ",E10)</f>
        <v>MELİZ REDİF 25.10 sn</v>
      </c>
    </row>
    <row r="11" spans="1:8" s="23" customFormat="1" ht="24.95" customHeight="1">
      <c r="A11" s="27">
        <v>3</v>
      </c>
      <c r="B11" s="39" t="s">
        <v>116</v>
      </c>
      <c r="C11" s="32" t="s">
        <v>132</v>
      </c>
      <c r="D11" s="32" t="s">
        <v>145</v>
      </c>
      <c r="E11" s="91" t="s">
        <v>177</v>
      </c>
      <c r="F11" s="39">
        <v>1989</v>
      </c>
      <c r="H11" s="23" t="str">
        <f t="shared" si="0"/>
        <v>MELİZ REDİF 56.50 sn</v>
      </c>
    </row>
    <row r="12" spans="1:8" s="23" customFormat="1" ht="24.95" customHeight="1">
      <c r="A12" s="27">
        <v>4</v>
      </c>
      <c r="B12" s="39" t="s">
        <v>117</v>
      </c>
      <c r="C12" s="32" t="s">
        <v>133</v>
      </c>
      <c r="D12" s="32" t="s">
        <v>146</v>
      </c>
      <c r="E12" s="91" t="s">
        <v>176</v>
      </c>
      <c r="F12" s="39">
        <v>1989</v>
      </c>
      <c r="H12" s="23" t="str">
        <f t="shared" si="0"/>
        <v>SABRİYE ATİKOĞLU 2:23.25 sn</v>
      </c>
    </row>
    <row r="13" spans="1:8" s="23" customFormat="1" ht="24.95" customHeight="1">
      <c r="A13" s="27">
        <v>5</v>
      </c>
      <c r="B13" s="39" t="s">
        <v>118</v>
      </c>
      <c r="C13" s="32" t="s">
        <v>134</v>
      </c>
      <c r="D13" s="32" t="s">
        <v>147</v>
      </c>
      <c r="E13" s="91" t="s">
        <v>175</v>
      </c>
      <c r="F13" s="39">
        <v>1984</v>
      </c>
      <c r="H13" s="23" t="str">
        <f t="shared" si="0"/>
        <v>NAİLE GÜNBAY 4:59.67 sn</v>
      </c>
    </row>
    <row r="14" spans="1:8" s="23" customFormat="1" ht="24.95" customHeight="1">
      <c r="A14" s="27">
        <v>6</v>
      </c>
      <c r="B14" s="39" t="s">
        <v>121</v>
      </c>
      <c r="C14" s="32" t="s">
        <v>135</v>
      </c>
      <c r="D14" s="32" t="s">
        <v>148</v>
      </c>
      <c r="E14" s="91" t="s">
        <v>222</v>
      </c>
      <c r="F14" s="39">
        <v>1970</v>
      </c>
    </row>
    <row r="15" spans="1:8" s="23" customFormat="1" ht="24.95" customHeight="1">
      <c r="A15" s="27">
        <v>7</v>
      </c>
      <c r="B15" s="39" t="s">
        <v>122</v>
      </c>
      <c r="C15" s="32" t="s">
        <v>202</v>
      </c>
      <c r="D15" s="32" t="s">
        <v>211</v>
      </c>
      <c r="E15" s="91" t="s">
        <v>223</v>
      </c>
      <c r="F15" s="39">
        <v>2002</v>
      </c>
      <c r="H15" s="23" t="str">
        <f t="shared" si="0"/>
        <v>NARİN SEVİM 16.24 sn</v>
      </c>
    </row>
    <row r="16" spans="1:8" s="23" customFormat="1" ht="24.95" customHeight="1">
      <c r="A16" s="27">
        <v>8</v>
      </c>
      <c r="B16" s="39" t="s">
        <v>123</v>
      </c>
      <c r="C16" s="32" t="s">
        <v>136</v>
      </c>
      <c r="D16" s="32" t="s">
        <v>149</v>
      </c>
      <c r="E16" s="91" t="s">
        <v>224</v>
      </c>
      <c r="F16" s="39">
        <v>1993</v>
      </c>
    </row>
    <row r="17" spans="1:8" s="23" customFormat="1" ht="24.95" customHeight="1">
      <c r="A17" s="27">
        <v>9</v>
      </c>
      <c r="B17" s="39" t="s">
        <v>124</v>
      </c>
      <c r="C17" s="32" t="s">
        <v>137</v>
      </c>
      <c r="D17" s="32" t="s">
        <v>150</v>
      </c>
      <c r="E17" s="91" t="s">
        <v>178</v>
      </c>
      <c r="F17" s="39">
        <v>1996</v>
      </c>
      <c r="H17" s="23" t="str">
        <f t="shared" si="0"/>
        <v>HATUN DOĞAN 47.69 sn</v>
      </c>
    </row>
    <row r="18" spans="1:8" s="23" customFormat="1" ht="24.95" customHeight="1">
      <c r="A18" s="27">
        <v>10</v>
      </c>
      <c r="B18" s="39" t="s">
        <v>27</v>
      </c>
      <c r="C18" s="32" t="s">
        <v>138</v>
      </c>
      <c r="D18" s="32" t="s">
        <v>151</v>
      </c>
      <c r="E18" s="91" t="s">
        <v>171</v>
      </c>
      <c r="F18" s="39">
        <v>1994</v>
      </c>
      <c r="H18" s="23" t="str">
        <f t="shared" si="0"/>
        <v>İMGE KEMALOĞLU 5.58 m</v>
      </c>
    </row>
    <row r="19" spans="1:8" s="23" customFormat="1" ht="24.95" customHeight="1">
      <c r="A19" s="27">
        <v>11</v>
      </c>
      <c r="B19" s="39" t="s">
        <v>25</v>
      </c>
      <c r="C19" s="32" t="s">
        <v>139</v>
      </c>
      <c r="D19" s="32" t="s">
        <v>152</v>
      </c>
      <c r="E19" s="91" t="s">
        <v>172</v>
      </c>
      <c r="F19" s="39">
        <v>1994</v>
      </c>
      <c r="H19" s="23" t="str">
        <f t="shared" si="0"/>
        <v>TUĞBA AYDIN 12.45 m</v>
      </c>
    </row>
    <row r="20" spans="1:8" s="23" customFormat="1" ht="24.95" customHeight="1">
      <c r="A20" s="27">
        <v>12</v>
      </c>
      <c r="B20" s="39" t="s">
        <v>32</v>
      </c>
      <c r="C20" s="32" t="s">
        <v>203</v>
      </c>
      <c r="D20" s="32" t="s">
        <v>205</v>
      </c>
      <c r="E20" s="91" t="s">
        <v>209</v>
      </c>
      <c r="F20" s="39">
        <v>1999</v>
      </c>
      <c r="H20" s="23" t="str">
        <f t="shared" si="0"/>
        <v>BUSE SAVAŞKAN 1.74 m</v>
      </c>
    </row>
    <row r="21" spans="1:8" s="23" customFormat="1" ht="24.95" customHeight="1">
      <c r="A21" s="27">
        <v>13</v>
      </c>
      <c r="B21" s="39" t="s">
        <v>73</v>
      </c>
      <c r="C21" s="32" t="s">
        <v>140</v>
      </c>
      <c r="D21" s="32" t="s">
        <v>204</v>
      </c>
      <c r="E21" s="91" t="s">
        <v>210</v>
      </c>
      <c r="F21" s="39">
        <v>1998</v>
      </c>
      <c r="H21" s="23" t="str">
        <f t="shared" si="0"/>
        <v>SAHİL BEYAZ 2.70 m</v>
      </c>
    </row>
    <row r="22" spans="1:8" s="23" customFormat="1" ht="24.95" customHeight="1">
      <c r="A22" s="27">
        <v>14</v>
      </c>
      <c r="B22" s="39" t="s">
        <v>125</v>
      </c>
      <c r="C22" s="32" t="s">
        <v>141</v>
      </c>
      <c r="D22" s="32" t="s">
        <v>153</v>
      </c>
      <c r="E22" s="91" t="s">
        <v>225</v>
      </c>
      <c r="F22" s="39">
        <v>1967</v>
      </c>
    </row>
    <row r="23" spans="1:8" s="23" customFormat="1" ht="24.95" customHeight="1">
      <c r="A23" s="27">
        <v>15</v>
      </c>
      <c r="B23" s="39" t="s">
        <v>126</v>
      </c>
      <c r="C23" s="32" t="s">
        <v>199</v>
      </c>
      <c r="D23" s="32" t="s">
        <v>240</v>
      </c>
      <c r="E23" s="91" t="s">
        <v>239</v>
      </c>
      <c r="F23" s="39">
        <v>2018</v>
      </c>
      <c r="H23" s="23" t="str">
        <f t="shared" si="0"/>
        <v>SUDE KADIOĞLU 11.90 m</v>
      </c>
    </row>
    <row r="24" spans="1:8" s="23" customFormat="1" ht="24.95" customHeight="1">
      <c r="A24" s="27">
        <v>16</v>
      </c>
      <c r="B24" s="39" t="s">
        <v>231</v>
      </c>
      <c r="C24" s="32" t="s">
        <v>142</v>
      </c>
      <c r="D24" s="32" t="s">
        <v>206</v>
      </c>
      <c r="E24" s="91" t="s">
        <v>173</v>
      </c>
      <c r="F24" s="39">
        <v>1985</v>
      </c>
      <c r="H24" s="23" t="str">
        <f t="shared" si="0"/>
        <v>ÖZEN DOĞACAN 34.78 m</v>
      </c>
    </row>
    <row r="25" spans="1:8" s="23" customFormat="1" ht="24.95" customHeight="1">
      <c r="A25" s="27">
        <v>17</v>
      </c>
      <c r="B25" s="39" t="s">
        <v>127</v>
      </c>
      <c r="C25" s="32" t="s">
        <v>207</v>
      </c>
      <c r="D25" s="32" t="s">
        <v>208</v>
      </c>
      <c r="E25" s="91" t="s">
        <v>226</v>
      </c>
      <c r="F25" s="39">
        <v>1970</v>
      </c>
    </row>
    <row r="26" spans="1:8" s="23" customFormat="1" ht="24.95" customHeight="1">
      <c r="A26" s="27">
        <v>18</v>
      </c>
      <c r="B26" s="39" t="s">
        <v>128</v>
      </c>
      <c r="C26" s="32" t="s">
        <v>200</v>
      </c>
      <c r="D26" s="32" t="s">
        <v>201</v>
      </c>
      <c r="E26" s="91" t="s">
        <v>227</v>
      </c>
      <c r="F26" s="39">
        <v>1998</v>
      </c>
      <c r="H26" s="23" t="str">
        <f t="shared" si="0"/>
        <v>GİZEM ARMUTLU 34.45 m</v>
      </c>
    </row>
    <row r="27" spans="1:8" s="23" customFormat="1" ht="24.95" customHeight="1">
      <c r="A27" s="27">
        <v>19</v>
      </c>
      <c r="B27" s="39" t="s">
        <v>129</v>
      </c>
      <c r="C27" s="32" t="s">
        <v>143</v>
      </c>
      <c r="D27" s="32" t="s">
        <v>154</v>
      </c>
      <c r="E27" s="91" t="s">
        <v>228</v>
      </c>
      <c r="F27" s="39">
        <v>1989</v>
      </c>
      <c r="H27" s="23" t="str">
        <f t="shared" si="0"/>
        <v>ELİF İLGÜN 27.92 m</v>
      </c>
    </row>
    <row r="28" spans="1:8" s="23" customFormat="1" ht="24.95" customHeight="1">
      <c r="A28" s="27">
        <v>20</v>
      </c>
      <c r="B28" s="39" t="s">
        <v>119</v>
      </c>
      <c r="C28" s="32" t="s">
        <v>67</v>
      </c>
      <c r="D28" s="32" t="s">
        <v>120</v>
      </c>
      <c r="E28" s="91" t="s">
        <v>229</v>
      </c>
      <c r="F28" s="39"/>
    </row>
    <row r="29" spans="1:8" s="23" customFormat="1" ht="24.95" customHeight="1">
      <c r="A29" s="27">
        <v>21</v>
      </c>
      <c r="B29" s="39" t="s">
        <v>130</v>
      </c>
      <c r="C29" s="32" t="s">
        <v>66</v>
      </c>
      <c r="D29" s="32" t="s">
        <v>155</v>
      </c>
      <c r="E29" s="91" t="s">
        <v>230</v>
      </c>
      <c r="F29" s="39"/>
    </row>
    <row r="30" spans="1:8" s="23" customFormat="1" ht="24.95" customHeight="1">
      <c r="A30" s="27">
        <v>22</v>
      </c>
      <c r="B30" s="39" t="s">
        <v>17</v>
      </c>
      <c r="C30" s="32" t="s">
        <v>66</v>
      </c>
      <c r="D30" s="32" t="s">
        <v>146</v>
      </c>
      <c r="E30" s="91" t="s">
        <v>174</v>
      </c>
      <c r="F30" s="39"/>
      <c r="H30" s="23" t="str">
        <f t="shared" si="0"/>
        <v>KURTULUŞ LİSESİ 2:23.60 sn</v>
      </c>
    </row>
    <row r="31" spans="1:8" s="23" customFormat="1" ht="24.95" customHeight="1">
      <c r="A31" s="27">
        <v>23</v>
      </c>
      <c r="B31" s="39"/>
      <c r="C31" s="32"/>
      <c r="D31" s="32"/>
      <c r="E31" s="91"/>
      <c r="F31" s="39"/>
    </row>
    <row r="32" spans="1:8" s="23" customFormat="1" ht="24.95" customHeight="1">
      <c r="A32" s="27">
        <v>24</v>
      </c>
      <c r="B32" s="39"/>
      <c r="C32" s="32"/>
      <c r="D32" s="32"/>
      <c r="E32" s="91"/>
      <c r="F32" s="39"/>
    </row>
    <row r="33" spans="1:6" s="23" customFormat="1" ht="24.95" customHeight="1">
      <c r="A33" s="27">
        <v>25</v>
      </c>
      <c r="B33" s="39"/>
      <c r="C33" s="32"/>
      <c r="D33" s="32"/>
      <c r="E33" s="91"/>
      <c r="F33" s="39"/>
    </row>
    <row r="34" spans="1:6" s="23" customFormat="1" ht="24.95" customHeight="1">
      <c r="A34" s="27">
        <v>26</v>
      </c>
      <c r="B34" s="39"/>
      <c r="C34" s="32"/>
      <c r="D34" s="32"/>
      <c r="E34" s="91"/>
      <c r="F34" s="39"/>
    </row>
    <row r="35" spans="1:6" s="23" customFormat="1" ht="24.95" customHeight="1">
      <c r="A35" s="27">
        <v>27</v>
      </c>
      <c r="B35" s="39"/>
      <c r="C35" s="32"/>
      <c r="D35" s="32"/>
      <c r="E35" s="91"/>
      <c r="F35" s="39"/>
    </row>
    <row r="36" spans="1:6" s="23" customFormat="1" ht="24.95" customHeight="1">
      <c r="A36" s="27">
        <v>28</v>
      </c>
      <c r="B36" s="39"/>
      <c r="C36" s="32"/>
      <c r="D36" s="32"/>
      <c r="E36" s="91"/>
      <c r="F36" s="39"/>
    </row>
    <row r="37" spans="1:6" s="23" customFormat="1" ht="24.95" customHeight="1">
      <c r="A37" s="27">
        <v>29</v>
      </c>
      <c r="B37" s="39"/>
      <c r="C37" s="32"/>
      <c r="D37" s="32"/>
      <c r="E37" s="91"/>
      <c r="F37" s="39"/>
    </row>
    <row r="38" spans="1:6" s="23" customFormat="1" ht="24.95" customHeight="1">
      <c r="A38" s="27">
        <v>30</v>
      </c>
      <c r="B38" s="39"/>
      <c r="C38" s="32"/>
      <c r="D38" s="32"/>
      <c r="E38" s="91"/>
      <c r="F38" s="39"/>
    </row>
    <row r="39" spans="1:6" s="23" customFormat="1" ht="24.95" customHeight="1">
      <c r="A39" s="27">
        <v>31</v>
      </c>
      <c r="B39" s="39"/>
      <c r="C39" s="32"/>
      <c r="D39" s="32"/>
      <c r="E39" s="91"/>
      <c r="F39" s="39"/>
    </row>
    <row r="40" spans="1:6" s="23" customFormat="1" ht="24.95" customHeight="1">
      <c r="A40" s="27">
        <v>32</v>
      </c>
      <c r="B40" s="39"/>
      <c r="C40" s="32"/>
      <c r="D40" s="32"/>
      <c r="E40" s="91"/>
      <c r="F40" s="39"/>
    </row>
    <row r="41" spans="1:6" s="23" customFormat="1" ht="24.95" customHeight="1">
      <c r="A41" s="27">
        <v>33</v>
      </c>
      <c r="B41" s="39"/>
      <c r="C41" s="32"/>
      <c r="D41" s="32"/>
      <c r="E41" s="91"/>
      <c r="F41" s="39"/>
    </row>
    <row r="42" spans="1:6" s="23" customFormat="1" ht="24.95" customHeight="1">
      <c r="A42" s="27">
        <v>34</v>
      </c>
      <c r="B42" s="39"/>
      <c r="C42" s="32"/>
      <c r="D42" s="32"/>
      <c r="E42" s="91"/>
      <c r="F42" s="39"/>
    </row>
    <row r="43" spans="1:6" s="23" customFormat="1" ht="24.95" customHeight="1">
      <c r="A43" s="27">
        <v>35</v>
      </c>
      <c r="B43" s="39"/>
      <c r="C43" s="32"/>
      <c r="D43" s="32"/>
      <c r="E43" s="91"/>
      <c r="F43" s="39"/>
    </row>
    <row r="44" spans="1:6" s="29" customFormat="1" ht="24.95" customHeight="1">
      <c r="A44" s="299" t="s">
        <v>11</v>
      </c>
      <c r="B44" s="299"/>
      <c r="C44" s="29" t="s">
        <v>46</v>
      </c>
      <c r="D44" s="29" t="s">
        <v>47</v>
      </c>
      <c r="E44" s="37" t="s">
        <v>12</v>
      </c>
    </row>
    <row r="45" spans="1:6" s="23" customFormat="1" ht="24.95" customHeight="1">
      <c r="F45" s="29"/>
    </row>
    <row r="46" spans="1:6" s="23" customFormat="1" ht="24.95" customHeight="1">
      <c r="F46" s="29"/>
    </row>
    <row r="47" spans="1:6" s="23" customFormat="1" ht="24.95" customHeight="1">
      <c r="F47" s="29"/>
    </row>
    <row r="48" spans="1:6" s="23" customFormat="1" ht="24.95" customHeight="1">
      <c r="F48" s="29"/>
    </row>
    <row r="49" spans="6:6" s="23" customFormat="1" ht="24.95" customHeight="1">
      <c r="F49" s="29"/>
    </row>
    <row r="50" spans="6:6" s="23" customFormat="1" ht="24.95" customHeight="1">
      <c r="F50" s="29"/>
    </row>
    <row r="51" spans="6:6" s="23" customFormat="1" ht="24.95" customHeight="1">
      <c r="F51" s="29"/>
    </row>
    <row r="52" spans="6:6" s="23" customFormat="1" ht="24.95" customHeight="1">
      <c r="F52" s="29"/>
    </row>
    <row r="53" spans="6:6" s="23" customFormat="1" ht="24.95" customHeight="1">
      <c r="F53" s="29"/>
    </row>
    <row r="54" spans="6:6" s="23" customFormat="1" ht="24.95" customHeight="1">
      <c r="F54" s="29"/>
    </row>
    <row r="55" spans="6:6" s="23" customFormat="1" ht="24.95" customHeight="1">
      <c r="F55" s="29"/>
    </row>
    <row r="56" spans="6:6" s="23" customFormat="1" ht="24.95" customHeight="1">
      <c r="F56" s="29"/>
    </row>
    <row r="57" spans="6:6" s="23" customFormat="1" ht="24.95" customHeight="1">
      <c r="F57" s="29"/>
    </row>
    <row r="58" spans="6:6" s="23" customFormat="1" ht="24.95" customHeight="1">
      <c r="F58" s="29"/>
    </row>
    <row r="59" spans="6:6" s="23" customFormat="1" ht="24.95" customHeight="1">
      <c r="F59" s="29"/>
    </row>
    <row r="60" spans="6:6" s="23" customFormat="1" ht="24.95" customHeight="1">
      <c r="F60" s="29"/>
    </row>
    <row r="61" spans="6:6" s="23" customFormat="1" ht="24.95" customHeight="1">
      <c r="F61" s="29"/>
    </row>
    <row r="62" spans="6:6" s="23" customFormat="1" ht="24.95" customHeight="1">
      <c r="F62" s="29"/>
    </row>
    <row r="63" spans="6:6" s="23" customFormat="1" ht="24.95" customHeight="1">
      <c r="F63" s="29"/>
    </row>
    <row r="64" spans="6:6" s="23" customFormat="1" ht="24.95" customHeight="1">
      <c r="F64" s="29"/>
    </row>
    <row r="65" spans="6:6" s="23" customFormat="1" ht="24.95" customHeight="1">
      <c r="F65" s="29"/>
    </row>
    <row r="66" spans="6:6" s="23" customFormat="1" ht="24.95" customHeight="1">
      <c r="F66" s="29"/>
    </row>
    <row r="67" spans="6:6" s="23" customFormat="1" ht="24.95" customHeight="1">
      <c r="F67" s="29"/>
    </row>
    <row r="68" spans="6:6" s="23" customFormat="1" ht="24.95" customHeight="1">
      <c r="F68" s="29"/>
    </row>
    <row r="69" spans="6:6" s="23" customFormat="1" ht="24.95" customHeight="1">
      <c r="F69" s="29"/>
    </row>
    <row r="70" spans="6:6" s="23" customFormat="1" ht="24.95" customHeight="1">
      <c r="F70" s="29"/>
    </row>
    <row r="71" spans="6:6" s="23" customFormat="1" ht="24.95" customHeight="1">
      <c r="F71" s="29"/>
    </row>
    <row r="72" spans="6:6" s="23" customFormat="1" ht="24.95" customHeight="1">
      <c r="F72" s="29"/>
    </row>
    <row r="73" spans="6:6" s="23" customFormat="1" ht="24.95" customHeight="1">
      <c r="F73" s="29"/>
    </row>
    <row r="74" spans="6:6" s="23" customFormat="1" ht="24.95" customHeight="1">
      <c r="F74" s="29"/>
    </row>
  </sheetData>
  <mergeCells count="8">
    <mergeCell ref="A44:B44"/>
    <mergeCell ref="A1:E1"/>
    <mergeCell ref="A2:E2"/>
    <mergeCell ref="A3:E3"/>
    <mergeCell ref="A5:B5"/>
    <mergeCell ref="E5:F5"/>
    <mergeCell ref="A6:B6"/>
    <mergeCell ref="E6:F6"/>
  </mergeCells>
  <conditionalFormatting sqref="B9:E43">
    <cfRule type="cellIs" dxfId="165" priority="3" stopIfTrue="1" operator="equal">
      <formula>0</formula>
    </cfRule>
  </conditionalFormatting>
  <conditionalFormatting sqref="A7">
    <cfRule type="cellIs" dxfId="164" priority="4" stopIfTrue="1" operator="equal">
      <formula>1</formula>
    </cfRule>
  </conditionalFormatting>
  <conditionalFormatting sqref="F9:F43">
    <cfRule type="cellIs" dxfId="163" priority="2" stopIfTrue="1" operator="equal">
      <formula>0</formula>
    </cfRule>
  </conditionalFormatting>
  <pageMargins left="0.7" right="0.7" top="0.75" bottom="0.75" header="0.3" footer="0.3"/>
  <pageSetup paperSize="9" scale="6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AD110"/>
  <sheetViews>
    <sheetView view="pageBreakPreview" zoomScale="60" zoomScaleNormal="100" workbookViewId="0">
      <selection activeCell="A3" sqref="A3:F3"/>
    </sheetView>
  </sheetViews>
  <sheetFormatPr defaultColWidth="10" defaultRowHeight="15" customHeight="1"/>
  <cols>
    <col min="1" max="1" width="9.140625" style="221" customWidth="1"/>
    <col min="2" max="2" width="7" style="221" bestFit="1" customWidth="1"/>
    <col min="3" max="3" width="9.140625" style="221" customWidth="1"/>
    <col min="4" max="4" width="7" style="221" bestFit="1" customWidth="1"/>
    <col min="5" max="5" width="10" style="221" bestFit="1" customWidth="1"/>
    <col min="6" max="6" width="7" style="221" bestFit="1" customWidth="1"/>
    <col min="7" max="7" width="9.140625" style="221" customWidth="1"/>
    <col min="8" max="8" width="7" style="221" bestFit="1" customWidth="1"/>
    <col min="9" max="9" width="10" style="221" bestFit="1" customWidth="1"/>
    <col min="10" max="10" width="7" style="221" bestFit="1" customWidth="1"/>
    <col min="11" max="11" width="10" style="221" bestFit="1" customWidth="1"/>
    <col min="12" max="12" width="7" style="221" bestFit="1" customWidth="1"/>
    <col min="13" max="13" width="10.28515625" style="221" bestFit="1" customWidth="1"/>
    <col min="14" max="14" width="7" style="221" bestFit="1" customWidth="1"/>
    <col min="15" max="15" width="10" style="221" bestFit="1" customWidth="1"/>
    <col min="16" max="16" width="7" style="221" bestFit="1" customWidth="1"/>
    <col min="17" max="17" width="9.28515625" style="221" bestFit="1" customWidth="1"/>
    <col min="18" max="18" width="7" style="221" bestFit="1" customWidth="1"/>
    <col min="19" max="19" width="9.140625" style="221" customWidth="1"/>
    <col min="20" max="20" width="7" style="221" bestFit="1" customWidth="1"/>
    <col min="21" max="21" width="12.28515625" style="221" bestFit="1" customWidth="1"/>
    <col min="22" max="22" width="7" style="221" bestFit="1" customWidth="1"/>
    <col min="23" max="23" width="9.140625" style="221" customWidth="1"/>
    <col min="24" max="24" width="7" style="221" bestFit="1" customWidth="1"/>
    <col min="25" max="25" width="9.140625" style="221" customWidth="1"/>
    <col min="26" max="26" width="7" style="221" bestFit="1" customWidth="1"/>
    <col min="27" max="27" width="9.140625" style="221" customWidth="1"/>
    <col min="28" max="28" width="7" style="221" bestFit="1" customWidth="1"/>
    <col min="29" max="29" width="9.140625" style="221" customWidth="1"/>
    <col min="30" max="30" width="7" style="221" bestFit="1" customWidth="1"/>
    <col min="31" max="16384" width="10" style="221"/>
  </cols>
  <sheetData>
    <row r="1" spans="1:30" s="18" customFormat="1" ht="30" customHeight="1" thickBot="1">
      <c r="A1" s="307" t="s">
        <v>263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</row>
    <row r="2" spans="1:30" s="238" customFormat="1" ht="30" customHeight="1" thickBot="1">
      <c r="A2" s="304" t="s">
        <v>268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6"/>
      <c r="Q2" s="304" t="s">
        <v>266</v>
      </c>
      <c r="R2" s="305"/>
      <c r="S2" s="305"/>
      <c r="T2" s="305"/>
      <c r="U2" s="305"/>
      <c r="V2" s="305"/>
      <c r="W2" s="305"/>
      <c r="X2" s="306"/>
      <c r="Y2" s="304" t="s">
        <v>267</v>
      </c>
      <c r="Z2" s="305"/>
      <c r="AA2" s="305"/>
      <c r="AB2" s="305"/>
      <c r="AC2" s="305"/>
      <c r="AD2" s="306"/>
    </row>
    <row r="3" spans="1:30" s="238" customFormat="1" ht="30" customHeight="1" thickBot="1">
      <c r="A3" s="309" t="s">
        <v>20</v>
      </c>
      <c r="B3" s="309"/>
      <c r="C3" s="309" t="s">
        <v>21</v>
      </c>
      <c r="D3" s="309"/>
      <c r="E3" s="309" t="s">
        <v>22</v>
      </c>
      <c r="F3" s="309"/>
      <c r="G3" s="308" t="s">
        <v>264</v>
      </c>
      <c r="H3" s="308"/>
      <c r="I3" s="308" t="s">
        <v>265</v>
      </c>
      <c r="J3" s="308"/>
      <c r="K3" s="309" t="s">
        <v>43</v>
      </c>
      <c r="L3" s="309"/>
      <c r="M3" s="310" t="s">
        <v>44</v>
      </c>
      <c r="N3" s="310"/>
      <c r="O3" s="308" t="s">
        <v>269</v>
      </c>
      <c r="P3" s="308"/>
      <c r="Q3" s="302" t="s">
        <v>77</v>
      </c>
      <c r="R3" s="303"/>
      <c r="S3" s="302" t="s">
        <v>78</v>
      </c>
      <c r="T3" s="303"/>
      <c r="U3" s="302" t="s">
        <v>79</v>
      </c>
      <c r="V3" s="303"/>
      <c r="W3" s="302" t="s">
        <v>80</v>
      </c>
      <c r="X3" s="303"/>
      <c r="Y3" s="302" t="s">
        <v>81</v>
      </c>
      <c r="Z3" s="303"/>
      <c r="AA3" s="302" t="s">
        <v>82</v>
      </c>
      <c r="AB3" s="303"/>
      <c r="AC3" s="302" t="s">
        <v>83</v>
      </c>
      <c r="AD3" s="303"/>
    </row>
    <row r="4" spans="1:30" s="237" customFormat="1" ht="30" customHeight="1" thickBot="1">
      <c r="A4" s="235" t="s">
        <v>84</v>
      </c>
      <c r="B4" s="235" t="s">
        <v>90</v>
      </c>
      <c r="C4" s="235" t="s">
        <v>84</v>
      </c>
      <c r="D4" s="235" t="s">
        <v>90</v>
      </c>
      <c r="E4" s="235" t="s">
        <v>84</v>
      </c>
      <c r="F4" s="235" t="s">
        <v>90</v>
      </c>
      <c r="G4" s="235" t="s">
        <v>84</v>
      </c>
      <c r="H4" s="235" t="s">
        <v>90</v>
      </c>
      <c r="I4" s="235" t="s">
        <v>84</v>
      </c>
      <c r="J4" s="235" t="s">
        <v>90</v>
      </c>
      <c r="K4" s="235" t="s">
        <v>84</v>
      </c>
      <c r="L4" s="235" t="s">
        <v>90</v>
      </c>
      <c r="M4" s="235" t="s">
        <v>84</v>
      </c>
      <c r="N4" s="235" t="s">
        <v>90</v>
      </c>
      <c r="O4" s="235" t="s">
        <v>84</v>
      </c>
      <c r="P4" s="235" t="s">
        <v>90</v>
      </c>
      <c r="Q4" s="235" t="s">
        <v>84</v>
      </c>
      <c r="R4" s="236" t="s">
        <v>90</v>
      </c>
      <c r="S4" s="235" t="s">
        <v>84</v>
      </c>
      <c r="T4" s="236" t="s">
        <v>90</v>
      </c>
      <c r="U4" s="235" t="s">
        <v>84</v>
      </c>
      <c r="V4" s="236" t="s">
        <v>90</v>
      </c>
      <c r="W4" s="235" t="s">
        <v>84</v>
      </c>
      <c r="X4" s="236" t="s">
        <v>90</v>
      </c>
      <c r="Y4" s="235" t="s">
        <v>84</v>
      </c>
      <c r="Z4" s="236" t="s">
        <v>90</v>
      </c>
      <c r="AA4" s="235" t="s">
        <v>84</v>
      </c>
      <c r="AB4" s="236" t="s">
        <v>90</v>
      </c>
      <c r="AC4" s="235" t="s">
        <v>84</v>
      </c>
      <c r="AD4" s="236" t="s">
        <v>90</v>
      </c>
    </row>
    <row r="5" spans="1:30" s="241" customFormat="1" ht="15" customHeight="1">
      <c r="A5" s="222"/>
      <c r="B5" s="230"/>
      <c r="C5" s="222"/>
      <c r="D5" s="230"/>
      <c r="E5" s="222"/>
      <c r="F5" s="230"/>
      <c r="G5" s="222"/>
      <c r="H5" s="230"/>
      <c r="I5" s="222"/>
      <c r="J5" s="230"/>
      <c r="K5" s="223"/>
      <c r="L5" s="230"/>
      <c r="M5" s="223"/>
      <c r="N5" s="230"/>
      <c r="O5" s="223"/>
      <c r="P5" s="230"/>
      <c r="Q5" s="224">
        <v>1</v>
      </c>
      <c r="R5" s="234">
        <v>0</v>
      </c>
      <c r="S5" s="225">
        <v>1</v>
      </c>
      <c r="T5" s="234">
        <v>0</v>
      </c>
      <c r="U5" s="225">
        <v>1</v>
      </c>
      <c r="V5" s="234">
        <v>0</v>
      </c>
      <c r="W5" s="225">
        <v>1</v>
      </c>
      <c r="X5" s="234">
        <v>0</v>
      </c>
      <c r="Y5" s="226">
        <v>1</v>
      </c>
      <c r="Z5" s="234">
        <v>0</v>
      </c>
      <c r="AA5" s="222">
        <v>1</v>
      </c>
      <c r="AB5" s="234">
        <v>0</v>
      </c>
      <c r="AC5" s="222">
        <v>1</v>
      </c>
      <c r="AD5" s="234">
        <v>0</v>
      </c>
    </row>
    <row r="6" spans="1:30" s="241" customFormat="1" ht="15" customHeight="1">
      <c r="A6" s="229">
        <v>1160</v>
      </c>
      <c r="B6" s="231">
        <v>100</v>
      </c>
      <c r="C6" s="229">
        <v>2330</v>
      </c>
      <c r="D6" s="231">
        <v>100</v>
      </c>
      <c r="E6" s="227">
        <v>5320</v>
      </c>
      <c r="F6" s="231">
        <v>100</v>
      </c>
      <c r="G6" s="229">
        <v>1320</v>
      </c>
      <c r="H6" s="231">
        <v>100</v>
      </c>
      <c r="I6" s="227">
        <v>4150</v>
      </c>
      <c r="J6" s="231">
        <v>100</v>
      </c>
      <c r="K6" s="227">
        <v>20300</v>
      </c>
      <c r="L6" s="231">
        <v>100</v>
      </c>
      <c r="M6" s="227">
        <v>41500</v>
      </c>
      <c r="N6" s="231">
        <v>100</v>
      </c>
      <c r="O6" s="227">
        <v>21000</v>
      </c>
      <c r="P6" s="231">
        <v>100</v>
      </c>
      <c r="Q6" s="228">
        <v>71</v>
      </c>
      <c r="R6" s="232">
        <v>1</v>
      </c>
      <c r="S6" s="229">
        <v>150</v>
      </c>
      <c r="T6" s="232">
        <v>1</v>
      </c>
      <c r="U6" s="229">
        <v>583</v>
      </c>
      <c r="V6" s="232">
        <v>1</v>
      </c>
      <c r="W6" s="229">
        <v>117</v>
      </c>
      <c r="X6" s="232">
        <v>1</v>
      </c>
      <c r="Y6" s="226">
        <v>489</v>
      </c>
      <c r="Z6" s="232">
        <v>1</v>
      </c>
      <c r="AA6" s="229">
        <v>1032</v>
      </c>
      <c r="AB6" s="232">
        <v>1</v>
      </c>
      <c r="AC6" s="229">
        <v>1132</v>
      </c>
      <c r="AD6" s="232">
        <v>1</v>
      </c>
    </row>
    <row r="7" spans="1:30" s="241" customFormat="1" ht="15" customHeight="1">
      <c r="A7" s="229">
        <v>1164</v>
      </c>
      <c r="B7" s="232">
        <v>99</v>
      </c>
      <c r="C7" s="229">
        <v>2340</v>
      </c>
      <c r="D7" s="232">
        <v>99</v>
      </c>
      <c r="E7" s="227">
        <v>5348</v>
      </c>
      <c r="F7" s="232">
        <v>99</v>
      </c>
      <c r="G7" s="229">
        <v>1330</v>
      </c>
      <c r="H7" s="232">
        <v>99</v>
      </c>
      <c r="I7" s="227">
        <v>4168</v>
      </c>
      <c r="J7" s="232">
        <v>99</v>
      </c>
      <c r="K7" s="227">
        <v>20360</v>
      </c>
      <c r="L7" s="232">
        <v>99</v>
      </c>
      <c r="M7" s="227">
        <v>41640</v>
      </c>
      <c r="N7" s="232">
        <v>99</v>
      </c>
      <c r="O7" s="227">
        <v>21040</v>
      </c>
      <c r="P7" s="232">
        <v>99</v>
      </c>
      <c r="Q7" s="229">
        <v>72</v>
      </c>
      <c r="R7" s="231">
        <v>2</v>
      </c>
      <c r="S7" s="229">
        <v>157</v>
      </c>
      <c r="T7" s="231">
        <v>2</v>
      </c>
      <c r="U7" s="229">
        <v>595</v>
      </c>
      <c r="V7" s="231">
        <v>2</v>
      </c>
      <c r="W7" s="229">
        <v>122</v>
      </c>
      <c r="X7" s="231">
        <v>2</v>
      </c>
      <c r="Y7" s="226">
        <v>507</v>
      </c>
      <c r="Z7" s="231">
        <v>2</v>
      </c>
      <c r="AA7" s="229">
        <v>1088</v>
      </c>
      <c r="AB7" s="231">
        <v>2</v>
      </c>
      <c r="AC7" s="229">
        <v>1196</v>
      </c>
      <c r="AD7" s="231">
        <v>2</v>
      </c>
    </row>
    <row r="8" spans="1:30" s="242" customFormat="1" ht="15" customHeight="1">
      <c r="A8" s="229">
        <v>1168</v>
      </c>
      <c r="B8" s="231">
        <v>98</v>
      </c>
      <c r="C8" s="229">
        <v>2350</v>
      </c>
      <c r="D8" s="231">
        <v>98</v>
      </c>
      <c r="E8" s="227">
        <v>5376</v>
      </c>
      <c r="F8" s="231">
        <v>98</v>
      </c>
      <c r="G8" s="229">
        <v>1340</v>
      </c>
      <c r="H8" s="231">
        <v>98</v>
      </c>
      <c r="I8" s="227">
        <v>4186</v>
      </c>
      <c r="J8" s="231">
        <v>98</v>
      </c>
      <c r="K8" s="227">
        <v>20420</v>
      </c>
      <c r="L8" s="231">
        <v>98</v>
      </c>
      <c r="M8" s="227">
        <v>41780</v>
      </c>
      <c r="N8" s="231">
        <v>98</v>
      </c>
      <c r="O8" s="227">
        <v>21080</v>
      </c>
      <c r="P8" s="231">
        <v>98</v>
      </c>
      <c r="Q8" s="228">
        <v>74</v>
      </c>
      <c r="R8" s="232">
        <v>3</v>
      </c>
      <c r="S8" s="229">
        <v>164</v>
      </c>
      <c r="T8" s="232">
        <v>3</v>
      </c>
      <c r="U8" s="229">
        <v>607</v>
      </c>
      <c r="V8" s="232">
        <v>3</v>
      </c>
      <c r="W8" s="229">
        <v>126</v>
      </c>
      <c r="X8" s="232">
        <v>3</v>
      </c>
      <c r="Y8" s="226">
        <v>525</v>
      </c>
      <c r="Z8" s="232">
        <v>3</v>
      </c>
      <c r="AA8" s="229">
        <v>1144</v>
      </c>
      <c r="AB8" s="232">
        <v>3</v>
      </c>
      <c r="AC8" s="229">
        <v>1260</v>
      </c>
      <c r="AD8" s="232">
        <v>3</v>
      </c>
    </row>
    <row r="9" spans="1:30" s="242" customFormat="1" ht="15" customHeight="1">
      <c r="A9" s="229">
        <v>1172</v>
      </c>
      <c r="B9" s="232">
        <v>97</v>
      </c>
      <c r="C9" s="229">
        <v>2360</v>
      </c>
      <c r="D9" s="232">
        <v>97</v>
      </c>
      <c r="E9" s="227">
        <v>5404</v>
      </c>
      <c r="F9" s="232">
        <v>97</v>
      </c>
      <c r="G9" s="229">
        <v>1350</v>
      </c>
      <c r="H9" s="232">
        <v>97</v>
      </c>
      <c r="I9" s="227">
        <v>4204</v>
      </c>
      <c r="J9" s="232">
        <v>97</v>
      </c>
      <c r="K9" s="227">
        <v>20480</v>
      </c>
      <c r="L9" s="232">
        <v>97</v>
      </c>
      <c r="M9" s="227">
        <v>41920</v>
      </c>
      <c r="N9" s="232">
        <v>97</v>
      </c>
      <c r="O9" s="227">
        <v>21120</v>
      </c>
      <c r="P9" s="232">
        <v>97</v>
      </c>
      <c r="Q9" s="229">
        <v>76</v>
      </c>
      <c r="R9" s="231">
        <v>4</v>
      </c>
      <c r="S9" s="229">
        <v>171</v>
      </c>
      <c r="T9" s="231">
        <v>4</v>
      </c>
      <c r="U9" s="229">
        <v>619</v>
      </c>
      <c r="V9" s="231">
        <v>4</v>
      </c>
      <c r="W9" s="229">
        <v>130</v>
      </c>
      <c r="X9" s="231">
        <v>4</v>
      </c>
      <c r="Y9" s="226">
        <v>543</v>
      </c>
      <c r="Z9" s="231">
        <v>4</v>
      </c>
      <c r="AA9" s="229">
        <v>1200</v>
      </c>
      <c r="AB9" s="231">
        <v>4</v>
      </c>
      <c r="AC9" s="229">
        <v>1324</v>
      </c>
      <c r="AD9" s="231">
        <v>4</v>
      </c>
    </row>
    <row r="10" spans="1:30" s="242" customFormat="1" ht="15" customHeight="1">
      <c r="A10" s="229">
        <v>1176</v>
      </c>
      <c r="B10" s="231">
        <v>96</v>
      </c>
      <c r="C10" s="229">
        <v>2370</v>
      </c>
      <c r="D10" s="231">
        <v>96</v>
      </c>
      <c r="E10" s="227">
        <v>5432</v>
      </c>
      <c r="F10" s="231">
        <v>96</v>
      </c>
      <c r="G10" s="229">
        <v>1360</v>
      </c>
      <c r="H10" s="231">
        <v>96</v>
      </c>
      <c r="I10" s="227">
        <v>4222</v>
      </c>
      <c r="J10" s="231">
        <v>96</v>
      </c>
      <c r="K10" s="227">
        <v>20540</v>
      </c>
      <c r="L10" s="231">
        <v>96</v>
      </c>
      <c r="M10" s="227">
        <v>42060</v>
      </c>
      <c r="N10" s="231">
        <v>96</v>
      </c>
      <c r="O10" s="227">
        <v>21160</v>
      </c>
      <c r="P10" s="231">
        <v>96</v>
      </c>
      <c r="Q10" s="228">
        <v>78</v>
      </c>
      <c r="R10" s="232">
        <v>5</v>
      </c>
      <c r="S10" s="229">
        <v>178</v>
      </c>
      <c r="T10" s="232">
        <v>5</v>
      </c>
      <c r="U10" s="229">
        <v>631</v>
      </c>
      <c r="V10" s="232">
        <v>5</v>
      </c>
      <c r="W10" s="229">
        <v>134</v>
      </c>
      <c r="X10" s="232">
        <v>5</v>
      </c>
      <c r="Y10" s="226">
        <v>561</v>
      </c>
      <c r="Z10" s="232">
        <v>5</v>
      </c>
      <c r="AA10" s="229">
        <v>1256</v>
      </c>
      <c r="AB10" s="232">
        <v>5</v>
      </c>
      <c r="AC10" s="229">
        <v>1388</v>
      </c>
      <c r="AD10" s="232">
        <v>5</v>
      </c>
    </row>
    <row r="11" spans="1:30" s="242" customFormat="1" ht="15" customHeight="1">
      <c r="A11" s="229">
        <v>1180</v>
      </c>
      <c r="B11" s="232">
        <v>95</v>
      </c>
      <c r="C11" s="229">
        <v>2380</v>
      </c>
      <c r="D11" s="232">
        <v>95</v>
      </c>
      <c r="E11" s="227">
        <v>5460</v>
      </c>
      <c r="F11" s="232">
        <v>95</v>
      </c>
      <c r="G11" s="229">
        <v>1370</v>
      </c>
      <c r="H11" s="232">
        <v>95</v>
      </c>
      <c r="I11" s="227">
        <v>4240</v>
      </c>
      <c r="J11" s="232">
        <v>95</v>
      </c>
      <c r="K11" s="227">
        <v>20600</v>
      </c>
      <c r="L11" s="232">
        <v>95</v>
      </c>
      <c r="M11" s="227">
        <v>42200</v>
      </c>
      <c r="N11" s="232">
        <v>95</v>
      </c>
      <c r="O11" s="227">
        <v>21200</v>
      </c>
      <c r="P11" s="232">
        <v>95</v>
      </c>
      <c r="Q11" s="229">
        <v>80</v>
      </c>
      <c r="R11" s="231">
        <v>6</v>
      </c>
      <c r="S11" s="229">
        <v>185</v>
      </c>
      <c r="T11" s="231">
        <v>6</v>
      </c>
      <c r="U11" s="229">
        <v>643</v>
      </c>
      <c r="V11" s="231">
        <v>6</v>
      </c>
      <c r="W11" s="229">
        <v>138</v>
      </c>
      <c r="X11" s="231">
        <v>6</v>
      </c>
      <c r="Y11" s="226">
        <v>579</v>
      </c>
      <c r="Z11" s="231">
        <v>6</v>
      </c>
      <c r="AA11" s="229">
        <v>1312</v>
      </c>
      <c r="AB11" s="231">
        <v>6</v>
      </c>
      <c r="AC11" s="229">
        <v>1452</v>
      </c>
      <c r="AD11" s="231">
        <v>6</v>
      </c>
    </row>
    <row r="12" spans="1:30" s="242" customFormat="1" ht="15" customHeight="1">
      <c r="A12" s="229">
        <v>1184</v>
      </c>
      <c r="B12" s="231">
        <v>94</v>
      </c>
      <c r="C12" s="229">
        <v>2390</v>
      </c>
      <c r="D12" s="231">
        <v>94</v>
      </c>
      <c r="E12" s="227">
        <v>5488</v>
      </c>
      <c r="F12" s="231">
        <v>94</v>
      </c>
      <c r="G12" s="229">
        <v>1380</v>
      </c>
      <c r="H12" s="231">
        <v>94</v>
      </c>
      <c r="I12" s="227">
        <v>4258</v>
      </c>
      <c r="J12" s="231">
        <v>94</v>
      </c>
      <c r="K12" s="227">
        <v>20660</v>
      </c>
      <c r="L12" s="231">
        <v>94</v>
      </c>
      <c r="M12" s="227">
        <v>42340</v>
      </c>
      <c r="N12" s="231">
        <v>94</v>
      </c>
      <c r="O12" s="227">
        <v>21240</v>
      </c>
      <c r="P12" s="231">
        <v>94</v>
      </c>
      <c r="Q12" s="228">
        <v>83</v>
      </c>
      <c r="R12" s="232">
        <v>7</v>
      </c>
      <c r="S12" s="229">
        <v>192</v>
      </c>
      <c r="T12" s="232">
        <v>7</v>
      </c>
      <c r="U12" s="229">
        <v>655</v>
      </c>
      <c r="V12" s="232">
        <v>7</v>
      </c>
      <c r="W12" s="229">
        <v>142</v>
      </c>
      <c r="X12" s="232">
        <v>7</v>
      </c>
      <c r="Y12" s="226">
        <v>597</v>
      </c>
      <c r="Z12" s="232">
        <v>7</v>
      </c>
      <c r="AA12" s="229">
        <v>1368</v>
      </c>
      <c r="AB12" s="232">
        <v>7</v>
      </c>
      <c r="AC12" s="229">
        <v>1516</v>
      </c>
      <c r="AD12" s="232">
        <v>7</v>
      </c>
    </row>
    <row r="13" spans="1:30" s="242" customFormat="1" ht="15" customHeight="1">
      <c r="A13" s="229">
        <v>1188</v>
      </c>
      <c r="B13" s="232">
        <v>93</v>
      </c>
      <c r="C13" s="229">
        <v>2400</v>
      </c>
      <c r="D13" s="232">
        <v>93</v>
      </c>
      <c r="E13" s="227">
        <v>5516</v>
      </c>
      <c r="F13" s="232">
        <v>93</v>
      </c>
      <c r="G13" s="229">
        <v>1390</v>
      </c>
      <c r="H13" s="232">
        <v>93</v>
      </c>
      <c r="I13" s="227">
        <v>4276</v>
      </c>
      <c r="J13" s="232">
        <v>93</v>
      </c>
      <c r="K13" s="227">
        <v>20720</v>
      </c>
      <c r="L13" s="232">
        <v>93</v>
      </c>
      <c r="M13" s="227">
        <v>42480</v>
      </c>
      <c r="N13" s="232">
        <v>93</v>
      </c>
      <c r="O13" s="227">
        <v>21280</v>
      </c>
      <c r="P13" s="232">
        <v>93</v>
      </c>
      <c r="Q13" s="229">
        <v>84</v>
      </c>
      <c r="R13" s="231">
        <v>8</v>
      </c>
      <c r="S13" s="229">
        <v>199</v>
      </c>
      <c r="T13" s="231">
        <v>8</v>
      </c>
      <c r="U13" s="229">
        <v>667</v>
      </c>
      <c r="V13" s="231">
        <v>8</v>
      </c>
      <c r="W13" s="229">
        <v>146</v>
      </c>
      <c r="X13" s="231">
        <v>8</v>
      </c>
      <c r="Y13" s="226">
        <v>615</v>
      </c>
      <c r="Z13" s="231">
        <v>8</v>
      </c>
      <c r="AA13" s="229">
        <v>1424</v>
      </c>
      <c r="AB13" s="231">
        <v>8</v>
      </c>
      <c r="AC13" s="229">
        <v>1580</v>
      </c>
      <c r="AD13" s="231">
        <v>8</v>
      </c>
    </row>
    <row r="14" spans="1:30" s="242" customFormat="1" ht="15" customHeight="1">
      <c r="A14" s="229">
        <v>1192</v>
      </c>
      <c r="B14" s="231">
        <v>92</v>
      </c>
      <c r="C14" s="229">
        <v>2410</v>
      </c>
      <c r="D14" s="231">
        <v>92</v>
      </c>
      <c r="E14" s="227">
        <v>5544</v>
      </c>
      <c r="F14" s="231">
        <v>92</v>
      </c>
      <c r="G14" s="229">
        <v>1400</v>
      </c>
      <c r="H14" s="231">
        <v>92</v>
      </c>
      <c r="I14" s="227">
        <v>4294</v>
      </c>
      <c r="J14" s="231">
        <v>92</v>
      </c>
      <c r="K14" s="227">
        <v>20780</v>
      </c>
      <c r="L14" s="231">
        <v>92</v>
      </c>
      <c r="M14" s="227">
        <v>42620</v>
      </c>
      <c r="N14" s="231">
        <v>92</v>
      </c>
      <c r="O14" s="227">
        <v>21320</v>
      </c>
      <c r="P14" s="231">
        <v>92</v>
      </c>
      <c r="Q14" s="228">
        <v>86</v>
      </c>
      <c r="R14" s="232">
        <v>9</v>
      </c>
      <c r="S14" s="229">
        <v>206</v>
      </c>
      <c r="T14" s="232">
        <v>9</v>
      </c>
      <c r="U14" s="229">
        <v>679</v>
      </c>
      <c r="V14" s="232">
        <v>9</v>
      </c>
      <c r="W14" s="229">
        <v>150</v>
      </c>
      <c r="X14" s="232">
        <v>9</v>
      </c>
      <c r="Y14" s="226">
        <v>633</v>
      </c>
      <c r="Z14" s="232">
        <v>9</v>
      </c>
      <c r="AA14" s="229">
        <v>1480</v>
      </c>
      <c r="AB14" s="232">
        <v>9</v>
      </c>
      <c r="AC14" s="229">
        <v>1644</v>
      </c>
      <c r="AD14" s="232">
        <v>9</v>
      </c>
    </row>
    <row r="15" spans="1:30" s="242" customFormat="1" ht="15" customHeight="1">
      <c r="A15" s="229">
        <v>1196</v>
      </c>
      <c r="B15" s="232">
        <v>91</v>
      </c>
      <c r="C15" s="229">
        <v>2420</v>
      </c>
      <c r="D15" s="232">
        <v>91</v>
      </c>
      <c r="E15" s="227">
        <v>5572</v>
      </c>
      <c r="F15" s="232">
        <v>91</v>
      </c>
      <c r="G15" s="229">
        <v>1410</v>
      </c>
      <c r="H15" s="232">
        <v>91</v>
      </c>
      <c r="I15" s="227">
        <v>4312</v>
      </c>
      <c r="J15" s="232">
        <v>91</v>
      </c>
      <c r="K15" s="227">
        <v>20840</v>
      </c>
      <c r="L15" s="232">
        <v>91</v>
      </c>
      <c r="M15" s="227">
        <v>42760</v>
      </c>
      <c r="N15" s="232">
        <v>91</v>
      </c>
      <c r="O15" s="227">
        <v>21360</v>
      </c>
      <c r="P15" s="232">
        <v>91</v>
      </c>
      <c r="Q15" s="229">
        <v>88</v>
      </c>
      <c r="R15" s="231">
        <v>10</v>
      </c>
      <c r="S15" s="229">
        <v>213</v>
      </c>
      <c r="T15" s="231">
        <v>10</v>
      </c>
      <c r="U15" s="229">
        <v>691</v>
      </c>
      <c r="V15" s="231">
        <v>10</v>
      </c>
      <c r="W15" s="229">
        <v>154</v>
      </c>
      <c r="X15" s="231">
        <v>10</v>
      </c>
      <c r="Y15" s="226">
        <v>651</v>
      </c>
      <c r="Z15" s="231">
        <v>10</v>
      </c>
      <c r="AA15" s="229">
        <v>1536</v>
      </c>
      <c r="AB15" s="231">
        <v>10</v>
      </c>
      <c r="AC15" s="229">
        <v>1708</v>
      </c>
      <c r="AD15" s="231">
        <v>10</v>
      </c>
    </row>
    <row r="16" spans="1:30" s="242" customFormat="1" ht="15" customHeight="1">
      <c r="A16" s="229">
        <v>1200</v>
      </c>
      <c r="B16" s="231">
        <v>90</v>
      </c>
      <c r="C16" s="229">
        <v>2430</v>
      </c>
      <c r="D16" s="231">
        <v>90</v>
      </c>
      <c r="E16" s="227">
        <v>5600</v>
      </c>
      <c r="F16" s="231">
        <v>90</v>
      </c>
      <c r="G16" s="229">
        <v>1420</v>
      </c>
      <c r="H16" s="231">
        <v>90</v>
      </c>
      <c r="I16" s="227">
        <v>4330</v>
      </c>
      <c r="J16" s="231">
        <v>90</v>
      </c>
      <c r="K16" s="227">
        <v>20900</v>
      </c>
      <c r="L16" s="231">
        <v>90</v>
      </c>
      <c r="M16" s="227">
        <v>42900</v>
      </c>
      <c r="N16" s="231">
        <v>90</v>
      </c>
      <c r="O16" s="227">
        <v>21400</v>
      </c>
      <c r="P16" s="231">
        <v>90</v>
      </c>
      <c r="Q16" s="228">
        <v>90</v>
      </c>
      <c r="R16" s="232">
        <v>11</v>
      </c>
      <c r="S16" s="229">
        <v>220</v>
      </c>
      <c r="T16" s="232">
        <v>11</v>
      </c>
      <c r="U16" s="229">
        <v>703</v>
      </c>
      <c r="V16" s="232">
        <v>11</v>
      </c>
      <c r="W16" s="229">
        <v>158</v>
      </c>
      <c r="X16" s="232">
        <v>11</v>
      </c>
      <c r="Y16" s="226">
        <v>669</v>
      </c>
      <c r="Z16" s="232">
        <v>11</v>
      </c>
      <c r="AA16" s="229">
        <v>1592</v>
      </c>
      <c r="AB16" s="232">
        <v>11</v>
      </c>
      <c r="AC16" s="229">
        <v>1772</v>
      </c>
      <c r="AD16" s="232">
        <v>11</v>
      </c>
    </row>
    <row r="17" spans="1:30" s="242" customFormat="1" ht="15" customHeight="1">
      <c r="A17" s="229">
        <v>1204</v>
      </c>
      <c r="B17" s="232">
        <v>89</v>
      </c>
      <c r="C17" s="229">
        <v>2440</v>
      </c>
      <c r="D17" s="232">
        <v>89</v>
      </c>
      <c r="E17" s="227">
        <v>5628</v>
      </c>
      <c r="F17" s="232">
        <v>89</v>
      </c>
      <c r="G17" s="229">
        <v>1430</v>
      </c>
      <c r="H17" s="232">
        <v>89</v>
      </c>
      <c r="I17" s="227">
        <v>4348</v>
      </c>
      <c r="J17" s="232">
        <v>89</v>
      </c>
      <c r="K17" s="227">
        <v>20960</v>
      </c>
      <c r="L17" s="232">
        <v>89</v>
      </c>
      <c r="M17" s="227">
        <v>43040</v>
      </c>
      <c r="N17" s="232">
        <v>89</v>
      </c>
      <c r="O17" s="227">
        <v>21440</v>
      </c>
      <c r="P17" s="232">
        <v>89</v>
      </c>
      <c r="Q17" s="229">
        <v>92</v>
      </c>
      <c r="R17" s="231">
        <v>12</v>
      </c>
      <c r="S17" s="229">
        <v>227</v>
      </c>
      <c r="T17" s="231">
        <v>12</v>
      </c>
      <c r="U17" s="229">
        <v>715</v>
      </c>
      <c r="V17" s="231">
        <v>12</v>
      </c>
      <c r="W17" s="229">
        <v>162</v>
      </c>
      <c r="X17" s="231">
        <v>12</v>
      </c>
      <c r="Y17" s="226">
        <v>687</v>
      </c>
      <c r="Z17" s="231">
        <v>12</v>
      </c>
      <c r="AA17" s="229">
        <v>1648</v>
      </c>
      <c r="AB17" s="231">
        <v>12</v>
      </c>
      <c r="AC17" s="229">
        <v>1836</v>
      </c>
      <c r="AD17" s="231">
        <v>12</v>
      </c>
    </row>
    <row r="18" spans="1:30" s="242" customFormat="1" ht="15" customHeight="1">
      <c r="A18" s="229">
        <v>1208</v>
      </c>
      <c r="B18" s="231">
        <v>88</v>
      </c>
      <c r="C18" s="229">
        <v>2450</v>
      </c>
      <c r="D18" s="231">
        <v>88</v>
      </c>
      <c r="E18" s="227">
        <v>5656</v>
      </c>
      <c r="F18" s="231">
        <v>88</v>
      </c>
      <c r="G18" s="229">
        <v>1440</v>
      </c>
      <c r="H18" s="231">
        <v>88</v>
      </c>
      <c r="I18" s="227">
        <v>4366</v>
      </c>
      <c r="J18" s="231">
        <v>88</v>
      </c>
      <c r="K18" s="227">
        <v>21020</v>
      </c>
      <c r="L18" s="231">
        <v>88</v>
      </c>
      <c r="M18" s="227">
        <v>43180</v>
      </c>
      <c r="N18" s="231">
        <v>88</v>
      </c>
      <c r="O18" s="227">
        <v>21480</v>
      </c>
      <c r="P18" s="231">
        <v>88</v>
      </c>
      <c r="Q18" s="228">
        <v>94</v>
      </c>
      <c r="R18" s="232">
        <v>13</v>
      </c>
      <c r="S18" s="229">
        <v>234</v>
      </c>
      <c r="T18" s="232">
        <v>13</v>
      </c>
      <c r="U18" s="229">
        <v>727</v>
      </c>
      <c r="V18" s="232">
        <v>13</v>
      </c>
      <c r="W18" s="229">
        <v>166</v>
      </c>
      <c r="X18" s="232">
        <v>13</v>
      </c>
      <c r="Y18" s="226">
        <v>705</v>
      </c>
      <c r="Z18" s="232">
        <v>13</v>
      </c>
      <c r="AA18" s="229">
        <v>1704</v>
      </c>
      <c r="AB18" s="232">
        <v>13</v>
      </c>
      <c r="AC18" s="229">
        <v>1900</v>
      </c>
      <c r="AD18" s="232">
        <v>13</v>
      </c>
    </row>
    <row r="19" spans="1:30" s="242" customFormat="1" ht="15" customHeight="1">
      <c r="A19" s="229">
        <v>1212</v>
      </c>
      <c r="B19" s="232">
        <v>87</v>
      </c>
      <c r="C19" s="229">
        <v>2460</v>
      </c>
      <c r="D19" s="232">
        <v>87</v>
      </c>
      <c r="E19" s="227">
        <v>5684</v>
      </c>
      <c r="F19" s="232">
        <v>87</v>
      </c>
      <c r="G19" s="229">
        <v>1450</v>
      </c>
      <c r="H19" s="232">
        <v>87</v>
      </c>
      <c r="I19" s="227">
        <v>4384</v>
      </c>
      <c r="J19" s="232">
        <v>87</v>
      </c>
      <c r="K19" s="227">
        <v>21080</v>
      </c>
      <c r="L19" s="232">
        <v>87</v>
      </c>
      <c r="M19" s="227">
        <v>43320</v>
      </c>
      <c r="N19" s="232">
        <v>87</v>
      </c>
      <c r="O19" s="227">
        <v>21520</v>
      </c>
      <c r="P19" s="232">
        <v>87</v>
      </c>
      <c r="Q19" s="229">
        <v>96</v>
      </c>
      <c r="R19" s="231">
        <v>14</v>
      </c>
      <c r="S19" s="229">
        <v>241</v>
      </c>
      <c r="T19" s="231">
        <v>14</v>
      </c>
      <c r="U19" s="229">
        <v>739</v>
      </c>
      <c r="V19" s="231">
        <v>14</v>
      </c>
      <c r="W19" s="229">
        <v>170</v>
      </c>
      <c r="X19" s="231">
        <v>14</v>
      </c>
      <c r="Y19" s="226">
        <v>723</v>
      </c>
      <c r="Z19" s="231">
        <v>14</v>
      </c>
      <c r="AA19" s="229">
        <v>1760</v>
      </c>
      <c r="AB19" s="231">
        <v>14</v>
      </c>
      <c r="AC19" s="229">
        <v>1964</v>
      </c>
      <c r="AD19" s="231">
        <v>14</v>
      </c>
    </row>
    <row r="20" spans="1:30" s="242" customFormat="1" ht="15" customHeight="1">
      <c r="A20" s="229">
        <v>1216</v>
      </c>
      <c r="B20" s="231">
        <v>86</v>
      </c>
      <c r="C20" s="229">
        <v>2470</v>
      </c>
      <c r="D20" s="231">
        <v>86</v>
      </c>
      <c r="E20" s="227">
        <v>5712</v>
      </c>
      <c r="F20" s="231">
        <v>86</v>
      </c>
      <c r="G20" s="229">
        <v>1460</v>
      </c>
      <c r="H20" s="231">
        <v>86</v>
      </c>
      <c r="I20" s="227">
        <v>4402</v>
      </c>
      <c r="J20" s="231">
        <v>86</v>
      </c>
      <c r="K20" s="227">
        <v>21140</v>
      </c>
      <c r="L20" s="231">
        <v>86</v>
      </c>
      <c r="M20" s="227">
        <v>43460</v>
      </c>
      <c r="N20" s="231">
        <v>86</v>
      </c>
      <c r="O20" s="227">
        <v>21560</v>
      </c>
      <c r="P20" s="231">
        <v>86</v>
      </c>
      <c r="Q20" s="228">
        <v>98</v>
      </c>
      <c r="R20" s="232">
        <v>15</v>
      </c>
      <c r="S20" s="229">
        <v>248</v>
      </c>
      <c r="T20" s="232">
        <v>15</v>
      </c>
      <c r="U20" s="229">
        <v>751</v>
      </c>
      <c r="V20" s="232">
        <v>15</v>
      </c>
      <c r="W20" s="229">
        <v>174</v>
      </c>
      <c r="X20" s="232">
        <v>15</v>
      </c>
      <c r="Y20" s="226">
        <v>741</v>
      </c>
      <c r="Z20" s="232">
        <v>15</v>
      </c>
      <c r="AA20" s="229">
        <v>1816</v>
      </c>
      <c r="AB20" s="232">
        <v>15</v>
      </c>
      <c r="AC20" s="229">
        <v>2028</v>
      </c>
      <c r="AD20" s="232">
        <v>15</v>
      </c>
    </row>
    <row r="21" spans="1:30" s="242" customFormat="1" ht="15" customHeight="1">
      <c r="A21" s="229">
        <v>1220</v>
      </c>
      <c r="B21" s="232">
        <v>85</v>
      </c>
      <c r="C21" s="229">
        <v>2480</v>
      </c>
      <c r="D21" s="232">
        <v>85</v>
      </c>
      <c r="E21" s="227">
        <v>5740</v>
      </c>
      <c r="F21" s="232">
        <v>85</v>
      </c>
      <c r="G21" s="229">
        <v>1470</v>
      </c>
      <c r="H21" s="232">
        <v>85</v>
      </c>
      <c r="I21" s="227">
        <v>4420</v>
      </c>
      <c r="J21" s="232">
        <v>85</v>
      </c>
      <c r="K21" s="227">
        <v>21200</v>
      </c>
      <c r="L21" s="232">
        <v>85</v>
      </c>
      <c r="M21" s="227">
        <v>43600</v>
      </c>
      <c r="N21" s="232">
        <v>85</v>
      </c>
      <c r="O21" s="227">
        <v>21600</v>
      </c>
      <c r="P21" s="232">
        <v>85</v>
      </c>
      <c r="Q21" s="229">
        <v>100</v>
      </c>
      <c r="R21" s="231">
        <v>16</v>
      </c>
      <c r="S21" s="229">
        <v>255</v>
      </c>
      <c r="T21" s="231">
        <v>16</v>
      </c>
      <c r="U21" s="229">
        <v>763</v>
      </c>
      <c r="V21" s="231">
        <v>16</v>
      </c>
      <c r="W21" s="229">
        <v>178</v>
      </c>
      <c r="X21" s="231">
        <v>16</v>
      </c>
      <c r="Y21" s="226">
        <v>759</v>
      </c>
      <c r="Z21" s="231">
        <v>16</v>
      </c>
      <c r="AA21" s="229">
        <v>1872</v>
      </c>
      <c r="AB21" s="231">
        <v>16</v>
      </c>
      <c r="AC21" s="229">
        <v>2092</v>
      </c>
      <c r="AD21" s="231">
        <v>16</v>
      </c>
    </row>
    <row r="22" spans="1:30" s="242" customFormat="1" ht="15" customHeight="1">
      <c r="A22" s="229">
        <v>1224</v>
      </c>
      <c r="B22" s="231">
        <v>84</v>
      </c>
      <c r="C22" s="229">
        <v>2490</v>
      </c>
      <c r="D22" s="231">
        <v>84</v>
      </c>
      <c r="E22" s="227">
        <v>5768</v>
      </c>
      <c r="F22" s="231">
        <v>84</v>
      </c>
      <c r="G22" s="229">
        <v>1480</v>
      </c>
      <c r="H22" s="231">
        <v>84</v>
      </c>
      <c r="I22" s="227">
        <v>4438</v>
      </c>
      <c r="J22" s="231">
        <v>84</v>
      </c>
      <c r="K22" s="227">
        <v>21260</v>
      </c>
      <c r="L22" s="231">
        <v>84</v>
      </c>
      <c r="M22" s="227">
        <v>43740</v>
      </c>
      <c r="N22" s="231">
        <v>84</v>
      </c>
      <c r="O22" s="227">
        <v>21640</v>
      </c>
      <c r="P22" s="231">
        <v>84</v>
      </c>
      <c r="Q22" s="228">
        <v>102</v>
      </c>
      <c r="R22" s="232">
        <v>17</v>
      </c>
      <c r="S22" s="229">
        <v>262</v>
      </c>
      <c r="T22" s="232">
        <v>17</v>
      </c>
      <c r="U22" s="229">
        <v>775</v>
      </c>
      <c r="V22" s="232">
        <v>17</v>
      </c>
      <c r="W22" s="229">
        <v>182</v>
      </c>
      <c r="X22" s="232">
        <v>17</v>
      </c>
      <c r="Y22" s="226">
        <v>777</v>
      </c>
      <c r="Z22" s="232">
        <v>17</v>
      </c>
      <c r="AA22" s="229">
        <v>1928</v>
      </c>
      <c r="AB22" s="232">
        <v>17</v>
      </c>
      <c r="AC22" s="229">
        <v>2156</v>
      </c>
      <c r="AD22" s="232">
        <v>17</v>
      </c>
    </row>
    <row r="23" spans="1:30" s="242" customFormat="1" ht="15" customHeight="1">
      <c r="A23" s="229">
        <v>1228</v>
      </c>
      <c r="B23" s="232">
        <v>83</v>
      </c>
      <c r="C23" s="229">
        <v>2500</v>
      </c>
      <c r="D23" s="232">
        <v>83</v>
      </c>
      <c r="E23" s="227">
        <v>5796</v>
      </c>
      <c r="F23" s="232">
        <v>83</v>
      </c>
      <c r="G23" s="229">
        <v>1490</v>
      </c>
      <c r="H23" s="232">
        <v>83</v>
      </c>
      <c r="I23" s="227">
        <v>4456</v>
      </c>
      <c r="J23" s="232">
        <v>83</v>
      </c>
      <c r="K23" s="227">
        <v>21320</v>
      </c>
      <c r="L23" s="232">
        <v>83</v>
      </c>
      <c r="M23" s="227">
        <v>43880</v>
      </c>
      <c r="N23" s="232">
        <v>83</v>
      </c>
      <c r="O23" s="227">
        <v>21680</v>
      </c>
      <c r="P23" s="232">
        <v>83</v>
      </c>
      <c r="Q23" s="229">
        <v>104</v>
      </c>
      <c r="R23" s="231">
        <v>18</v>
      </c>
      <c r="S23" s="229">
        <v>269</v>
      </c>
      <c r="T23" s="231">
        <v>18</v>
      </c>
      <c r="U23" s="229">
        <v>787</v>
      </c>
      <c r="V23" s="231">
        <v>18</v>
      </c>
      <c r="W23" s="229">
        <v>186</v>
      </c>
      <c r="X23" s="231">
        <v>18</v>
      </c>
      <c r="Y23" s="226">
        <v>795</v>
      </c>
      <c r="Z23" s="231">
        <v>18</v>
      </c>
      <c r="AA23" s="229">
        <v>1984</v>
      </c>
      <c r="AB23" s="231">
        <v>18</v>
      </c>
      <c r="AC23" s="229">
        <v>2220</v>
      </c>
      <c r="AD23" s="231">
        <v>18</v>
      </c>
    </row>
    <row r="24" spans="1:30" s="242" customFormat="1" ht="15" customHeight="1">
      <c r="A24" s="229">
        <v>1232</v>
      </c>
      <c r="B24" s="231">
        <v>82</v>
      </c>
      <c r="C24" s="229">
        <v>2510</v>
      </c>
      <c r="D24" s="231">
        <v>82</v>
      </c>
      <c r="E24" s="227">
        <v>5824</v>
      </c>
      <c r="F24" s="231">
        <v>82</v>
      </c>
      <c r="G24" s="229">
        <v>1500</v>
      </c>
      <c r="H24" s="231">
        <v>82</v>
      </c>
      <c r="I24" s="227">
        <v>4474</v>
      </c>
      <c r="J24" s="231">
        <v>82</v>
      </c>
      <c r="K24" s="227">
        <v>21380</v>
      </c>
      <c r="L24" s="231">
        <v>82</v>
      </c>
      <c r="M24" s="227">
        <v>44020</v>
      </c>
      <c r="N24" s="231">
        <v>82</v>
      </c>
      <c r="O24" s="227">
        <v>21720</v>
      </c>
      <c r="P24" s="231">
        <v>82</v>
      </c>
      <c r="Q24" s="228">
        <v>106</v>
      </c>
      <c r="R24" s="232">
        <v>19</v>
      </c>
      <c r="S24" s="229">
        <v>276</v>
      </c>
      <c r="T24" s="232">
        <v>19</v>
      </c>
      <c r="U24" s="229">
        <v>799</v>
      </c>
      <c r="V24" s="232">
        <v>19</v>
      </c>
      <c r="W24" s="229">
        <v>190</v>
      </c>
      <c r="X24" s="232">
        <v>19</v>
      </c>
      <c r="Y24" s="226">
        <v>813</v>
      </c>
      <c r="Z24" s="232">
        <v>19</v>
      </c>
      <c r="AA24" s="229">
        <v>2040</v>
      </c>
      <c r="AB24" s="232">
        <v>19</v>
      </c>
      <c r="AC24" s="229">
        <v>2284</v>
      </c>
      <c r="AD24" s="232">
        <v>19</v>
      </c>
    </row>
    <row r="25" spans="1:30" s="242" customFormat="1" ht="15" customHeight="1">
      <c r="A25" s="229">
        <v>1236</v>
      </c>
      <c r="B25" s="232">
        <v>81</v>
      </c>
      <c r="C25" s="229">
        <v>2520</v>
      </c>
      <c r="D25" s="232">
        <v>81</v>
      </c>
      <c r="E25" s="227">
        <v>5852</v>
      </c>
      <c r="F25" s="232">
        <v>81</v>
      </c>
      <c r="G25" s="229">
        <v>1510</v>
      </c>
      <c r="H25" s="232">
        <v>81</v>
      </c>
      <c r="I25" s="227">
        <v>4492</v>
      </c>
      <c r="J25" s="232">
        <v>81</v>
      </c>
      <c r="K25" s="227">
        <v>21440</v>
      </c>
      <c r="L25" s="232">
        <v>81</v>
      </c>
      <c r="M25" s="227">
        <v>44160</v>
      </c>
      <c r="N25" s="232">
        <v>81</v>
      </c>
      <c r="O25" s="227">
        <v>21760</v>
      </c>
      <c r="P25" s="232">
        <v>81</v>
      </c>
      <c r="Q25" s="229">
        <v>108</v>
      </c>
      <c r="R25" s="231">
        <v>20</v>
      </c>
      <c r="S25" s="229">
        <v>283</v>
      </c>
      <c r="T25" s="231">
        <v>20</v>
      </c>
      <c r="U25" s="229">
        <v>811</v>
      </c>
      <c r="V25" s="231">
        <v>20</v>
      </c>
      <c r="W25" s="229">
        <v>194</v>
      </c>
      <c r="X25" s="231">
        <v>20</v>
      </c>
      <c r="Y25" s="226">
        <v>831</v>
      </c>
      <c r="Z25" s="231">
        <v>20</v>
      </c>
      <c r="AA25" s="229">
        <v>2096</v>
      </c>
      <c r="AB25" s="231">
        <v>20</v>
      </c>
      <c r="AC25" s="229">
        <v>2348</v>
      </c>
      <c r="AD25" s="231">
        <v>20</v>
      </c>
    </row>
    <row r="26" spans="1:30" s="242" customFormat="1" ht="15" customHeight="1">
      <c r="A26" s="229">
        <v>1242</v>
      </c>
      <c r="B26" s="231">
        <v>80</v>
      </c>
      <c r="C26" s="229">
        <v>2534</v>
      </c>
      <c r="D26" s="231">
        <v>80</v>
      </c>
      <c r="E26" s="227">
        <v>5886</v>
      </c>
      <c r="F26" s="231">
        <v>80</v>
      </c>
      <c r="G26" s="229">
        <v>1522</v>
      </c>
      <c r="H26" s="231">
        <v>80</v>
      </c>
      <c r="I26" s="227">
        <v>4518</v>
      </c>
      <c r="J26" s="231">
        <v>80</v>
      </c>
      <c r="K26" s="227">
        <v>21510</v>
      </c>
      <c r="L26" s="231">
        <v>80</v>
      </c>
      <c r="M26" s="227">
        <v>44355</v>
      </c>
      <c r="N26" s="231">
        <v>80</v>
      </c>
      <c r="O26" s="227">
        <v>21814</v>
      </c>
      <c r="P26" s="231">
        <v>80</v>
      </c>
      <c r="Q26" s="228">
        <v>110</v>
      </c>
      <c r="R26" s="232">
        <v>21</v>
      </c>
      <c r="S26" s="229">
        <v>288</v>
      </c>
      <c r="T26" s="232">
        <v>21</v>
      </c>
      <c r="U26" s="229">
        <v>819</v>
      </c>
      <c r="V26" s="232">
        <v>21</v>
      </c>
      <c r="W26" s="229">
        <v>197</v>
      </c>
      <c r="X26" s="232">
        <v>21</v>
      </c>
      <c r="Y26" s="226">
        <v>849</v>
      </c>
      <c r="Z26" s="232">
        <v>21</v>
      </c>
      <c r="AA26" s="229">
        <v>2152</v>
      </c>
      <c r="AB26" s="232">
        <v>21</v>
      </c>
      <c r="AC26" s="229">
        <v>2412</v>
      </c>
      <c r="AD26" s="232">
        <v>21</v>
      </c>
    </row>
    <row r="27" spans="1:30" s="242" customFormat="1" ht="15" customHeight="1">
      <c r="A27" s="229">
        <v>1248</v>
      </c>
      <c r="B27" s="232">
        <v>79</v>
      </c>
      <c r="C27" s="229">
        <v>2548</v>
      </c>
      <c r="D27" s="232">
        <v>79</v>
      </c>
      <c r="E27" s="227">
        <v>5920</v>
      </c>
      <c r="F27" s="232">
        <v>79</v>
      </c>
      <c r="G27" s="229">
        <v>1534</v>
      </c>
      <c r="H27" s="232">
        <v>79</v>
      </c>
      <c r="I27" s="227">
        <v>4544</v>
      </c>
      <c r="J27" s="232">
        <v>79</v>
      </c>
      <c r="K27" s="227">
        <v>21580</v>
      </c>
      <c r="L27" s="232">
        <v>79</v>
      </c>
      <c r="M27" s="227">
        <v>44550</v>
      </c>
      <c r="N27" s="232">
        <v>79</v>
      </c>
      <c r="O27" s="227">
        <v>21868</v>
      </c>
      <c r="P27" s="232">
        <v>79</v>
      </c>
      <c r="Q27" s="229">
        <v>111</v>
      </c>
      <c r="R27" s="231">
        <v>22</v>
      </c>
      <c r="S27" s="229">
        <v>293</v>
      </c>
      <c r="T27" s="231">
        <v>22</v>
      </c>
      <c r="U27" s="229">
        <v>827</v>
      </c>
      <c r="V27" s="231">
        <v>22</v>
      </c>
      <c r="W27" s="229">
        <v>200</v>
      </c>
      <c r="X27" s="231">
        <v>22</v>
      </c>
      <c r="Y27" s="226">
        <v>863</v>
      </c>
      <c r="Z27" s="231">
        <v>22</v>
      </c>
      <c r="AA27" s="229">
        <v>2196</v>
      </c>
      <c r="AB27" s="231">
        <v>22</v>
      </c>
      <c r="AC27" s="229">
        <v>2460</v>
      </c>
      <c r="AD27" s="231">
        <v>22</v>
      </c>
    </row>
    <row r="28" spans="1:30" s="242" customFormat="1" ht="15" customHeight="1">
      <c r="A28" s="229">
        <v>1254</v>
      </c>
      <c r="B28" s="231">
        <v>78</v>
      </c>
      <c r="C28" s="229">
        <v>2562</v>
      </c>
      <c r="D28" s="231">
        <v>78</v>
      </c>
      <c r="E28" s="227">
        <v>5954</v>
      </c>
      <c r="F28" s="231">
        <v>78</v>
      </c>
      <c r="G28" s="229">
        <v>1546</v>
      </c>
      <c r="H28" s="231">
        <v>78</v>
      </c>
      <c r="I28" s="227">
        <v>4570</v>
      </c>
      <c r="J28" s="231">
        <v>78</v>
      </c>
      <c r="K28" s="227">
        <v>21650</v>
      </c>
      <c r="L28" s="231">
        <v>78</v>
      </c>
      <c r="M28" s="227">
        <v>44745</v>
      </c>
      <c r="N28" s="231">
        <v>78</v>
      </c>
      <c r="O28" s="227">
        <v>21922</v>
      </c>
      <c r="P28" s="231">
        <v>78</v>
      </c>
      <c r="Q28" s="228">
        <v>112</v>
      </c>
      <c r="R28" s="232">
        <v>23</v>
      </c>
      <c r="S28" s="229">
        <v>298</v>
      </c>
      <c r="T28" s="232">
        <v>23</v>
      </c>
      <c r="U28" s="229">
        <v>835</v>
      </c>
      <c r="V28" s="232">
        <v>23</v>
      </c>
      <c r="W28" s="229">
        <v>203</v>
      </c>
      <c r="X28" s="232">
        <v>23</v>
      </c>
      <c r="Y28" s="226">
        <v>877</v>
      </c>
      <c r="Z28" s="232">
        <v>23</v>
      </c>
      <c r="AA28" s="229">
        <v>2240</v>
      </c>
      <c r="AB28" s="232">
        <v>23</v>
      </c>
      <c r="AC28" s="229">
        <v>2508</v>
      </c>
      <c r="AD28" s="232">
        <v>23</v>
      </c>
    </row>
    <row r="29" spans="1:30" s="242" customFormat="1" ht="15" customHeight="1">
      <c r="A29" s="229">
        <v>1260</v>
      </c>
      <c r="B29" s="232">
        <v>77</v>
      </c>
      <c r="C29" s="229">
        <v>2576</v>
      </c>
      <c r="D29" s="232">
        <v>77</v>
      </c>
      <c r="E29" s="227">
        <v>5988</v>
      </c>
      <c r="F29" s="232">
        <v>77</v>
      </c>
      <c r="G29" s="229">
        <v>1558</v>
      </c>
      <c r="H29" s="232">
        <v>77</v>
      </c>
      <c r="I29" s="227">
        <v>4596</v>
      </c>
      <c r="J29" s="232">
        <v>77</v>
      </c>
      <c r="K29" s="227">
        <v>21720</v>
      </c>
      <c r="L29" s="232">
        <v>77</v>
      </c>
      <c r="M29" s="227">
        <v>44940</v>
      </c>
      <c r="N29" s="232">
        <v>77</v>
      </c>
      <c r="O29" s="227">
        <v>21976</v>
      </c>
      <c r="P29" s="232">
        <v>77</v>
      </c>
      <c r="Q29" s="229">
        <v>113</v>
      </c>
      <c r="R29" s="231">
        <v>24</v>
      </c>
      <c r="S29" s="229">
        <v>303</v>
      </c>
      <c r="T29" s="231">
        <v>24</v>
      </c>
      <c r="U29" s="229">
        <v>843</v>
      </c>
      <c r="V29" s="231">
        <v>24</v>
      </c>
      <c r="W29" s="229">
        <v>206</v>
      </c>
      <c r="X29" s="231">
        <v>24</v>
      </c>
      <c r="Y29" s="226">
        <v>891</v>
      </c>
      <c r="Z29" s="231">
        <v>24</v>
      </c>
      <c r="AA29" s="229">
        <v>2284</v>
      </c>
      <c r="AB29" s="231">
        <v>24</v>
      </c>
      <c r="AC29" s="229">
        <v>2556</v>
      </c>
      <c r="AD29" s="231">
        <v>24</v>
      </c>
    </row>
    <row r="30" spans="1:30" s="242" customFormat="1" ht="15" customHeight="1">
      <c r="A30" s="229">
        <v>1266</v>
      </c>
      <c r="B30" s="231">
        <v>76</v>
      </c>
      <c r="C30" s="229">
        <v>2590</v>
      </c>
      <c r="D30" s="231">
        <v>76</v>
      </c>
      <c r="E30" s="227">
        <v>10022</v>
      </c>
      <c r="F30" s="231">
        <v>76</v>
      </c>
      <c r="G30" s="229">
        <v>1570</v>
      </c>
      <c r="H30" s="231">
        <v>76</v>
      </c>
      <c r="I30" s="227">
        <v>4622</v>
      </c>
      <c r="J30" s="231">
        <v>76</v>
      </c>
      <c r="K30" s="227">
        <v>21790</v>
      </c>
      <c r="L30" s="231">
        <v>76</v>
      </c>
      <c r="M30" s="227">
        <v>45135</v>
      </c>
      <c r="N30" s="231">
        <v>76</v>
      </c>
      <c r="O30" s="227">
        <v>22030</v>
      </c>
      <c r="P30" s="231">
        <v>76</v>
      </c>
      <c r="Q30" s="228">
        <v>114</v>
      </c>
      <c r="R30" s="232">
        <v>25</v>
      </c>
      <c r="S30" s="229">
        <v>308</v>
      </c>
      <c r="T30" s="232">
        <v>25</v>
      </c>
      <c r="U30" s="229">
        <v>851</v>
      </c>
      <c r="V30" s="232">
        <v>25</v>
      </c>
      <c r="W30" s="229">
        <v>209</v>
      </c>
      <c r="X30" s="232">
        <v>25</v>
      </c>
      <c r="Y30" s="226">
        <v>905</v>
      </c>
      <c r="Z30" s="232">
        <v>25</v>
      </c>
      <c r="AA30" s="229">
        <v>2328</v>
      </c>
      <c r="AB30" s="232">
        <v>25</v>
      </c>
      <c r="AC30" s="229">
        <v>2604</v>
      </c>
      <c r="AD30" s="232">
        <v>25</v>
      </c>
    </row>
    <row r="31" spans="1:30" s="242" customFormat="1" ht="15" customHeight="1">
      <c r="A31" s="229">
        <v>1272</v>
      </c>
      <c r="B31" s="232">
        <v>75</v>
      </c>
      <c r="C31" s="229">
        <v>2604</v>
      </c>
      <c r="D31" s="232">
        <v>75</v>
      </c>
      <c r="E31" s="227">
        <v>10056</v>
      </c>
      <c r="F31" s="232">
        <v>75</v>
      </c>
      <c r="G31" s="229">
        <v>1582</v>
      </c>
      <c r="H31" s="232">
        <v>75</v>
      </c>
      <c r="I31" s="227">
        <v>4648</v>
      </c>
      <c r="J31" s="232">
        <v>75</v>
      </c>
      <c r="K31" s="227">
        <v>21860</v>
      </c>
      <c r="L31" s="232">
        <v>75</v>
      </c>
      <c r="M31" s="227">
        <v>45330</v>
      </c>
      <c r="N31" s="232">
        <v>75</v>
      </c>
      <c r="O31" s="227">
        <v>22084</v>
      </c>
      <c r="P31" s="232">
        <v>75</v>
      </c>
      <c r="Q31" s="229">
        <v>115</v>
      </c>
      <c r="R31" s="231">
        <v>26</v>
      </c>
      <c r="S31" s="229">
        <v>313</v>
      </c>
      <c r="T31" s="231">
        <v>26</v>
      </c>
      <c r="U31" s="229">
        <v>859</v>
      </c>
      <c r="V31" s="231">
        <v>26</v>
      </c>
      <c r="W31" s="229">
        <v>212</v>
      </c>
      <c r="X31" s="231">
        <v>26</v>
      </c>
      <c r="Y31" s="226">
        <v>919</v>
      </c>
      <c r="Z31" s="231">
        <v>26</v>
      </c>
      <c r="AA31" s="229">
        <v>2372</v>
      </c>
      <c r="AB31" s="231">
        <v>26</v>
      </c>
      <c r="AC31" s="229">
        <v>2652</v>
      </c>
      <c r="AD31" s="231">
        <v>26</v>
      </c>
    </row>
    <row r="32" spans="1:30" s="242" customFormat="1" ht="15" customHeight="1">
      <c r="A32" s="229">
        <v>1278</v>
      </c>
      <c r="B32" s="231">
        <v>74</v>
      </c>
      <c r="C32" s="229">
        <v>2618</v>
      </c>
      <c r="D32" s="231">
        <v>74</v>
      </c>
      <c r="E32" s="227">
        <v>10090</v>
      </c>
      <c r="F32" s="231">
        <v>74</v>
      </c>
      <c r="G32" s="229">
        <v>1594</v>
      </c>
      <c r="H32" s="231">
        <v>74</v>
      </c>
      <c r="I32" s="227">
        <v>4674</v>
      </c>
      <c r="J32" s="231">
        <v>74</v>
      </c>
      <c r="K32" s="227">
        <v>21930</v>
      </c>
      <c r="L32" s="231">
        <v>74</v>
      </c>
      <c r="M32" s="227">
        <v>45525</v>
      </c>
      <c r="N32" s="231">
        <v>74</v>
      </c>
      <c r="O32" s="227">
        <v>22138</v>
      </c>
      <c r="P32" s="231">
        <v>74</v>
      </c>
      <c r="Q32" s="228">
        <v>116</v>
      </c>
      <c r="R32" s="232">
        <v>27</v>
      </c>
      <c r="S32" s="229">
        <v>318</v>
      </c>
      <c r="T32" s="232">
        <v>27</v>
      </c>
      <c r="U32" s="229">
        <v>867</v>
      </c>
      <c r="V32" s="232">
        <v>27</v>
      </c>
      <c r="W32" s="229">
        <v>215</v>
      </c>
      <c r="X32" s="232">
        <v>27</v>
      </c>
      <c r="Y32" s="226">
        <v>933</v>
      </c>
      <c r="Z32" s="232">
        <v>27</v>
      </c>
      <c r="AA32" s="229">
        <v>2416</v>
      </c>
      <c r="AB32" s="232">
        <v>27</v>
      </c>
      <c r="AC32" s="229">
        <v>2700</v>
      </c>
      <c r="AD32" s="232">
        <v>27</v>
      </c>
    </row>
    <row r="33" spans="1:30" s="242" customFormat="1" ht="15" customHeight="1">
      <c r="A33" s="229">
        <v>1284</v>
      </c>
      <c r="B33" s="232">
        <v>73</v>
      </c>
      <c r="C33" s="229">
        <v>2632</v>
      </c>
      <c r="D33" s="232">
        <v>73</v>
      </c>
      <c r="E33" s="227">
        <v>10124</v>
      </c>
      <c r="F33" s="232">
        <v>73</v>
      </c>
      <c r="G33" s="229">
        <v>1606</v>
      </c>
      <c r="H33" s="232">
        <v>73</v>
      </c>
      <c r="I33" s="227">
        <v>4700</v>
      </c>
      <c r="J33" s="232">
        <v>73</v>
      </c>
      <c r="K33" s="227">
        <v>22000</v>
      </c>
      <c r="L33" s="232">
        <v>73</v>
      </c>
      <c r="M33" s="227">
        <v>45720</v>
      </c>
      <c r="N33" s="232">
        <v>73</v>
      </c>
      <c r="O33" s="227">
        <v>22192</v>
      </c>
      <c r="P33" s="232">
        <v>73</v>
      </c>
      <c r="Q33" s="229">
        <v>117</v>
      </c>
      <c r="R33" s="231">
        <v>28</v>
      </c>
      <c r="S33" s="229">
        <v>323</v>
      </c>
      <c r="T33" s="231">
        <v>28</v>
      </c>
      <c r="U33" s="229">
        <v>875</v>
      </c>
      <c r="V33" s="231">
        <v>28</v>
      </c>
      <c r="W33" s="229">
        <v>218</v>
      </c>
      <c r="X33" s="231">
        <v>28</v>
      </c>
      <c r="Y33" s="226">
        <v>947</v>
      </c>
      <c r="Z33" s="231">
        <v>28</v>
      </c>
      <c r="AA33" s="229">
        <v>2460</v>
      </c>
      <c r="AB33" s="231">
        <v>28</v>
      </c>
      <c r="AC33" s="229">
        <v>2748</v>
      </c>
      <c r="AD33" s="231">
        <v>28</v>
      </c>
    </row>
    <row r="34" spans="1:30" s="242" customFormat="1" ht="15" customHeight="1">
      <c r="A34" s="229">
        <v>1290</v>
      </c>
      <c r="B34" s="231">
        <v>72</v>
      </c>
      <c r="C34" s="229">
        <v>2646</v>
      </c>
      <c r="D34" s="231">
        <v>72</v>
      </c>
      <c r="E34" s="227">
        <v>10158</v>
      </c>
      <c r="F34" s="231">
        <v>72</v>
      </c>
      <c r="G34" s="229">
        <v>1618</v>
      </c>
      <c r="H34" s="231">
        <v>72</v>
      </c>
      <c r="I34" s="227">
        <v>4726</v>
      </c>
      <c r="J34" s="231">
        <v>72</v>
      </c>
      <c r="K34" s="227">
        <v>22070</v>
      </c>
      <c r="L34" s="231">
        <v>72</v>
      </c>
      <c r="M34" s="227">
        <v>45915</v>
      </c>
      <c r="N34" s="231">
        <v>72</v>
      </c>
      <c r="O34" s="227">
        <v>22246</v>
      </c>
      <c r="P34" s="231">
        <v>72</v>
      </c>
      <c r="Q34" s="228">
        <v>118</v>
      </c>
      <c r="R34" s="232">
        <v>29</v>
      </c>
      <c r="S34" s="229">
        <v>328</v>
      </c>
      <c r="T34" s="232">
        <v>29</v>
      </c>
      <c r="U34" s="229">
        <v>883</v>
      </c>
      <c r="V34" s="232">
        <v>29</v>
      </c>
      <c r="W34" s="229">
        <v>221</v>
      </c>
      <c r="X34" s="232">
        <v>29</v>
      </c>
      <c r="Y34" s="226">
        <v>961</v>
      </c>
      <c r="Z34" s="232">
        <v>29</v>
      </c>
      <c r="AA34" s="229">
        <v>2504</v>
      </c>
      <c r="AB34" s="232">
        <v>29</v>
      </c>
      <c r="AC34" s="229">
        <v>2796</v>
      </c>
      <c r="AD34" s="232">
        <v>29</v>
      </c>
    </row>
    <row r="35" spans="1:30" s="242" customFormat="1" ht="15" customHeight="1">
      <c r="A35" s="229">
        <v>1296</v>
      </c>
      <c r="B35" s="232">
        <v>71</v>
      </c>
      <c r="C35" s="229">
        <v>2660</v>
      </c>
      <c r="D35" s="232">
        <v>71</v>
      </c>
      <c r="E35" s="227">
        <v>10192</v>
      </c>
      <c r="F35" s="232">
        <v>71</v>
      </c>
      <c r="G35" s="229">
        <v>1630</v>
      </c>
      <c r="H35" s="232">
        <v>71</v>
      </c>
      <c r="I35" s="227">
        <v>4752</v>
      </c>
      <c r="J35" s="232">
        <v>71</v>
      </c>
      <c r="K35" s="227">
        <v>22140</v>
      </c>
      <c r="L35" s="232">
        <v>71</v>
      </c>
      <c r="M35" s="227">
        <v>50110</v>
      </c>
      <c r="N35" s="232">
        <v>71</v>
      </c>
      <c r="O35" s="227">
        <v>22300</v>
      </c>
      <c r="P35" s="232">
        <v>71</v>
      </c>
      <c r="Q35" s="229">
        <v>119</v>
      </c>
      <c r="R35" s="231">
        <v>30</v>
      </c>
      <c r="S35" s="229">
        <v>333</v>
      </c>
      <c r="T35" s="231">
        <v>30</v>
      </c>
      <c r="U35" s="229">
        <v>891</v>
      </c>
      <c r="V35" s="231">
        <v>30</v>
      </c>
      <c r="W35" s="229">
        <v>224</v>
      </c>
      <c r="X35" s="231">
        <v>30</v>
      </c>
      <c r="Y35" s="226">
        <v>975</v>
      </c>
      <c r="Z35" s="231">
        <v>30</v>
      </c>
      <c r="AA35" s="229">
        <v>2548</v>
      </c>
      <c r="AB35" s="231">
        <v>30</v>
      </c>
      <c r="AC35" s="229">
        <v>2844</v>
      </c>
      <c r="AD35" s="231">
        <v>30</v>
      </c>
    </row>
    <row r="36" spans="1:30" s="242" customFormat="1" ht="15" customHeight="1">
      <c r="A36" s="229">
        <v>1302</v>
      </c>
      <c r="B36" s="231">
        <v>70</v>
      </c>
      <c r="C36" s="229">
        <v>2674</v>
      </c>
      <c r="D36" s="231">
        <v>70</v>
      </c>
      <c r="E36" s="227">
        <v>10226</v>
      </c>
      <c r="F36" s="231">
        <v>70</v>
      </c>
      <c r="G36" s="229">
        <v>1642</v>
      </c>
      <c r="H36" s="231">
        <v>70</v>
      </c>
      <c r="I36" s="227">
        <v>4778</v>
      </c>
      <c r="J36" s="231">
        <v>70</v>
      </c>
      <c r="K36" s="227">
        <v>22210</v>
      </c>
      <c r="L36" s="231">
        <v>70</v>
      </c>
      <c r="M36" s="227">
        <v>50305</v>
      </c>
      <c r="N36" s="231">
        <v>70</v>
      </c>
      <c r="O36" s="227">
        <v>22354</v>
      </c>
      <c r="P36" s="231">
        <v>70</v>
      </c>
      <c r="Q36" s="228">
        <v>120</v>
      </c>
      <c r="R36" s="232">
        <v>31</v>
      </c>
      <c r="S36" s="229">
        <v>338</v>
      </c>
      <c r="T36" s="232">
        <v>31</v>
      </c>
      <c r="U36" s="229">
        <v>899</v>
      </c>
      <c r="V36" s="232">
        <v>31</v>
      </c>
      <c r="W36" s="229">
        <v>227</v>
      </c>
      <c r="X36" s="232">
        <v>31</v>
      </c>
      <c r="Y36" s="226">
        <v>989</v>
      </c>
      <c r="Z36" s="232">
        <v>31</v>
      </c>
      <c r="AA36" s="229">
        <v>2592</v>
      </c>
      <c r="AB36" s="232">
        <v>31</v>
      </c>
      <c r="AC36" s="229">
        <v>2892</v>
      </c>
      <c r="AD36" s="232">
        <v>31</v>
      </c>
    </row>
    <row r="37" spans="1:30" s="242" customFormat="1" ht="15" customHeight="1">
      <c r="A37" s="229">
        <v>1308</v>
      </c>
      <c r="B37" s="232">
        <v>69</v>
      </c>
      <c r="C37" s="229">
        <v>2688</v>
      </c>
      <c r="D37" s="232">
        <v>69</v>
      </c>
      <c r="E37" s="227">
        <v>10260</v>
      </c>
      <c r="F37" s="232">
        <v>69</v>
      </c>
      <c r="G37" s="229">
        <v>1654</v>
      </c>
      <c r="H37" s="232">
        <v>69</v>
      </c>
      <c r="I37" s="227">
        <v>4804</v>
      </c>
      <c r="J37" s="232">
        <v>69</v>
      </c>
      <c r="K37" s="227">
        <v>22280</v>
      </c>
      <c r="L37" s="232">
        <v>69</v>
      </c>
      <c r="M37" s="227">
        <v>50500</v>
      </c>
      <c r="N37" s="232">
        <v>69</v>
      </c>
      <c r="O37" s="227">
        <v>22408</v>
      </c>
      <c r="P37" s="232">
        <v>69</v>
      </c>
      <c r="Q37" s="229">
        <v>121</v>
      </c>
      <c r="R37" s="231">
        <v>32</v>
      </c>
      <c r="S37" s="229">
        <v>343</v>
      </c>
      <c r="T37" s="231">
        <v>32</v>
      </c>
      <c r="U37" s="229">
        <v>907</v>
      </c>
      <c r="V37" s="231">
        <v>32</v>
      </c>
      <c r="W37" s="229">
        <v>230</v>
      </c>
      <c r="X37" s="231">
        <v>32</v>
      </c>
      <c r="Y37" s="226">
        <v>1003</v>
      </c>
      <c r="Z37" s="231">
        <v>32</v>
      </c>
      <c r="AA37" s="229">
        <v>2636</v>
      </c>
      <c r="AB37" s="231">
        <v>32</v>
      </c>
      <c r="AC37" s="229">
        <v>2940</v>
      </c>
      <c r="AD37" s="231">
        <v>32</v>
      </c>
    </row>
    <row r="38" spans="1:30" s="242" customFormat="1" ht="15" customHeight="1">
      <c r="A38" s="229">
        <v>1314</v>
      </c>
      <c r="B38" s="231">
        <v>68</v>
      </c>
      <c r="C38" s="229">
        <v>2702</v>
      </c>
      <c r="D38" s="231">
        <v>68</v>
      </c>
      <c r="E38" s="227">
        <v>10294</v>
      </c>
      <c r="F38" s="231">
        <v>68</v>
      </c>
      <c r="G38" s="229">
        <v>1666</v>
      </c>
      <c r="H38" s="231">
        <v>68</v>
      </c>
      <c r="I38" s="227">
        <v>4830</v>
      </c>
      <c r="J38" s="231">
        <v>68</v>
      </c>
      <c r="K38" s="227">
        <v>22350</v>
      </c>
      <c r="L38" s="231">
        <v>68</v>
      </c>
      <c r="M38" s="227">
        <v>50695</v>
      </c>
      <c r="N38" s="231">
        <v>68</v>
      </c>
      <c r="O38" s="227">
        <v>22462</v>
      </c>
      <c r="P38" s="231">
        <v>68</v>
      </c>
      <c r="Q38" s="228">
        <v>122</v>
      </c>
      <c r="R38" s="232">
        <v>33</v>
      </c>
      <c r="S38" s="229">
        <v>348</v>
      </c>
      <c r="T38" s="232">
        <v>33</v>
      </c>
      <c r="U38" s="229">
        <v>915</v>
      </c>
      <c r="V38" s="232">
        <v>33</v>
      </c>
      <c r="W38" s="229">
        <v>233</v>
      </c>
      <c r="X38" s="232">
        <v>33</v>
      </c>
      <c r="Y38" s="226">
        <v>1017</v>
      </c>
      <c r="Z38" s="232">
        <v>33</v>
      </c>
      <c r="AA38" s="229">
        <v>2680</v>
      </c>
      <c r="AB38" s="232">
        <v>33</v>
      </c>
      <c r="AC38" s="229">
        <v>2988</v>
      </c>
      <c r="AD38" s="232">
        <v>33</v>
      </c>
    </row>
    <row r="39" spans="1:30" s="242" customFormat="1" ht="15" customHeight="1">
      <c r="A39" s="229">
        <v>1320</v>
      </c>
      <c r="B39" s="232">
        <v>67</v>
      </c>
      <c r="C39" s="229">
        <v>2716</v>
      </c>
      <c r="D39" s="232">
        <v>67</v>
      </c>
      <c r="E39" s="227">
        <v>10328</v>
      </c>
      <c r="F39" s="232">
        <v>67</v>
      </c>
      <c r="G39" s="229">
        <v>1678</v>
      </c>
      <c r="H39" s="232">
        <v>67</v>
      </c>
      <c r="I39" s="227">
        <v>4856</v>
      </c>
      <c r="J39" s="232">
        <v>67</v>
      </c>
      <c r="K39" s="227">
        <v>22420</v>
      </c>
      <c r="L39" s="232">
        <v>67</v>
      </c>
      <c r="M39" s="227">
        <v>50890</v>
      </c>
      <c r="N39" s="232">
        <v>67</v>
      </c>
      <c r="O39" s="227">
        <v>22516</v>
      </c>
      <c r="P39" s="232">
        <v>67</v>
      </c>
      <c r="Q39" s="229">
        <v>123</v>
      </c>
      <c r="R39" s="231">
        <v>34</v>
      </c>
      <c r="S39" s="229">
        <v>353</v>
      </c>
      <c r="T39" s="231">
        <v>34</v>
      </c>
      <c r="U39" s="229">
        <v>923</v>
      </c>
      <c r="V39" s="231">
        <v>34</v>
      </c>
      <c r="W39" s="229">
        <v>236</v>
      </c>
      <c r="X39" s="231">
        <v>34</v>
      </c>
      <c r="Y39" s="226">
        <v>1031</v>
      </c>
      <c r="Z39" s="231">
        <v>34</v>
      </c>
      <c r="AA39" s="229">
        <v>2724</v>
      </c>
      <c r="AB39" s="231">
        <v>34</v>
      </c>
      <c r="AC39" s="229">
        <v>3036</v>
      </c>
      <c r="AD39" s="231">
        <v>34</v>
      </c>
    </row>
    <row r="40" spans="1:30" s="242" customFormat="1" ht="15" customHeight="1">
      <c r="A40" s="229">
        <v>1326</v>
      </c>
      <c r="B40" s="231">
        <v>66</v>
      </c>
      <c r="C40" s="229">
        <v>2730</v>
      </c>
      <c r="D40" s="231">
        <v>66</v>
      </c>
      <c r="E40" s="227">
        <v>10362</v>
      </c>
      <c r="F40" s="231">
        <v>66</v>
      </c>
      <c r="G40" s="229">
        <v>1690</v>
      </c>
      <c r="H40" s="231">
        <v>66</v>
      </c>
      <c r="I40" s="227">
        <v>4882</v>
      </c>
      <c r="J40" s="231">
        <v>66</v>
      </c>
      <c r="K40" s="227">
        <v>22490</v>
      </c>
      <c r="L40" s="231">
        <v>66</v>
      </c>
      <c r="M40" s="227">
        <v>51085</v>
      </c>
      <c r="N40" s="231">
        <v>66</v>
      </c>
      <c r="O40" s="227">
        <v>22570</v>
      </c>
      <c r="P40" s="231">
        <v>66</v>
      </c>
      <c r="Q40" s="228">
        <v>124</v>
      </c>
      <c r="R40" s="232">
        <v>35</v>
      </c>
      <c r="S40" s="229">
        <v>358</v>
      </c>
      <c r="T40" s="232">
        <v>35</v>
      </c>
      <c r="U40" s="229">
        <v>931</v>
      </c>
      <c r="V40" s="232">
        <v>35</v>
      </c>
      <c r="W40" s="229">
        <v>239</v>
      </c>
      <c r="X40" s="232">
        <v>35</v>
      </c>
      <c r="Y40" s="226">
        <v>1045</v>
      </c>
      <c r="Z40" s="232">
        <v>35</v>
      </c>
      <c r="AA40" s="229">
        <v>2768</v>
      </c>
      <c r="AB40" s="232">
        <v>35</v>
      </c>
      <c r="AC40" s="229">
        <v>3084</v>
      </c>
      <c r="AD40" s="232">
        <v>35</v>
      </c>
    </row>
    <row r="41" spans="1:30" s="242" customFormat="1" ht="15" customHeight="1">
      <c r="A41" s="229">
        <v>1332</v>
      </c>
      <c r="B41" s="232">
        <v>65</v>
      </c>
      <c r="C41" s="229">
        <v>2744</v>
      </c>
      <c r="D41" s="232">
        <v>65</v>
      </c>
      <c r="E41" s="227">
        <v>10396</v>
      </c>
      <c r="F41" s="232">
        <v>65</v>
      </c>
      <c r="G41" s="229">
        <v>1702</v>
      </c>
      <c r="H41" s="232">
        <v>65</v>
      </c>
      <c r="I41" s="227">
        <v>4908</v>
      </c>
      <c r="J41" s="232">
        <v>65</v>
      </c>
      <c r="K41" s="227">
        <v>22560</v>
      </c>
      <c r="L41" s="232">
        <v>65</v>
      </c>
      <c r="M41" s="227">
        <v>51280</v>
      </c>
      <c r="N41" s="232">
        <v>65</v>
      </c>
      <c r="O41" s="227">
        <v>22624</v>
      </c>
      <c r="P41" s="232">
        <v>65</v>
      </c>
      <c r="Q41" s="229">
        <v>125</v>
      </c>
      <c r="R41" s="231">
        <v>36</v>
      </c>
      <c r="S41" s="229">
        <v>363</v>
      </c>
      <c r="T41" s="231">
        <v>36</v>
      </c>
      <c r="U41" s="229">
        <v>939</v>
      </c>
      <c r="V41" s="231">
        <v>36</v>
      </c>
      <c r="W41" s="229">
        <v>242</v>
      </c>
      <c r="X41" s="231">
        <v>36</v>
      </c>
      <c r="Y41" s="226">
        <v>1059</v>
      </c>
      <c r="Z41" s="231">
        <v>36</v>
      </c>
      <c r="AA41" s="229">
        <v>2812</v>
      </c>
      <c r="AB41" s="231">
        <v>36</v>
      </c>
      <c r="AC41" s="229">
        <v>3132</v>
      </c>
      <c r="AD41" s="231">
        <v>36</v>
      </c>
    </row>
    <row r="42" spans="1:30" s="242" customFormat="1" ht="15" customHeight="1">
      <c r="A42" s="229">
        <v>1338</v>
      </c>
      <c r="B42" s="231">
        <v>64</v>
      </c>
      <c r="C42" s="229">
        <v>2758</v>
      </c>
      <c r="D42" s="231">
        <v>64</v>
      </c>
      <c r="E42" s="227">
        <v>10430</v>
      </c>
      <c r="F42" s="231">
        <v>64</v>
      </c>
      <c r="G42" s="229">
        <v>1714</v>
      </c>
      <c r="H42" s="231">
        <v>64</v>
      </c>
      <c r="I42" s="227">
        <v>4934</v>
      </c>
      <c r="J42" s="231">
        <v>64</v>
      </c>
      <c r="K42" s="227">
        <v>22630</v>
      </c>
      <c r="L42" s="231">
        <v>64</v>
      </c>
      <c r="M42" s="227">
        <v>51475</v>
      </c>
      <c r="N42" s="231">
        <v>64</v>
      </c>
      <c r="O42" s="227">
        <v>22678</v>
      </c>
      <c r="P42" s="231">
        <v>64</v>
      </c>
      <c r="Q42" s="228">
        <v>126</v>
      </c>
      <c r="R42" s="232">
        <v>37</v>
      </c>
      <c r="S42" s="229">
        <v>368</v>
      </c>
      <c r="T42" s="232">
        <v>37</v>
      </c>
      <c r="U42" s="229">
        <v>947</v>
      </c>
      <c r="V42" s="232">
        <v>37</v>
      </c>
      <c r="W42" s="229">
        <v>245</v>
      </c>
      <c r="X42" s="232">
        <v>37</v>
      </c>
      <c r="Y42" s="226">
        <v>1073</v>
      </c>
      <c r="Z42" s="232">
        <v>37</v>
      </c>
      <c r="AA42" s="229">
        <v>2856</v>
      </c>
      <c r="AB42" s="232">
        <v>37</v>
      </c>
      <c r="AC42" s="229">
        <v>3180</v>
      </c>
      <c r="AD42" s="232">
        <v>37</v>
      </c>
    </row>
    <row r="43" spans="1:30" s="242" customFormat="1" ht="15" customHeight="1">
      <c r="A43" s="229">
        <v>1344</v>
      </c>
      <c r="B43" s="232">
        <v>63</v>
      </c>
      <c r="C43" s="229">
        <v>2772</v>
      </c>
      <c r="D43" s="232">
        <v>63</v>
      </c>
      <c r="E43" s="227">
        <v>10464</v>
      </c>
      <c r="F43" s="232">
        <v>63</v>
      </c>
      <c r="G43" s="229">
        <v>1726</v>
      </c>
      <c r="H43" s="232">
        <v>63</v>
      </c>
      <c r="I43" s="227">
        <v>4960</v>
      </c>
      <c r="J43" s="232">
        <v>63</v>
      </c>
      <c r="K43" s="227">
        <v>22700</v>
      </c>
      <c r="L43" s="232">
        <v>63</v>
      </c>
      <c r="M43" s="227">
        <v>51670</v>
      </c>
      <c r="N43" s="232">
        <v>63</v>
      </c>
      <c r="O43" s="227">
        <v>22732</v>
      </c>
      <c r="P43" s="232">
        <v>63</v>
      </c>
      <c r="Q43" s="229">
        <v>127</v>
      </c>
      <c r="R43" s="231">
        <v>38</v>
      </c>
      <c r="S43" s="229">
        <v>373</v>
      </c>
      <c r="T43" s="231">
        <v>38</v>
      </c>
      <c r="U43" s="229">
        <v>955</v>
      </c>
      <c r="V43" s="231">
        <v>38</v>
      </c>
      <c r="W43" s="229">
        <v>248</v>
      </c>
      <c r="X43" s="231">
        <v>38</v>
      </c>
      <c r="Y43" s="226">
        <v>1087</v>
      </c>
      <c r="Z43" s="231">
        <v>38</v>
      </c>
      <c r="AA43" s="229">
        <v>2900</v>
      </c>
      <c r="AB43" s="231">
        <v>38</v>
      </c>
      <c r="AC43" s="229">
        <v>3228</v>
      </c>
      <c r="AD43" s="231">
        <v>38</v>
      </c>
    </row>
    <row r="44" spans="1:30" s="242" customFormat="1" ht="15" customHeight="1">
      <c r="A44" s="229">
        <v>1350</v>
      </c>
      <c r="B44" s="231">
        <v>62</v>
      </c>
      <c r="C44" s="229">
        <v>2786</v>
      </c>
      <c r="D44" s="231">
        <v>62</v>
      </c>
      <c r="E44" s="227">
        <v>10498</v>
      </c>
      <c r="F44" s="231">
        <v>62</v>
      </c>
      <c r="G44" s="229">
        <v>1738</v>
      </c>
      <c r="H44" s="231">
        <v>62</v>
      </c>
      <c r="I44" s="227">
        <v>4986</v>
      </c>
      <c r="J44" s="231">
        <v>62</v>
      </c>
      <c r="K44" s="227">
        <v>22770</v>
      </c>
      <c r="L44" s="231">
        <v>62</v>
      </c>
      <c r="M44" s="227">
        <v>51865</v>
      </c>
      <c r="N44" s="231">
        <v>62</v>
      </c>
      <c r="O44" s="227">
        <v>22786</v>
      </c>
      <c r="P44" s="231">
        <v>62</v>
      </c>
      <c r="Q44" s="228">
        <v>128</v>
      </c>
      <c r="R44" s="232">
        <v>39</v>
      </c>
      <c r="S44" s="229">
        <v>378</v>
      </c>
      <c r="T44" s="232">
        <v>39</v>
      </c>
      <c r="U44" s="229">
        <v>963</v>
      </c>
      <c r="V44" s="232">
        <v>39</v>
      </c>
      <c r="W44" s="229">
        <v>251</v>
      </c>
      <c r="X44" s="232">
        <v>39</v>
      </c>
      <c r="Y44" s="226">
        <v>1101</v>
      </c>
      <c r="Z44" s="232">
        <v>39</v>
      </c>
      <c r="AA44" s="229">
        <v>2944</v>
      </c>
      <c r="AB44" s="232">
        <v>39</v>
      </c>
      <c r="AC44" s="229">
        <v>3276</v>
      </c>
      <c r="AD44" s="232">
        <v>39</v>
      </c>
    </row>
    <row r="45" spans="1:30" s="242" customFormat="1" ht="15" customHeight="1">
      <c r="A45" s="229">
        <v>1356</v>
      </c>
      <c r="B45" s="232">
        <v>61</v>
      </c>
      <c r="C45" s="229">
        <v>2800</v>
      </c>
      <c r="D45" s="232">
        <v>61</v>
      </c>
      <c r="E45" s="227">
        <v>10532</v>
      </c>
      <c r="F45" s="232">
        <v>61</v>
      </c>
      <c r="G45" s="229">
        <v>1750</v>
      </c>
      <c r="H45" s="232">
        <v>61</v>
      </c>
      <c r="I45" s="227">
        <v>5012</v>
      </c>
      <c r="J45" s="232">
        <v>61</v>
      </c>
      <c r="K45" s="227">
        <v>22840</v>
      </c>
      <c r="L45" s="232">
        <v>61</v>
      </c>
      <c r="M45" s="227">
        <v>52060</v>
      </c>
      <c r="N45" s="232">
        <v>61</v>
      </c>
      <c r="O45" s="227">
        <v>22840</v>
      </c>
      <c r="P45" s="232">
        <v>61</v>
      </c>
      <c r="Q45" s="229">
        <v>129</v>
      </c>
      <c r="R45" s="231">
        <v>40</v>
      </c>
      <c r="S45" s="229">
        <v>383</v>
      </c>
      <c r="T45" s="231">
        <v>40</v>
      </c>
      <c r="U45" s="229">
        <v>971</v>
      </c>
      <c r="V45" s="231">
        <v>40</v>
      </c>
      <c r="W45" s="229">
        <v>254</v>
      </c>
      <c r="X45" s="231">
        <v>40</v>
      </c>
      <c r="Y45" s="226">
        <v>1115</v>
      </c>
      <c r="Z45" s="231">
        <v>40</v>
      </c>
      <c r="AA45" s="229">
        <v>2988</v>
      </c>
      <c r="AB45" s="231">
        <v>40</v>
      </c>
      <c r="AC45" s="229">
        <v>3324</v>
      </c>
      <c r="AD45" s="231">
        <v>40</v>
      </c>
    </row>
    <row r="46" spans="1:30" s="242" customFormat="1" ht="15" customHeight="1">
      <c r="A46" s="229">
        <v>1362</v>
      </c>
      <c r="B46" s="231">
        <v>60</v>
      </c>
      <c r="C46" s="229">
        <v>2814</v>
      </c>
      <c r="D46" s="231">
        <v>60</v>
      </c>
      <c r="E46" s="227">
        <v>10566</v>
      </c>
      <c r="F46" s="231">
        <v>60</v>
      </c>
      <c r="G46" s="229">
        <v>1762</v>
      </c>
      <c r="H46" s="231">
        <v>60</v>
      </c>
      <c r="I46" s="227">
        <v>5038</v>
      </c>
      <c r="J46" s="231">
        <v>60</v>
      </c>
      <c r="K46" s="227">
        <v>22910</v>
      </c>
      <c r="L46" s="231">
        <v>60</v>
      </c>
      <c r="M46" s="227">
        <v>52255</v>
      </c>
      <c r="N46" s="231">
        <v>60</v>
      </c>
      <c r="O46" s="227">
        <v>22894</v>
      </c>
      <c r="P46" s="231">
        <v>60</v>
      </c>
      <c r="Q46" s="228">
        <v>130</v>
      </c>
      <c r="R46" s="232">
        <v>41</v>
      </c>
      <c r="S46" s="229">
        <v>388</v>
      </c>
      <c r="T46" s="232">
        <v>41</v>
      </c>
      <c r="U46" s="229">
        <v>979</v>
      </c>
      <c r="V46" s="232">
        <v>41</v>
      </c>
      <c r="W46" s="229">
        <v>257</v>
      </c>
      <c r="X46" s="232">
        <v>41</v>
      </c>
      <c r="Y46" s="226">
        <v>1129</v>
      </c>
      <c r="Z46" s="232">
        <v>41</v>
      </c>
      <c r="AA46" s="229">
        <v>3032</v>
      </c>
      <c r="AB46" s="232">
        <v>41</v>
      </c>
      <c r="AC46" s="229">
        <v>3372</v>
      </c>
      <c r="AD46" s="232">
        <v>41</v>
      </c>
    </row>
    <row r="47" spans="1:30" s="242" customFormat="1" ht="15" customHeight="1">
      <c r="A47" s="229">
        <v>1368</v>
      </c>
      <c r="B47" s="232">
        <v>59</v>
      </c>
      <c r="C47" s="229">
        <v>2828</v>
      </c>
      <c r="D47" s="232">
        <v>59</v>
      </c>
      <c r="E47" s="227">
        <v>10600</v>
      </c>
      <c r="F47" s="232">
        <v>59</v>
      </c>
      <c r="G47" s="229">
        <v>1774</v>
      </c>
      <c r="H47" s="232">
        <v>59</v>
      </c>
      <c r="I47" s="227">
        <v>5064</v>
      </c>
      <c r="J47" s="232">
        <v>59</v>
      </c>
      <c r="K47" s="227">
        <v>22980</v>
      </c>
      <c r="L47" s="232">
        <v>59</v>
      </c>
      <c r="M47" s="227">
        <v>52450</v>
      </c>
      <c r="N47" s="232">
        <v>59</v>
      </c>
      <c r="O47" s="227">
        <v>22948</v>
      </c>
      <c r="P47" s="232">
        <v>59</v>
      </c>
      <c r="Q47" s="229">
        <v>131</v>
      </c>
      <c r="R47" s="231">
        <v>42</v>
      </c>
      <c r="S47" s="229">
        <v>393</v>
      </c>
      <c r="T47" s="231">
        <v>42</v>
      </c>
      <c r="U47" s="229">
        <v>987</v>
      </c>
      <c r="V47" s="231">
        <v>42</v>
      </c>
      <c r="W47" s="229">
        <v>260</v>
      </c>
      <c r="X47" s="231">
        <v>42</v>
      </c>
      <c r="Y47" s="226">
        <v>1143</v>
      </c>
      <c r="Z47" s="231">
        <v>42</v>
      </c>
      <c r="AA47" s="229">
        <v>3076</v>
      </c>
      <c r="AB47" s="231">
        <v>42</v>
      </c>
      <c r="AC47" s="229">
        <v>3420</v>
      </c>
      <c r="AD47" s="231">
        <v>42</v>
      </c>
    </row>
    <row r="48" spans="1:30" s="242" customFormat="1" ht="15" customHeight="1">
      <c r="A48" s="229">
        <v>1374</v>
      </c>
      <c r="B48" s="231">
        <v>58</v>
      </c>
      <c r="C48" s="229">
        <v>2842</v>
      </c>
      <c r="D48" s="231">
        <v>58</v>
      </c>
      <c r="E48" s="227">
        <v>10634</v>
      </c>
      <c r="F48" s="231">
        <v>58</v>
      </c>
      <c r="G48" s="229">
        <v>1786</v>
      </c>
      <c r="H48" s="231">
        <v>58</v>
      </c>
      <c r="I48" s="227">
        <v>5090</v>
      </c>
      <c r="J48" s="231">
        <v>58</v>
      </c>
      <c r="K48" s="227">
        <v>23050</v>
      </c>
      <c r="L48" s="231">
        <v>58</v>
      </c>
      <c r="M48" s="227">
        <v>52645</v>
      </c>
      <c r="N48" s="231">
        <v>58</v>
      </c>
      <c r="O48" s="227">
        <v>23002</v>
      </c>
      <c r="P48" s="231">
        <v>58</v>
      </c>
      <c r="Q48" s="228">
        <v>132</v>
      </c>
      <c r="R48" s="232">
        <v>43</v>
      </c>
      <c r="S48" s="229">
        <v>398</v>
      </c>
      <c r="T48" s="232">
        <v>43</v>
      </c>
      <c r="U48" s="229">
        <v>995</v>
      </c>
      <c r="V48" s="232">
        <v>43</v>
      </c>
      <c r="W48" s="229">
        <v>263</v>
      </c>
      <c r="X48" s="232">
        <v>43</v>
      </c>
      <c r="Y48" s="226">
        <v>1157</v>
      </c>
      <c r="Z48" s="232">
        <v>43</v>
      </c>
      <c r="AA48" s="229">
        <v>3120</v>
      </c>
      <c r="AB48" s="232">
        <v>43</v>
      </c>
      <c r="AC48" s="229">
        <v>3468</v>
      </c>
      <c r="AD48" s="232">
        <v>43</v>
      </c>
    </row>
    <row r="49" spans="1:30" s="242" customFormat="1" ht="15" customHeight="1">
      <c r="A49" s="229">
        <v>1380</v>
      </c>
      <c r="B49" s="232">
        <v>57</v>
      </c>
      <c r="C49" s="229">
        <v>2856</v>
      </c>
      <c r="D49" s="232">
        <v>57</v>
      </c>
      <c r="E49" s="227">
        <v>10668</v>
      </c>
      <c r="F49" s="232">
        <v>57</v>
      </c>
      <c r="G49" s="229">
        <v>1798</v>
      </c>
      <c r="H49" s="232">
        <v>57</v>
      </c>
      <c r="I49" s="227">
        <v>5116</v>
      </c>
      <c r="J49" s="232">
        <v>57</v>
      </c>
      <c r="K49" s="227">
        <v>23120</v>
      </c>
      <c r="L49" s="232">
        <v>57</v>
      </c>
      <c r="M49" s="227">
        <v>52840</v>
      </c>
      <c r="N49" s="232">
        <v>57</v>
      </c>
      <c r="O49" s="227">
        <v>23056</v>
      </c>
      <c r="P49" s="232">
        <v>57</v>
      </c>
      <c r="Q49" s="229">
        <v>133</v>
      </c>
      <c r="R49" s="231">
        <v>44</v>
      </c>
      <c r="S49" s="229">
        <v>403</v>
      </c>
      <c r="T49" s="231">
        <v>44</v>
      </c>
      <c r="U49" s="229">
        <v>1003</v>
      </c>
      <c r="V49" s="231">
        <v>44</v>
      </c>
      <c r="W49" s="229">
        <v>266</v>
      </c>
      <c r="X49" s="231">
        <v>44</v>
      </c>
      <c r="Y49" s="226">
        <v>1171</v>
      </c>
      <c r="Z49" s="231">
        <v>44</v>
      </c>
      <c r="AA49" s="229">
        <v>3164</v>
      </c>
      <c r="AB49" s="231">
        <v>44</v>
      </c>
      <c r="AC49" s="229">
        <v>3516</v>
      </c>
      <c r="AD49" s="231">
        <v>44</v>
      </c>
    </row>
    <row r="50" spans="1:30" s="242" customFormat="1" ht="15" customHeight="1">
      <c r="A50" s="229">
        <v>1386</v>
      </c>
      <c r="B50" s="231">
        <v>56</v>
      </c>
      <c r="C50" s="229">
        <v>2870</v>
      </c>
      <c r="D50" s="231">
        <v>56</v>
      </c>
      <c r="E50" s="227">
        <v>10702</v>
      </c>
      <c r="F50" s="231">
        <v>56</v>
      </c>
      <c r="G50" s="229">
        <v>1810</v>
      </c>
      <c r="H50" s="231">
        <v>56</v>
      </c>
      <c r="I50" s="227">
        <v>5142</v>
      </c>
      <c r="J50" s="231">
        <v>56</v>
      </c>
      <c r="K50" s="227">
        <v>23190</v>
      </c>
      <c r="L50" s="231">
        <v>56</v>
      </c>
      <c r="M50" s="227">
        <v>53035</v>
      </c>
      <c r="N50" s="231">
        <v>56</v>
      </c>
      <c r="O50" s="227">
        <v>23110</v>
      </c>
      <c r="P50" s="231">
        <v>56</v>
      </c>
      <c r="Q50" s="228">
        <v>134</v>
      </c>
      <c r="R50" s="232">
        <v>45</v>
      </c>
      <c r="S50" s="229">
        <v>408</v>
      </c>
      <c r="T50" s="232">
        <v>45</v>
      </c>
      <c r="U50" s="229">
        <v>1011</v>
      </c>
      <c r="V50" s="232">
        <v>45</v>
      </c>
      <c r="W50" s="229">
        <v>269</v>
      </c>
      <c r="X50" s="232">
        <v>45</v>
      </c>
      <c r="Y50" s="226">
        <v>1185</v>
      </c>
      <c r="Z50" s="232">
        <v>45</v>
      </c>
      <c r="AA50" s="229">
        <v>3208</v>
      </c>
      <c r="AB50" s="232">
        <v>45</v>
      </c>
      <c r="AC50" s="229">
        <v>3564</v>
      </c>
      <c r="AD50" s="232">
        <v>45</v>
      </c>
    </row>
    <row r="51" spans="1:30" s="242" customFormat="1" ht="15" customHeight="1">
      <c r="A51" s="229">
        <v>1392</v>
      </c>
      <c r="B51" s="232">
        <v>55</v>
      </c>
      <c r="C51" s="229">
        <v>2884</v>
      </c>
      <c r="D51" s="232">
        <v>55</v>
      </c>
      <c r="E51" s="227">
        <v>10736</v>
      </c>
      <c r="F51" s="232">
        <v>55</v>
      </c>
      <c r="G51" s="229">
        <v>1822</v>
      </c>
      <c r="H51" s="232">
        <v>55</v>
      </c>
      <c r="I51" s="227">
        <v>5168</v>
      </c>
      <c r="J51" s="232">
        <v>55</v>
      </c>
      <c r="K51" s="227">
        <v>23260</v>
      </c>
      <c r="L51" s="232">
        <v>55</v>
      </c>
      <c r="M51" s="227">
        <v>53230</v>
      </c>
      <c r="N51" s="232">
        <v>55</v>
      </c>
      <c r="O51" s="227">
        <v>23164</v>
      </c>
      <c r="P51" s="232">
        <v>55</v>
      </c>
      <c r="Q51" s="229">
        <v>135</v>
      </c>
      <c r="R51" s="231">
        <v>46</v>
      </c>
      <c r="S51" s="229">
        <v>413</v>
      </c>
      <c r="T51" s="231">
        <v>46</v>
      </c>
      <c r="U51" s="229">
        <v>1019</v>
      </c>
      <c r="V51" s="231">
        <v>46</v>
      </c>
      <c r="W51" s="229">
        <v>272</v>
      </c>
      <c r="X51" s="231">
        <v>46</v>
      </c>
      <c r="Y51" s="226">
        <v>1199</v>
      </c>
      <c r="Z51" s="231">
        <v>46</v>
      </c>
      <c r="AA51" s="229">
        <v>3252</v>
      </c>
      <c r="AB51" s="231">
        <v>46</v>
      </c>
      <c r="AC51" s="229">
        <v>3612</v>
      </c>
      <c r="AD51" s="231">
        <v>46</v>
      </c>
    </row>
    <row r="52" spans="1:30" s="242" customFormat="1" ht="15" customHeight="1">
      <c r="A52" s="229">
        <v>1398</v>
      </c>
      <c r="B52" s="231">
        <v>54</v>
      </c>
      <c r="C52" s="229">
        <v>2898</v>
      </c>
      <c r="D52" s="231">
        <v>54</v>
      </c>
      <c r="E52" s="227">
        <v>10770</v>
      </c>
      <c r="F52" s="231">
        <v>54</v>
      </c>
      <c r="G52" s="229">
        <v>1834</v>
      </c>
      <c r="H52" s="231">
        <v>54</v>
      </c>
      <c r="I52" s="227">
        <v>5194</v>
      </c>
      <c r="J52" s="231">
        <v>54</v>
      </c>
      <c r="K52" s="227">
        <v>23330</v>
      </c>
      <c r="L52" s="231">
        <v>54</v>
      </c>
      <c r="M52" s="227">
        <v>53425</v>
      </c>
      <c r="N52" s="231">
        <v>54</v>
      </c>
      <c r="O52" s="227">
        <v>23218</v>
      </c>
      <c r="P52" s="231">
        <v>54</v>
      </c>
      <c r="Q52" s="228">
        <v>136</v>
      </c>
      <c r="R52" s="232">
        <v>47</v>
      </c>
      <c r="S52" s="229">
        <v>418</v>
      </c>
      <c r="T52" s="232">
        <v>47</v>
      </c>
      <c r="U52" s="229">
        <v>1027</v>
      </c>
      <c r="V52" s="232">
        <v>47</v>
      </c>
      <c r="W52" s="229">
        <v>275</v>
      </c>
      <c r="X52" s="232">
        <v>47</v>
      </c>
      <c r="Y52" s="226">
        <v>1213</v>
      </c>
      <c r="Z52" s="232">
        <v>47</v>
      </c>
      <c r="AA52" s="229">
        <v>3296</v>
      </c>
      <c r="AB52" s="232">
        <v>47</v>
      </c>
      <c r="AC52" s="229">
        <v>3660</v>
      </c>
      <c r="AD52" s="232">
        <v>47</v>
      </c>
    </row>
    <row r="53" spans="1:30" s="242" customFormat="1" ht="15" customHeight="1">
      <c r="A53" s="229">
        <v>1404</v>
      </c>
      <c r="B53" s="232">
        <v>53</v>
      </c>
      <c r="C53" s="229">
        <v>2912</v>
      </c>
      <c r="D53" s="232">
        <v>53</v>
      </c>
      <c r="E53" s="227">
        <v>10804</v>
      </c>
      <c r="F53" s="232">
        <v>53</v>
      </c>
      <c r="G53" s="229">
        <v>1846</v>
      </c>
      <c r="H53" s="232">
        <v>53</v>
      </c>
      <c r="I53" s="227">
        <v>5220</v>
      </c>
      <c r="J53" s="232">
        <v>53</v>
      </c>
      <c r="K53" s="227">
        <v>23400</v>
      </c>
      <c r="L53" s="232">
        <v>53</v>
      </c>
      <c r="M53" s="227">
        <v>53620</v>
      </c>
      <c r="N53" s="232">
        <v>53</v>
      </c>
      <c r="O53" s="227">
        <v>23272</v>
      </c>
      <c r="P53" s="232">
        <v>53</v>
      </c>
      <c r="Q53" s="229">
        <v>137</v>
      </c>
      <c r="R53" s="231">
        <v>48</v>
      </c>
      <c r="S53" s="229">
        <v>423</v>
      </c>
      <c r="T53" s="231">
        <v>48</v>
      </c>
      <c r="U53" s="229">
        <v>1035</v>
      </c>
      <c r="V53" s="231">
        <v>48</v>
      </c>
      <c r="W53" s="229">
        <v>278</v>
      </c>
      <c r="X53" s="231">
        <v>48</v>
      </c>
      <c r="Y53" s="226">
        <v>1227</v>
      </c>
      <c r="Z53" s="231">
        <v>48</v>
      </c>
      <c r="AA53" s="229">
        <v>3340</v>
      </c>
      <c r="AB53" s="231">
        <v>48</v>
      </c>
      <c r="AC53" s="229">
        <v>3708</v>
      </c>
      <c r="AD53" s="231">
        <v>48</v>
      </c>
    </row>
    <row r="54" spans="1:30" s="242" customFormat="1" ht="15" customHeight="1">
      <c r="A54" s="229">
        <v>1410</v>
      </c>
      <c r="B54" s="231">
        <v>52</v>
      </c>
      <c r="C54" s="229">
        <v>2926</v>
      </c>
      <c r="D54" s="231">
        <v>52</v>
      </c>
      <c r="E54" s="227">
        <v>10838</v>
      </c>
      <c r="F54" s="231">
        <v>52</v>
      </c>
      <c r="G54" s="229">
        <v>1858</v>
      </c>
      <c r="H54" s="231">
        <v>52</v>
      </c>
      <c r="I54" s="227">
        <v>5246</v>
      </c>
      <c r="J54" s="231">
        <v>52</v>
      </c>
      <c r="K54" s="227">
        <v>23470</v>
      </c>
      <c r="L54" s="231">
        <v>52</v>
      </c>
      <c r="M54" s="227">
        <v>53815</v>
      </c>
      <c r="N54" s="231">
        <v>52</v>
      </c>
      <c r="O54" s="227">
        <v>23326</v>
      </c>
      <c r="P54" s="231">
        <v>52</v>
      </c>
      <c r="Q54" s="228">
        <v>138</v>
      </c>
      <c r="R54" s="232">
        <v>49</v>
      </c>
      <c r="S54" s="229">
        <v>428</v>
      </c>
      <c r="T54" s="232">
        <v>49</v>
      </c>
      <c r="U54" s="229">
        <v>1043</v>
      </c>
      <c r="V54" s="232">
        <v>49</v>
      </c>
      <c r="W54" s="229">
        <v>281</v>
      </c>
      <c r="X54" s="232">
        <v>49</v>
      </c>
      <c r="Y54" s="226">
        <v>1241</v>
      </c>
      <c r="Z54" s="232">
        <v>49</v>
      </c>
      <c r="AA54" s="229">
        <v>3384</v>
      </c>
      <c r="AB54" s="232">
        <v>49</v>
      </c>
      <c r="AC54" s="229">
        <v>3756</v>
      </c>
      <c r="AD54" s="232">
        <v>49</v>
      </c>
    </row>
    <row r="55" spans="1:30" s="242" customFormat="1" ht="15" customHeight="1">
      <c r="A55" s="229">
        <v>1416</v>
      </c>
      <c r="B55" s="232">
        <v>51</v>
      </c>
      <c r="C55" s="229">
        <v>2940</v>
      </c>
      <c r="D55" s="232">
        <v>51</v>
      </c>
      <c r="E55" s="227">
        <v>10872</v>
      </c>
      <c r="F55" s="232">
        <v>51</v>
      </c>
      <c r="G55" s="229">
        <v>1870</v>
      </c>
      <c r="H55" s="232">
        <v>51</v>
      </c>
      <c r="I55" s="227">
        <v>5272</v>
      </c>
      <c r="J55" s="232">
        <v>51</v>
      </c>
      <c r="K55" s="227">
        <v>23540</v>
      </c>
      <c r="L55" s="232">
        <v>51</v>
      </c>
      <c r="M55" s="227">
        <v>54010</v>
      </c>
      <c r="N55" s="232">
        <v>51</v>
      </c>
      <c r="O55" s="227">
        <v>23380</v>
      </c>
      <c r="P55" s="232">
        <v>51</v>
      </c>
      <c r="Q55" s="229">
        <v>139</v>
      </c>
      <c r="R55" s="231">
        <v>50</v>
      </c>
      <c r="S55" s="229">
        <v>433</v>
      </c>
      <c r="T55" s="231">
        <v>50</v>
      </c>
      <c r="U55" s="229">
        <v>1051</v>
      </c>
      <c r="V55" s="231">
        <v>50</v>
      </c>
      <c r="W55" s="229">
        <v>284</v>
      </c>
      <c r="X55" s="231">
        <v>50</v>
      </c>
      <c r="Y55" s="226">
        <v>1255</v>
      </c>
      <c r="Z55" s="231">
        <v>50</v>
      </c>
      <c r="AA55" s="229">
        <v>3428</v>
      </c>
      <c r="AB55" s="231">
        <v>50</v>
      </c>
      <c r="AC55" s="229">
        <v>3804</v>
      </c>
      <c r="AD55" s="231">
        <v>50</v>
      </c>
    </row>
    <row r="56" spans="1:30" s="242" customFormat="1" ht="15" customHeight="1">
      <c r="A56" s="229">
        <v>1422</v>
      </c>
      <c r="B56" s="231">
        <v>50</v>
      </c>
      <c r="C56" s="229">
        <v>2954</v>
      </c>
      <c r="D56" s="231">
        <v>50</v>
      </c>
      <c r="E56" s="227">
        <v>10906</v>
      </c>
      <c r="F56" s="231">
        <v>50</v>
      </c>
      <c r="G56" s="229">
        <v>1882</v>
      </c>
      <c r="H56" s="231">
        <v>50</v>
      </c>
      <c r="I56" s="227">
        <v>5298</v>
      </c>
      <c r="J56" s="231">
        <v>50</v>
      </c>
      <c r="K56" s="227">
        <v>23610</v>
      </c>
      <c r="L56" s="231">
        <v>50</v>
      </c>
      <c r="M56" s="227">
        <v>54205</v>
      </c>
      <c r="N56" s="231">
        <v>50</v>
      </c>
      <c r="O56" s="227">
        <v>23434</v>
      </c>
      <c r="P56" s="231">
        <v>50</v>
      </c>
      <c r="Q56" s="228">
        <v>140</v>
      </c>
      <c r="R56" s="232">
        <v>51</v>
      </c>
      <c r="S56" s="229">
        <v>438</v>
      </c>
      <c r="T56" s="232">
        <v>51</v>
      </c>
      <c r="U56" s="229">
        <v>1059</v>
      </c>
      <c r="V56" s="232">
        <v>51</v>
      </c>
      <c r="W56" s="229">
        <v>287</v>
      </c>
      <c r="X56" s="232">
        <v>51</v>
      </c>
      <c r="Y56" s="226">
        <v>1269</v>
      </c>
      <c r="Z56" s="232">
        <v>51</v>
      </c>
      <c r="AA56" s="229">
        <v>3472</v>
      </c>
      <c r="AB56" s="232">
        <v>51</v>
      </c>
      <c r="AC56" s="229">
        <v>3852</v>
      </c>
      <c r="AD56" s="232">
        <v>51</v>
      </c>
    </row>
    <row r="57" spans="1:30" s="242" customFormat="1" ht="15" customHeight="1">
      <c r="A57" s="229">
        <v>1428</v>
      </c>
      <c r="B57" s="232">
        <v>49</v>
      </c>
      <c r="C57" s="229">
        <v>2968</v>
      </c>
      <c r="D57" s="232">
        <v>49</v>
      </c>
      <c r="E57" s="227">
        <v>10940</v>
      </c>
      <c r="F57" s="232">
        <v>49</v>
      </c>
      <c r="G57" s="229">
        <v>1894</v>
      </c>
      <c r="H57" s="232">
        <v>49</v>
      </c>
      <c r="I57" s="227">
        <v>5324</v>
      </c>
      <c r="J57" s="232">
        <v>49</v>
      </c>
      <c r="K57" s="227">
        <v>23680</v>
      </c>
      <c r="L57" s="232">
        <v>49</v>
      </c>
      <c r="M57" s="227">
        <v>54400</v>
      </c>
      <c r="N57" s="232">
        <v>49</v>
      </c>
      <c r="O57" s="227">
        <v>23488</v>
      </c>
      <c r="P57" s="232">
        <v>49</v>
      </c>
      <c r="Q57" s="229">
        <v>141</v>
      </c>
      <c r="R57" s="231">
        <v>52</v>
      </c>
      <c r="S57" s="229">
        <v>443</v>
      </c>
      <c r="T57" s="231">
        <v>52</v>
      </c>
      <c r="U57" s="229">
        <v>1067</v>
      </c>
      <c r="V57" s="231">
        <v>52</v>
      </c>
      <c r="W57" s="229">
        <v>290</v>
      </c>
      <c r="X57" s="231">
        <v>52</v>
      </c>
      <c r="Y57" s="226">
        <v>1283</v>
      </c>
      <c r="Z57" s="231">
        <v>52</v>
      </c>
      <c r="AA57" s="229">
        <v>3516</v>
      </c>
      <c r="AB57" s="231">
        <v>52</v>
      </c>
      <c r="AC57" s="229">
        <v>3900</v>
      </c>
      <c r="AD57" s="231">
        <v>52</v>
      </c>
    </row>
    <row r="58" spans="1:30" s="242" customFormat="1" ht="15" customHeight="1">
      <c r="A58" s="229">
        <v>1434</v>
      </c>
      <c r="B58" s="231">
        <v>48</v>
      </c>
      <c r="C58" s="229">
        <v>2982</v>
      </c>
      <c r="D58" s="231">
        <v>48</v>
      </c>
      <c r="E58" s="227">
        <v>10974</v>
      </c>
      <c r="F58" s="231">
        <v>48</v>
      </c>
      <c r="G58" s="229">
        <v>1906</v>
      </c>
      <c r="H58" s="231">
        <v>48</v>
      </c>
      <c r="I58" s="227">
        <v>5350</v>
      </c>
      <c r="J58" s="231">
        <v>48</v>
      </c>
      <c r="K58" s="227">
        <v>23750</v>
      </c>
      <c r="L58" s="231">
        <v>48</v>
      </c>
      <c r="M58" s="227">
        <v>54595</v>
      </c>
      <c r="N58" s="231">
        <v>48</v>
      </c>
      <c r="O58" s="227">
        <v>23542</v>
      </c>
      <c r="P58" s="231">
        <v>48</v>
      </c>
      <c r="Q58" s="228">
        <v>142</v>
      </c>
      <c r="R58" s="232">
        <v>53</v>
      </c>
      <c r="S58" s="229">
        <v>448</v>
      </c>
      <c r="T58" s="232">
        <v>53</v>
      </c>
      <c r="U58" s="229">
        <v>1075</v>
      </c>
      <c r="V58" s="232">
        <v>53</v>
      </c>
      <c r="W58" s="229">
        <v>293</v>
      </c>
      <c r="X58" s="232">
        <v>53</v>
      </c>
      <c r="Y58" s="226">
        <v>1297</v>
      </c>
      <c r="Z58" s="232">
        <v>53</v>
      </c>
      <c r="AA58" s="229">
        <v>3560</v>
      </c>
      <c r="AB58" s="232">
        <v>53</v>
      </c>
      <c r="AC58" s="229">
        <v>3948</v>
      </c>
      <c r="AD58" s="232">
        <v>53</v>
      </c>
    </row>
    <row r="59" spans="1:30" s="242" customFormat="1" ht="15" customHeight="1">
      <c r="A59" s="229">
        <v>1440</v>
      </c>
      <c r="B59" s="232">
        <v>47</v>
      </c>
      <c r="C59" s="229">
        <v>2996</v>
      </c>
      <c r="D59" s="232">
        <v>47</v>
      </c>
      <c r="E59" s="227">
        <v>11008</v>
      </c>
      <c r="F59" s="232">
        <v>47</v>
      </c>
      <c r="G59" s="229">
        <v>1918</v>
      </c>
      <c r="H59" s="232">
        <v>47</v>
      </c>
      <c r="I59" s="227">
        <v>5376</v>
      </c>
      <c r="J59" s="232">
        <v>47</v>
      </c>
      <c r="K59" s="227">
        <v>23820</v>
      </c>
      <c r="L59" s="232">
        <v>47</v>
      </c>
      <c r="M59" s="227">
        <v>54790</v>
      </c>
      <c r="N59" s="232">
        <v>47</v>
      </c>
      <c r="O59" s="227">
        <v>23596</v>
      </c>
      <c r="P59" s="232">
        <v>47</v>
      </c>
      <c r="Q59" s="229">
        <v>143</v>
      </c>
      <c r="R59" s="231">
        <v>54</v>
      </c>
      <c r="S59" s="229">
        <v>453</v>
      </c>
      <c r="T59" s="231">
        <v>54</v>
      </c>
      <c r="U59" s="229">
        <v>1083</v>
      </c>
      <c r="V59" s="231">
        <v>54</v>
      </c>
      <c r="W59" s="229">
        <v>296</v>
      </c>
      <c r="X59" s="231">
        <v>54</v>
      </c>
      <c r="Y59" s="226">
        <v>1311</v>
      </c>
      <c r="Z59" s="231">
        <v>54</v>
      </c>
      <c r="AA59" s="229">
        <v>3604</v>
      </c>
      <c r="AB59" s="231">
        <v>54</v>
      </c>
      <c r="AC59" s="229">
        <v>3996</v>
      </c>
      <c r="AD59" s="231">
        <v>54</v>
      </c>
    </row>
    <row r="60" spans="1:30" s="242" customFormat="1" ht="15" customHeight="1">
      <c r="A60" s="229">
        <v>1446</v>
      </c>
      <c r="B60" s="231">
        <v>46</v>
      </c>
      <c r="C60" s="229">
        <v>3010</v>
      </c>
      <c r="D60" s="231">
        <v>46</v>
      </c>
      <c r="E60" s="227">
        <v>11042</v>
      </c>
      <c r="F60" s="231">
        <v>46</v>
      </c>
      <c r="G60" s="229">
        <v>1930</v>
      </c>
      <c r="H60" s="231">
        <v>46</v>
      </c>
      <c r="I60" s="227">
        <v>5402</v>
      </c>
      <c r="J60" s="231">
        <v>46</v>
      </c>
      <c r="K60" s="227">
        <v>23890</v>
      </c>
      <c r="L60" s="231">
        <v>46</v>
      </c>
      <c r="M60" s="227">
        <v>54985</v>
      </c>
      <c r="N60" s="231">
        <v>46</v>
      </c>
      <c r="O60" s="227">
        <v>23650</v>
      </c>
      <c r="P60" s="231">
        <v>46</v>
      </c>
      <c r="Q60" s="228">
        <v>144</v>
      </c>
      <c r="R60" s="232">
        <v>55</v>
      </c>
      <c r="S60" s="229">
        <v>458</v>
      </c>
      <c r="T60" s="232">
        <v>55</v>
      </c>
      <c r="U60" s="229">
        <v>1091</v>
      </c>
      <c r="V60" s="232">
        <v>55</v>
      </c>
      <c r="W60" s="229">
        <v>299</v>
      </c>
      <c r="X60" s="232">
        <v>55</v>
      </c>
      <c r="Y60" s="226">
        <v>1325</v>
      </c>
      <c r="Z60" s="232">
        <v>55</v>
      </c>
      <c r="AA60" s="229">
        <v>3648</v>
      </c>
      <c r="AB60" s="232">
        <v>55</v>
      </c>
      <c r="AC60" s="229">
        <v>4044</v>
      </c>
      <c r="AD60" s="232">
        <v>55</v>
      </c>
    </row>
    <row r="61" spans="1:30" s="242" customFormat="1" ht="15" customHeight="1">
      <c r="A61" s="229">
        <v>1452</v>
      </c>
      <c r="B61" s="232">
        <v>45</v>
      </c>
      <c r="C61" s="229">
        <v>3024</v>
      </c>
      <c r="D61" s="232">
        <v>45</v>
      </c>
      <c r="E61" s="227">
        <v>11076</v>
      </c>
      <c r="F61" s="232">
        <v>45</v>
      </c>
      <c r="G61" s="229">
        <v>1942</v>
      </c>
      <c r="H61" s="232">
        <v>45</v>
      </c>
      <c r="I61" s="227">
        <v>5428</v>
      </c>
      <c r="J61" s="232">
        <v>45</v>
      </c>
      <c r="K61" s="227">
        <v>23960</v>
      </c>
      <c r="L61" s="232">
        <v>45</v>
      </c>
      <c r="M61" s="227">
        <v>55180</v>
      </c>
      <c r="N61" s="232">
        <v>45</v>
      </c>
      <c r="O61" s="227">
        <v>23704</v>
      </c>
      <c r="P61" s="232">
        <v>45</v>
      </c>
      <c r="Q61" s="229">
        <v>145</v>
      </c>
      <c r="R61" s="231">
        <v>56</v>
      </c>
      <c r="S61" s="229">
        <v>463</v>
      </c>
      <c r="T61" s="231">
        <v>56</v>
      </c>
      <c r="U61" s="229">
        <v>1099</v>
      </c>
      <c r="V61" s="231">
        <v>56</v>
      </c>
      <c r="W61" s="229">
        <v>302</v>
      </c>
      <c r="X61" s="231">
        <v>56</v>
      </c>
      <c r="Y61" s="226">
        <v>1339</v>
      </c>
      <c r="Z61" s="231">
        <v>56</v>
      </c>
      <c r="AA61" s="229">
        <v>3692</v>
      </c>
      <c r="AB61" s="231">
        <v>56</v>
      </c>
      <c r="AC61" s="229">
        <v>4092</v>
      </c>
      <c r="AD61" s="231">
        <v>56</v>
      </c>
    </row>
    <row r="62" spans="1:30" s="242" customFormat="1" ht="15" customHeight="1">
      <c r="A62" s="229">
        <v>1458</v>
      </c>
      <c r="B62" s="231">
        <v>44</v>
      </c>
      <c r="C62" s="229">
        <v>3038</v>
      </c>
      <c r="D62" s="231">
        <v>44</v>
      </c>
      <c r="E62" s="227">
        <v>11110</v>
      </c>
      <c r="F62" s="231">
        <v>44</v>
      </c>
      <c r="G62" s="229">
        <v>1954</v>
      </c>
      <c r="H62" s="231">
        <v>44</v>
      </c>
      <c r="I62" s="227">
        <v>5454</v>
      </c>
      <c r="J62" s="231">
        <v>44</v>
      </c>
      <c r="K62" s="227">
        <v>24030</v>
      </c>
      <c r="L62" s="231">
        <v>44</v>
      </c>
      <c r="M62" s="227">
        <v>55375</v>
      </c>
      <c r="N62" s="231">
        <v>44</v>
      </c>
      <c r="O62" s="227">
        <v>23758</v>
      </c>
      <c r="P62" s="231">
        <v>44</v>
      </c>
      <c r="Q62" s="228">
        <v>146</v>
      </c>
      <c r="R62" s="232">
        <v>57</v>
      </c>
      <c r="S62" s="229">
        <v>468</v>
      </c>
      <c r="T62" s="232">
        <v>57</v>
      </c>
      <c r="U62" s="229">
        <v>1107</v>
      </c>
      <c r="V62" s="232">
        <v>57</v>
      </c>
      <c r="W62" s="229">
        <v>305</v>
      </c>
      <c r="X62" s="232">
        <v>57</v>
      </c>
      <c r="Y62" s="226">
        <v>1353</v>
      </c>
      <c r="Z62" s="232">
        <v>57</v>
      </c>
      <c r="AA62" s="229">
        <v>3736</v>
      </c>
      <c r="AB62" s="232">
        <v>57</v>
      </c>
      <c r="AC62" s="229">
        <v>4140</v>
      </c>
      <c r="AD62" s="232">
        <v>57</v>
      </c>
    </row>
    <row r="63" spans="1:30" s="242" customFormat="1" ht="15" customHeight="1">
      <c r="A63" s="229">
        <v>1464</v>
      </c>
      <c r="B63" s="232">
        <v>43</v>
      </c>
      <c r="C63" s="229">
        <v>3052</v>
      </c>
      <c r="D63" s="232">
        <v>43</v>
      </c>
      <c r="E63" s="227">
        <v>11144</v>
      </c>
      <c r="F63" s="232">
        <v>43</v>
      </c>
      <c r="G63" s="229">
        <v>1966</v>
      </c>
      <c r="H63" s="232">
        <v>43</v>
      </c>
      <c r="I63" s="227">
        <v>5480</v>
      </c>
      <c r="J63" s="232">
        <v>43</v>
      </c>
      <c r="K63" s="227">
        <v>24100</v>
      </c>
      <c r="L63" s="232">
        <v>43</v>
      </c>
      <c r="M63" s="227">
        <v>55570</v>
      </c>
      <c r="N63" s="232">
        <v>43</v>
      </c>
      <c r="O63" s="227">
        <v>23812</v>
      </c>
      <c r="P63" s="232">
        <v>43</v>
      </c>
      <c r="Q63" s="229">
        <v>147</v>
      </c>
      <c r="R63" s="231">
        <v>58</v>
      </c>
      <c r="S63" s="229">
        <v>473</v>
      </c>
      <c r="T63" s="231">
        <v>58</v>
      </c>
      <c r="U63" s="229">
        <v>1115</v>
      </c>
      <c r="V63" s="231">
        <v>58</v>
      </c>
      <c r="W63" s="229">
        <v>308</v>
      </c>
      <c r="X63" s="231">
        <v>58</v>
      </c>
      <c r="Y63" s="226">
        <v>1367</v>
      </c>
      <c r="Z63" s="231">
        <v>58</v>
      </c>
      <c r="AA63" s="229">
        <v>3780</v>
      </c>
      <c r="AB63" s="231">
        <v>58</v>
      </c>
      <c r="AC63" s="229">
        <v>4188</v>
      </c>
      <c r="AD63" s="231">
        <v>58</v>
      </c>
    </row>
    <row r="64" spans="1:30" s="242" customFormat="1" ht="15" customHeight="1">
      <c r="A64" s="229">
        <v>1470</v>
      </c>
      <c r="B64" s="231">
        <v>42</v>
      </c>
      <c r="C64" s="229">
        <v>3066</v>
      </c>
      <c r="D64" s="231">
        <v>42</v>
      </c>
      <c r="E64" s="227">
        <v>11178</v>
      </c>
      <c r="F64" s="231">
        <v>42</v>
      </c>
      <c r="G64" s="229">
        <v>1978</v>
      </c>
      <c r="H64" s="231">
        <v>42</v>
      </c>
      <c r="I64" s="227">
        <v>5506</v>
      </c>
      <c r="J64" s="231">
        <v>42</v>
      </c>
      <c r="K64" s="227">
        <v>24170</v>
      </c>
      <c r="L64" s="231">
        <v>42</v>
      </c>
      <c r="M64" s="227">
        <v>55765</v>
      </c>
      <c r="N64" s="231">
        <v>42</v>
      </c>
      <c r="O64" s="227">
        <v>23866</v>
      </c>
      <c r="P64" s="231">
        <v>42</v>
      </c>
      <c r="Q64" s="228">
        <v>148</v>
      </c>
      <c r="R64" s="232">
        <v>59</v>
      </c>
      <c r="S64" s="229">
        <v>478</v>
      </c>
      <c r="T64" s="232">
        <v>59</v>
      </c>
      <c r="U64" s="229">
        <v>1123</v>
      </c>
      <c r="V64" s="232">
        <v>59</v>
      </c>
      <c r="W64" s="229">
        <v>311</v>
      </c>
      <c r="X64" s="232">
        <v>59</v>
      </c>
      <c r="Y64" s="226">
        <v>1381</v>
      </c>
      <c r="Z64" s="232">
        <v>59</v>
      </c>
      <c r="AA64" s="229">
        <v>3824</v>
      </c>
      <c r="AB64" s="232">
        <v>59</v>
      </c>
      <c r="AC64" s="229">
        <v>4236</v>
      </c>
      <c r="AD64" s="232">
        <v>59</v>
      </c>
    </row>
    <row r="65" spans="1:30" s="242" customFormat="1" ht="15" customHeight="1">
      <c r="A65" s="229">
        <v>1476</v>
      </c>
      <c r="B65" s="232">
        <v>41</v>
      </c>
      <c r="C65" s="229">
        <v>3080</v>
      </c>
      <c r="D65" s="232">
        <v>41</v>
      </c>
      <c r="E65" s="227">
        <v>11212</v>
      </c>
      <c r="F65" s="232">
        <v>41</v>
      </c>
      <c r="G65" s="229">
        <v>1990</v>
      </c>
      <c r="H65" s="232">
        <v>41</v>
      </c>
      <c r="I65" s="227">
        <v>5532</v>
      </c>
      <c r="J65" s="232">
        <v>41</v>
      </c>
      <c r="K65" s="227">
        <v>24240</v>
      </c>
      <c r="L65" s="232">
        <v>41</v>
      </c>
      <c r="M65" s="227">
        <v>55960</v>
      </c>
      <c r="N65" s="232">
        <v>41</v>
      </c>
      <c r="O65" s="227">
        <v>23920</v>
      </c>
      <c r="P65" s="232">
        <v>41</v>
      </c>
      <c r="Q65" s="229">
        <v>149</v>
      </c>
      <c r="R65" s="231">
        <v>60</v>
      </c>
      <c r="S65" s="229">
        <v>483</v>
      </c>
      <c r="T65" s="231">
        <v>60</v>
      </c>
      <c r="U65" s="229">
        <v>1131</v>
      </c>
      <c r="V65" s="231">
        <v>60</v>
      </c>
      <c r="W65" s="229">
        <v>314</v>
      </c>
      <c r="X65" s="231">
        <v>60</v>
      </c>
      <c r="Y65" s="226">
        <v>1395</v>
      </c>
      <c r="Z65" s="231">
        <v>60</v>
      </c>
      <c r="AA65" s="229">
        <v>3868</v>
      </c>
      <c r="AB65" s="231">
        <v>60</v>
      </c>
      <c r="AC65" s="229">
        <v>4284</v>
      </c>
      <c r="AD65" s="231">
        <v>60</v>
      </c>
    </row>
    <row r="66" spans="1:30" s="242" customFormat="1" ht="15" customHeight="1">
      <c r="A66" s="229">
        <v>1482</v>
      </c>
      <c r="B66" s="231">
        <v>40</v>
      </c>
      <c r="C66" s="229">
        <v>3094</v>
      </c>
      <c r="D66" s="231">
        <v>40</v>
      </c>
      <c r="E66" s="227">
        <v>11246</v>
      </c>
      <c r="F66" s="231">
        <v>40</v>
      </c>
      <c r="G66" s="229">
        <v>2002</v>
      </c>
      <c r="H66" s="231">
        <v>40</v>
      </c>
      <c r="I66" s="227">
        <v>5558</v>
      </c>
      <c r="J66" s="231">
        <v>40</v>
      </c>
      <c r="K66" s="227">
        <v>24310</v>
      </c>
      <c r="L66" s="231">
        <v>40</v>
      </c>
      <c r="M66" s="227">
        <v>60155</v>
      </c>
      <c r="N66" s="231">
        <v>40</v>
      </c>
      <c r="O66" s="227">
        <v>23974</v>
      </c>
      <c r="P66" s="231">
        <v>40</v>
      </c>
      <c r="Q66" s="228">
        <v>150</v>
      </c>
      <c r="R66" s="232">
        <v>61</v>
      </c>
      <c r="S66" s="229">
        <v>488</v>
      </c>
      <c r="T66" s="232">
        <v>61</v>
      </c>
      <c r="U66" s="229">
        <v>1139</v>
      </c>
      <c r="V66" s="232">
        <v>61</v>
      </c>
      <c r="W66" s="229">
        <v>317</v>
      </c>
      <c r="X66" s="232">
        <v>61</v>
      </c>
      <c r="Y66" s="226">
        <v>1409</v>
      </c>
      <c r="Z66" s="232">
        <v>61</v>
      </c>
      <c r="AA66" s="229">
        <v>3912</v>
      </c>
      <c r="AB66" s="232">
        <v>61</v>
      </c>
      <c r="AC66" s="229">
        <v>4332</v>
      </c>
      <c r="AD66" s="232">
        <v>61</v>
      </c>
    </row>
    <row r="67" spans="1:30" s="242" customFormat="1" ht="15" customHeight="1">
      <c r="A67" s="229">
        <v>1488</v>
      </c>
      <c r="B67" s="232">
        <v>39</v>
      </c>
      <c r="C67" s="229">
        <v>3108</v>
      </c>
      <c r="D67" s="232">
        <v>39</v>
      </c>
      <c r="E67" s="227">
        <v>11280</v>
      </c>
      <c r="F67" s="232">
        <v>39</v>
      </c>
      <c r="G67" s="229">
        <v>2014</v>
      </c>
      <c r="H67" s="232">
        <v>39</v>
      </c>
      <c r="I67" s="227">
        <v>5584</v>
      </c>
      <c r="J67" s="232">
        <v>39</v>
      </c>
      <c r="K67" s="227">
        <v>24380</v>
      </c>
      <c r="L67" s="232">
        <v>39</v>
      </c>
      <c r="M67" s="227">
        <v>60350</v>
      </c>
      <c r="N67" s="232">
        <v>39</v>
      </c>
      <c r="O67" s="227">
        <v>24028</v>
      </c>
      <c r="P67" s="232">
        <v>39</v>
      </c>
      <c r="Q67" s="229">
        <v>151</v>
      </c>
      <c r="R67" s="231">
        <v>62</v>
      </c>
      <c r="S67" s="229">
        <v>493</v>
      </c>
      <c r="T67" s="231">
        <v>62</v>
      </c>
      <c r="U67" s="229">
        <v>1147</v>
      </c>
      <c r="V67" s="231">
        <v>62</v>
      </c>
      <c r="W67" s="229">
        <v>320</v>
      </c>
      <c r="X67" s="231">
        <v>62</v>
      </c>
      <c r="Y67" s="226">
        <v>1423</v>
      </c>
      <c r="Z67" s="231">
        <v>62</v>
      </c>
      <c r="AA67" s="229">
        <v>3956</v>
      </c>
      <c r="AB67" s="231">
        <v>62</v>
      </c>
      <c r="AC67" s="229">
        <v>4380</v>
      </c>
      <c r="AD67" s="231">
        <v>62</v>
      </c>
    </row>
    <row r="68" spans="1:30" s="242" customFormat="1" ht="15" customHeight="1">
      <c r="A68" s="229">
        <v>1494</v>
      </c>
      <c r="B68" s="231">
        <v>38</v>
      </c>
      <c r="C68" s="229">
        <v>3122</v>
      </c>
      <c r="D68" s="231">
        <v>38</v>
      </c>
      <c r="E68" s="227">
        <v>11314</v>
      </c>
      <c r="F68" s="231">
        <v>38</v>
      </c>
      <c r="G68" s="229">
        <v>2026</v>
      </c>
      <c r="H68" s="231">
        <v>38</v>
      </c>
      <c r="I68" s="227">
        <v>5610</v>
      </c>
      <c r="J68" s="231">
        <v>38</v>
      </c>
      <c r="K68" s="227">
        <v>24450</v>
      </c>
      <c r="L68" s="231">
        <v>38</v>
      </c>
      <c r="M68" s="227">
        <v>60545</v>
      </c>
      <c r="N68" s="231">
        <v>38</v>
      </c>
      <c r="O68" s="227">
        <v>24082</v>
      </c>
      <c r="P68" s="231">
        <v>38</v>
      </c>
      <c r="Q68" s="228">
        <v>152</v>
      </c>
      <c r="R68" s="232">
        <v>63</v>
      </c>
      <c r="S68" s="229">
        <v>498</v>
      </c>
      <c r="T68" s="232">
        <v>63</v>
      </c>
      <c r="U68" s="229">
        <v>1155</v>
      </c>
      <c r="V68" s="232">
        <v>63</v>
      </c>
      <c r="W68" s="229">
        <v>323</v>
      </c>
      <c r="X68" s="232">
        <v>63</v>
      </c>
      <c r="Y68" s="226">
        <v>1437</v>
      </c>
      <c r="Z68" s="232">
        <v>63</v>
      </c>
      <c r="AA68" s="229">
        <v>4000</v>
      </c>
      <c r="AB68" s="232">
        <v>63</v>
      </c>
      <c r="AC68" s="229">
        <v>4428</v>
      </c>
      <c r="AD68" s="232">
        <v>63</v>
      </c>
    </row>
    <row r="69" spans="1:30" s="242" customFormat="1" ht="15" customHeight="1">
      <c r="A69" s="229">
        <v>1500</v>
      </c>
      <c r="B69" s="232">
        <v>37</v>
      </c>
      <c r="C69" s="229">
        <v>3136</v>
      </c>
      <c r="D69" s="232">
        <v>37</v>
      </c>
      <c r="E69" s="227">
        <v>11348</v>
      </c>
      <c r="F69" s="232">
        <v>37</v>
      </c>
      <c r="G69" s="229">
        <v>2038</v>
      </c>
      <c r="H69" s="232">
        <v>37</v>
      </c>
      <c r="I69" s="227">
        <v>5636</v>
      </c>
      <c r="J69" s="232">
        <v>37</v>
      </c>
      <c r="K69" s="227">
        <v>24520</v>
      </c>
      <c r="L69" s="232">
        <v>37</v>
      </c>
      <c r="M69" s="227">
        <v>60740</v>
      </c>
      <c r="N69" s="232">
        <v>37</v>
      </c>
      <c r="O69" s="227">
        <v>24136</v>
      </c>
      <c r="P69" s="232">
        <v>37</v>
      </c>
      <c r="Q69" s="229">
        <v>153</v>
      </c>
      <c r="R69" s="231">
        <v>64</v>
      </c>
      <c r="S69" s="229">
        <v>503</v>
      </c>
      <c r="T69" s="231">
        <v>64</v>
      </c>
      <c r="U69" s="229">
        <v>1163</v>
      </c>
      <c r="V69" s="231">
        <v>64</v>
      </c>
      <c r="W69" s="229">
        <v>326</v>
      </c>
      <c r="X69" s="231">
        <v>64</v>
      </c>
      <c r="Y69" s="226">
        <v>1451</v>
      </c>
      <c r="Z69" s="231">
        <v>64</v>
      </c>
      <c r="AA69" s="229">
        <v>4044</v>
      </c>
      <c r="AB69" s="231">
        <v>64</v>
      </c>
      <c r="AC69" s="229">
        <v>4476</v>
      </c>
      <c r="AD69" s="231">
        <v>64</v>
      </c>
    </row>
    <row r="70" spans="1:30" s="242" customFormat="1" ht="15" customHeight="1">
      <c r="A70" s="229">
        <v>1506</v>
      </c>
      <c r="B70" s="231">
        <v>36</v>
      </c>
      <c r="C70" s="229">
        <v>3150</v>
      </c>
      <c r="D70" s="231">
        <v>36</v>
      </c>
      <c r="E70" s="227">
        <v>11382</v>
      </c>
      <c r="F70" s="231">
        <v>36</v>
      </c>
      <c r="G70" s="229">
        <v>2050</v>
      </c>
      <c r="H70" s="231">
        <v>36</v>
      </c>
      <c r="I70" s="227">
        <v>5662</v>
      </c>
      <c r="J70" s="231">
        <v>36</v>
      </c>
      <c r="K70" s="227">
        <v>24590</v>
      </c>
      <c r="L70" s="231">
        <v>36</v>
      </c>
      <c r="M70" s="227">
        <v>60935</v>
      </c>
      <c r="N70" s="231">
        <v>36</v>
      </c>
      <c r="O70" s="227">
        <v>24190</v>
      </c>
      <c r="P70" s="231">
        <v>36</v>
      </c>
      <c r="Q70" s="228">
        <v>154</v>
      </c>
      <c r="R70" s="232">
        <v>65</v>
      </c>
      <c r="S70" s="229">
        <v>508</v>
      </c>
      <c r="T70" s="232">
        <v>65</v>
      </c>
      <c r="U70" s="229">
        <v>1171</v>
      </c>
      <c r="V70" s="232">
        <v>65</v>
      </c>
      <c r="W70" s="229">
        <v>329</v>
      </c>
      <c r="X70" s="232">
        <v>65</v>
      </c>
      <c r="Y70" s="226">
        <v>1465</v>
      </c>
      <c r="Z70" s="232">
        <v>65</v>
      </c>
      <c r="AA70" s="229">
        <v>4088</v>
      </c>
      <c r="AB70" s="232">
        <v>65</v>
      </c>
      <c r="AC70" s="229">
        <v>4524</v>
      </c>
      <c r="AD70" s="232">
        <v>65</v>
      </c>
    </row>
    <row r="71" spans="1:30" s="242" customFormat="1" ht="15" customHeight="1">
      <c r="A71" s="229">
        <v>1512</v>
      </c>
      <c r="B71" s="232">
        <v>35</v>
      </c>
      <c r="C71" s="229">
        <v>3164</v>
      </c>
      <c r="D71" s="232">
        <v>35</v>
      </c>
      <c r="E71" s="227">
        <v>11416</v>
      </c>
      <c r="F71" s="232">
        <v>35</v>
      </c>
      <c r="G71" s="229">
        <v>2062</v>
      </c>
      <c r="H71" s="232">
        <v>35</v>
      </c>
      <c r="I71" s="227">
        <v>5688</v>
      </c>
      <c r="J71" s="232">
        <v>35</v>
      </c>
      <c r="K71" s="227">
        <v>24660</v>
      </c>
      <c r="L71" s="232">
        <v>35</v>
      </c>
      <c r="M71" s="227">
        <v>61130</v>
      </c>
      <c r="N71" s="232">
        <v>35</v>
      </c>
      <c r="O71" s="227">
        <v>24244</v>
      </c>
      <c r="P71" s="232">
        <v>35</v>
      </c>
      <c r="Q71" s="229">
        <v>155</v>
      </c>
      <c r="R71" s="231">
        <v>66</v>
      </c>
      <c r="S71" s="229">
        <v>513</v>
      </c>
      <c r="T71" s="231">
        <v>66</v>
      </c>
      <c r="U71" s="229">
        <v>1179</v>
      </c>
      <c r="V71" s="231">
        <v>66</v>
      </c>
      <c r="W71" s="229">
        <v>332</v>
      </c>
      <c r="X71" s="231">
        <v>66</v>
      </c>
      <c r="Y71" s="226">
        <v>1479</v>
      </c>
      <c r="Z71" s="231">
        <v>66</v>
      </c>
      <c r="AA71" s="229">
        <v>4132</v>
      </c>
      <c r="AB71" s="231">
        <v>66</v>
      </c>
      <c r="AC71" s="229">
        <v>4572</v>
      </c>
      <c r="AD71" s="231">
        <v>66</v>
      </c>
    </row>
    <row r="72" spans="1:30" s="242" customFormat="1" ht="15" customHeight="1">
      <c r="A72" s="229">
        <v>1518</v>
      </c>
      <c r="B72" s="231">
        <v>34</v>
      </c>
      <c r="C72" s="229">
        <v>3178</v>
      </c>
      <c r="D72" s="231">
        <v>34</v>
      </c>
      <c r="E72" s="227">
        <v>11450</v>
      </c>
      <c r="F72" s="231">
        <v>34</v>
      </c>
      <c r="G72" s="229">
        <v>2074</v>
      </c>
      <c r="H72" s="231">
        <v>34</v>
      </c>
      <c r="I72" s="227">
        <v>5714</v>
      </c>
      <c r="J72" s="231">
        <v>34</v>
      </c>
      <c r="K72" s="227">
        <v>24730</v>
      </c>
      <c r="L72" s="231">
        <v>34</v>
      </c>
      <c r="M72" s="227">
        <v>61325</v>
      </c>
      <c r="N72" s="231">
        <v>34</v>
      </c>
      <c r="O72" s="227">
        <v>24298</v>
      </c>
      <c r="P72" s="231">
        <v>34</v>
      </c>
      <c r="Q72" s="228">
        <v>156</v>
      </c>
      <c r="R72" s="232">
        <v>67</v>
      </c>
      <c r="S72" s="229">
        <v>518</v>
      </c>
      <c r="T72" s="232">
        <v>67</v>
      </c>
      <c r="U72" s="229">
        <v>1187</v>
      </c>
      <c r="V72" s="232">
        <v>67</v>
      </c>
      <c r="W72" s="229">
        <v>335</v>
      </c>
      <c r="X72" s="232">
        <v>67</v>
      </c>
      <c r="Y72" s="226">
        <v>1493</v>
      </c>
      <c r="Z72" s="232">
        <v>67</v>
      </c>
      <c r="AA72" s="229">
        <v>4176</v>
      </c>
      <c r="AB72" s="232">
        <v>67</v>
      </c>
      <c r="AC72" s="229">
        <v>4620</v>
      </c>
      <c r="AD72" s="232">
        <v>67</v>
      </c>
    </row>
    <row r="73" spans="1:30" s="242" customFormat="1" ht="15" customHeight="1">
      <c r="A73" s="229">
        <v>1524</v>
      </c>
      <c r="B73" s="232">
        <v>33</v>
      </c>
      <c r="C73" s="229">
        <v>3192</v>
      </c>
      <c r="D73" s="232">
        <v>33</v>
      </c>
      <c r="E73" s="227">
        <v>11484</v>
      </c>
      <c r="F73" s="232">
        <v>33</v>
      </c>
      <c r="G73" s="229">
        <v>2086</v>
      </c>
      <c r="H73" s="232">
        <v>33</v>
      </c>
      <c r="I73" s="227">
        <v>5740</v>
      </c>
      <c r="J73" s="232">
        <v>33</v>
      </c>
      <c r="K73" s="227">
        <v>24800</v>
      </c>
      <c r="L73" s="232">
        <v>33</v>
      </c>
      <c r="M73" s="227">
        <v>61520</v>
      </c>
      <c r="N73" s="232">
        <v>33</v>
      </c>
      <c r="O73" s="227">
        <v>24352</v>
      </c>
      <c r="P73" s="232">
        <v>33</v>
      </c>
      <c r="Q73" s="229">
        <v>157</v>
      </c>
      <c r="R73" s="231">
        <v>68</v>
      </c>
      <c r="S73" s="229">
        <v>523</v>
      </c>
      <c r="T73" s="231">
        <v>68</v>
      </c>
      <c r="U73" s="229">
        <v>1195</v>
      </c>
      <c r="V73" s="231">
        <v>68</v>
      </c>
      <c r="W73" s="229">
        <v>338</v>
      </c>
      <c r="X73" s="231">
        <v>68</v>
      </c>
      <c r="Y73" s="226">
        <v>1507</v>
      </c>
      <c r="Z73" s="231">
        <v>68</v>
      </c>
      <c r="AA73" s="229">
        <v>4220</v>
      </c>
      <c r="AB73" s="231">
        <v>68</v>
      </c>
      <c r="AC73" s="229">
        <v>4668</v>
      </c>
      <c r="AD73" s="231">
        <v>68</v>
      </c>
    </row>
    <row r="74" spans="1:30" s="242" customFormat="1" ht="15" customHeight="1">
      <c r="A74" s="229">
        <v>1530</v>
      </c>
      <c r="B74" s="231">
        <v>32</v>
      </c>
      <c r="C74" s="229">
        <v>3206</v>
      </c>
      <c r="D74" s="231">
        <v>32</v>
      </c>
      <c r="E74" s="227">
        <v>11518</v>
      </c>
      <c r="F74" s="231">
        <v>32</v>
      </c>
      <c r="G74" s="229">
        <v>2098</v>
      </c>
      <c r="H74" s="231">
        <v>32</v>
      </c>
      <c r="I74" s="227">
        <v>5766</v>
      </c>
      <c r="J74" s="231">
        <v>32</v>
      </c>
      <c r="K74" s="227">
        <v>24870</v>
      </c>
      <c r="L74" s="231">
        <v>32</v>
      </c>
      <c r="M74" s="227">
        <v>61715</v>
      </c>
      <c r="N74" s="231">
        <v>32</v>
      </c>
      <c r="O74" s="227">
        <v>24406</v>
      </c>
      <c r="P74" s="231">
        <v>32</v>
      </c>
      <c r="Q74" s="228">
        <v>158</v>
      </c>
      <c r="R74" s="232">
        <v>69</v>
      </c>
      <c r="S74" s="229">
        <v>528</v>
      </c>
      <c r="T74" s="232">
        <v>69</v>
      </c>
      <c r="U74" s="229">
        <v>1203</v>
      </c>
      <c r="V74" s="232">
        <v>69</v>
      </c>
      <c r="W74" s="229">
        <v>341</v>
      </c>
      <c r="X74" s="232">
        <v>69</v>
      </c>
      <c r="Y74" s="226">
        <v>1521</v>
      </c>
      <c r="Z74" s="232">
        <v>69</v>
      </c>
      <c r="AA74" s="229">
        <v>4264</v>
      </c>
      <c r="AB74" s="232">
        <v>69</v>
      </c>
      <c r="AC74" s="229">
        <v>4716</v>
      </c>
      <c r="AD74" s="232">
        <v>69</v>
      </c>
    </row>
    <row r="75" spans="1:30" s="242" customFormat="1" ht="15" customHeight="1">
      <c r="A75" s="229">
        <v>1536</v>
      </c>
      <c r="B75" s="232">
        <v>31</v>
      </c>
      <c r="C75" s="229">
        <v>3220</v>
      </c>
      <c r="D75" s="232">
        <v>31</v>
      </c>
      <c r="E75" s="227">
        <v>11552</v>
      </c>
      <c r="F75" s="232">
        <v>31</v>
      </c>
      <c r="G75" s="229">
        <v>2110</v>
      </c>
      <c r="H75" s="232">
        <v>31</v>
      </c>
      <c r="I75" s="227">
        <v>5792</v>
      </c>
      <c r="J75" s="232">
        <v>31</v>
      </c>
      <c r="K75" s="227">
        <v>24940</v>
      </c>
      <c r="L75" s="232">
        <v>31</v>
      </c>
      <c r="M75" s="227">
        <v>61910</v>
      </c>
      <c r="N75" s="232">
        <v>31</v>
      </c>
      <c r="O75" s="227">
        <v>24460</v>
      </c>
      <c r="P75" s="232">
        <v>31</v>
      </c>
      <c r="Q75" s="229">
        <v>159</v>
      </c>
      <c r="R75" s="231">
        <v>70</v>
      </c>
      <c r="S75" s="229">
        <v>533</v>
      </c>
      <c r="T75" s="231">
        <v>70</v>
      </c>
      <c r="U75" s="229">
        <v>1211</v>
      </c>
      <c r="V75" s="231">
        <v>70</v>
      </c>
      <c r="W75" s="229">
        <v>344</v>
      </c>
      <c r="X75" s="231">
        <v>70</v>
      </c>
      <c r="Y75" s="226">
        <v>1535</v>
      </c>
      <c r="Z75" s="231">
        <v>70</v>
      </c>
      <c r="AA75" s="229">
        <v>4308</v>
      </c>
      <c r="AB75" s="231">
        <v>70</v>
      </c>
      <c r="AC75" s="229">
        <v>4764</v>
      </c>
      <c r="AD75" s="231">
        <v>70</v>
      </c>
    </row>
    <row r="76" spans="1:30" s="242" customFormat="1" ht="15" customHeight="1">
      <c r="A76" s="229">
        <v>1542</v>
      </c>
      <c r="B76" s="231">
        <v>30</v>
      </c>
      <c r="C76" s="229">
        <v>3234</v>
      </c>
      <c r="D76" s="231">
        <v>30</v>
      </c>
      <c r="E76" s="227">
        <v>11586</v>
      </c>
      <c r="F76" s="231">
        <v>30</v>
      </c>
      <c r="G76" s="229">
        <v>2122</v>
      </c>
      <c r="H76" s="231">
        <v>30</v>
      </c>
      <c r="I76" s="227">
        <v>5818</v>
      </c>
      <c r="J76" s="231">
        <v>30</v>
      </c>
      <c r="K76" s="227">
        <v>25010</v>
      </c>
      <c r="L76" s="231">
        <v>30</v>
      </c>
      <c r="M76" s="227">
        <v>62105</v>
      </c>
      <c r="N76" s="231">
        <v>30</v>
      </c>
      <c r="O76" s="227">
        <v>24514</v>
      </c>
      <c r="P76" s="231">
        <v>30</v>
      </c>
      <c r="Q76" s="228">
        <v>160</v>
      </c>
      <c r="R76" s="232">
        <v>71</v>
      </c>
      <c r="S76" s="229">
        <v>538</v>
      </c>
      <c r="T76" s="232">
        <v>71</v>
      </c>
      <c r="U76" s="229">
        <v>1219</v>
      </c>
      <c r="V76" s="232">
        <v>71</v>
      </c>
      <c r="W76" s="229">
        <v>347</v>
      </c>
      <c r="X76" s="232">
        <v>71</v>
      </c>
      <c r="Y76" s="226">
        <v>1549</v>
      </c>
      <c r="Z76" s="232">
        <v>71</v>
      </c>
      <c r="AA76" s="229">
        <v>4352</v>
      </c>
      <c r="AB76" s="232">
        <v>71</v>
      </c>
      <c r="AC76" s="229">
        <v>4812</v>
      </c>
      <c r="AD76" s="232">
        <v>71</v>
      </c>
    </row>
    <row r="77" spans="1:30" s="242" customFormat="1" ht="15" customHeight="1">
      <c r="A77" s="229">
        <v>1548</v>
      </c>
      <c r="B77" s="232">
        <v>29</v>
      </c>
      <c r="C77" s="229">
        <v>3248</v>
      </c>
      <c r="D77" s="232">
        <v>29</v>
      </c>
      <c r="E77" s="227">
        <v>11620</v>
      </c>
      <c r="F77" s="232">
        <v>29</v>
      </c>
      <c r="G77" s="229">
        <v>2134</v>
      </c>
      <c r="H77" s="232">
        <v>29</v>
      </c>
      <c r="I77" s="227">
        <v>5844</v>
      </c>
      <c r="J77" s="232">
        <v>29</v>
      </c>
      <c r="K77" s="227">
        <v>25080</v>
      </c>
      <c r="L77" s="232">
        <v>29</v>
      </c>
      <c r="M77" s="227">
        <v>62300</v>
      </c>
      <c r="N77" s="232">
        <v>29</v>
      </c>
      <c r="O77" s="227">
        <v>24568</v>
      </c>
      <c r="P77" s="232">
        <v>29</v>
      </c>
      <c r="Q77" s="229">
        <v>161</v>
      </c>
      <c r="R77" s="231">
        <v>72</v>
      </c>
      <c r="S77" s="229">
        <v>543</v>
      </c>
      <c r="T77" s="231">
        <v>72</v>
      </c>
      <c r="U77" s="229">
        <v>1227</v>
      </c>
      <c r="V77" s="231">
        <v>72</v>
      </c>
      <c r="W77" s="229">
        <v>350</v>
      </c>
      <c r="X77" s="231">
        <v>72</v>
      </c>
      <c r="Y77" s="226">
        <v>1563</v>
      </c>
      <c r="Z77" s="231">
        <v>72</v>
      </c>
      <c r="AA77" s="229">
        <v>4396</v>
      </c>
      <c r="AB77" s="231">
        <v>72</v>
      </c>
      <c r="AC77" s="229">
        <v>4860</v>
      </c>
      <c r="AD77" s="231">
        <v>72</v>
      </c>
    </row>
    <row r="78" spans="1:30" s="242" customFormat="1" ht="15" customHeight="1">
      <c r="A78" s="229">
        <v>1554</v>
      </c>
      <c r="B78" s="231">
        <v>28</v>
      </c>
      <c r="C78" s="229">
        <v>3262</v>
      </c>
      <c r="D78" s="231">
        <v>28</v>
      </c>
      <c r="E78" s="227">
        <v>11654</v>
      </c>
      <c r="F78" s="231">
        <v>28</v>
      </c>
      <c r="G78" s="229">
        <v>2146</v>
      </c>
      <c r="H78" s="231">
        <v>28</v>
      </c>
      <c r="I78" s="227">
        <v>5870</v>
      </c>
      <c r="J78" s="231">
        <v>28</v>
      </c>
      <c r="K78" s="227">
        <v>25150</v>
      </c>
      <c r="L78" s="231">
        <v>28</v>
      </c>
      <c r="M78" s="227">
        <v>62495</v>
      </c>
      <c r="N78" s="231">
        <v>28</v>
      </c>
      <c r="O78" s="227">
        <v>24622</v>
      </c>
      <c r="P78" s="231">
        <v>28</v>
      </c>
      <c r="Q78" s="228">
        <v>162</v>
      </c>
      <c r="R78" s="232">
        <v>73</v>
      </c>
      <c r="S78" s="229">
        <v>548</v>
      </c>
      <c r="T78" s="232">
        <v>73</v>
      </c>
      <c r="U78" s="229">
        <v>1235</v>
      </c>
      <c r="V78" s="232">
        <v>73</v>
      </c>
      <c r="W78" s="229">
        <v>353</v>
      </c>
      <c r="X78" s="232">
        <v>73</v>
      </c>
      <c r="Y78" s="226">
        <v>1577</v>
      </c>
      <c r="Z78" s="232">
        <v>73</v>
      </c>
      <c r="AA78" s="229">
        <v>4440</v>
      </c>
      <c r="AB78" s="232">
        <v>73</v>
      </c>
      <c r="AC78" s="229">
        <v>4908</v>
      </c>
      <c r="AD78" s="232">
        <v>73</v>
      </c>
    </row>
    <row r="79" spans="1:30" s="242" customFormat="1" ht="15" customHeight="1">
      <c r="A79" s="229">
        <v>1560</v>
      </c>
      <c r="B79" s="232">
        <v>27</v>
      </c>
      <c r="C79" s="229">
        <v>3276</v>
      </c>
      <c r="D79" s="232">
        <v>27</v>
      </c>
      <c r="E79" s="227">
        <v>11688</v>
      </c>
      <c r="F79" s="232">
        <v>27</v>
      </c>
      <c r="G79" s="229">
        <v>2158</v>
      </c>
      <c r="H79" s="232">
        <v>27</v>
      </c>
      <c r="I79" s="227">
        <v>5896</v>
      </c>
      <c r="J79" s="232">
        <v>27</v>
      </c>
      <c r="K79" s="227">
        <v>25220</v>
      </c>
      <c r="L79" s="232">
        <v>27</v>
      </c>
      <c r="M79" s="227">
        <v>62690</v>
      </c>
      <c r="N79" s="232">
        <v>27</v>
      </c>
      <c r="O79" s="227">
        <v>24676</v>
      </c>
      <c r="P79" s="232">
        <v>27</v>
      </c>
      <c r="Q79" s="229">
        <v>163</v>
      </c>
      <c r="R79" s="231">
        <v>74</v>
      </c>
      <c r="S79" s="229">
        <v>553</v>
      </c>
      <c r="T79" s="231">
        <v>74</v>
      </c>
      <c r="U79" s="229">
        <v>1243</v>
      </c>
      <c r="V79" s="231">
        <v>74</v>
      </c>
      <c r="W79" s="229">
        <v>356</v>
      </c>
      <c r="X79" s="231">
        <v>74</v>
      </c>
      <c r="Y79" s="226">
        <v>1591</v>
      </c>
      <c r="Z79" s="231">
        <v>74</v>
      </c>
      <c r="AA79" s="229">
        <v>4484</v>
      </c>
      <c r="AB79" s="231">
        <v>74</v>
      </c>
      <c r="AC79" s="229">
        <v>4956</v>
      </c>
      <c r="AD79" s="231">
        <v>74</v>
      </c>
    </row>
    <row r="80" spans="1:30" s="242" customFormat="1" ht="15" customHeight="1">
      <c r="A80" s="229">
        <v>1566</v>
      </c>
      <c r="B80" s="231">
        <v>26</v>
      </c>
      <c r="C80" s="229">
        <v>3290</v>
      </c>
      <c r="D80" s="231">
        <v>26</v>
      </c>
      <c r="E80" s="227">
        <v>11722</v>
      </c>
      <c r="F80" s="231">
        <v>26</v>
      </c>
      <c r="G80" s="229">
        <v>2170</v>
      </c>
      <c r="H80" s="231">
        <v>26</v>
      </c>
      <c r="I80" s="227">
        <v>5922</v>
      </c>
      <c r="J80" s="231">
        <v>26</v>
      </c>
      <c r="K80" s="227">
        <v>25290</v>
      </c>
      <c r="L80" s="231">
        <v>26</v>
      </c>
      <c r="M80" s="227">
        <v>62885</v>
      </c>
      <c r="N80" s="231">
        <v>26</v>
      </c>
      <c r="O80" s="227">
        <v>24730</v>
      </c>
      <c r="P80" s="231">
        <v>26</v>
      </c>
      <c r="Q80" s="228">
        <v>164</v>
      </c>
      <c r="R80" s="232">
        <v>75</v>
      </c>
      <c r="S80" s="229">
        <v>558</v>
      </c>
      <c r="T80" s="232">
        <v>75</v>
      </c>
      <c r="U80" s="229">
        <v>1251</v>
      </c>
      <c r="V80" s="232">
        <v>75</v>
      </c>
      <c r="W80" s="229">
        <v>359</v>
      </c>
      <c r="X80" s="232">
        <v>75</v>
      </c>
      <c r="Y80" s="226">
        <v>1605</v>
      </c>
      <c r="Z80" s="232">
        <v>75</v>
      </c>
      <c r="AA80" s="229">
        <v>4528</v>
      </c>
      <c r="AB80" s="232">
        <v>75</v>
      </c>
      <c r="AC80" s="229">
        <v>5004</v>
      </c>
      <c r="AD80" s="232">
        <v>75</v>
      </c>
    </row>
    <row r="81" spans="1:30" s="242" customFormat="1" ht="15" customHeight="1">
      <c r="A81" s="229">
        <v>1572</v>
      </c>
      <c r="B81" s="232">
        <v>25</v>
      </c>
      <c r="C81" s="229">
        <v>3304</v>
      </c>
      <c r="D81" s="232">
        <v>25</v>
      </c>
      <c r="E81" s="227">
        <v>11756</v>
      </c>
      <c r="F81" s="232">
        <v>25</v>
      </c>
      <c r="G81" s="229">
        <v>2182</v>
      </c>
      <c r="H81" s="232">
        <v>25</v>
      </c>
      <c r="I81" s="227">
        <v>5948</v>
      </c>
      <c r="J81" s="232">
        <v>25</v>
      </c>
      <c r="K81" s="227">
        <v>25360</v>
      </c>
      <c r="L81" s="232">
        <v>25</v>
      </c>
      <c r="M81" s="227">
        <v>63080</v>
      </c>
      <c r="N81" s="232">
        <v>25</v>
      </c>
      <c r="O81" s="227">
        <v>24784</v>
      </c>
      <c r="P81" s="232">
        <v>25</v>
      </c>
      <c r="Q81" s="229">
        <v>165</v>
      </c>
      <c r="R81" s="231">
        <v>76</v>
      </c>
      <c r="S81" s="229">
        <v>563</v>
      </c>
      <c r="T81" s="231">
        <v>76</v>
      </c>
      <c r="U81" s="229">
        <v>1259</v>
      </c>
      <c r="V81" s="231">
        <v>76</v>
      </c>
      <c r="W81" s="229">
        <v>362</v>
      </c>
      <c r="X81" s="231">
        <v>76</v>
      </c>
      <c r="Y81" s="226">
        <v>1619</v>
      </c>
      <c r="Z81" s="231">
        <v>76</v>
      </c>
      <c r="AA81" s="229">
        <v>4572</v>
      </c>
      <c r="AB81" s="231">
        <v>76</v>
      </c>
      <c r="AC81" s="229">
        <v>5052</v>
      </c>
      <c r="AD81" s="231">
        <v>76</v>
      </c>
    </row>
    <row r="82" spans="1:30" s="242" customFormat="1" ht="15" customHeight="1">
      <c r="A82" s="229">
        <v>1578</v>
      </c>
      <c r="B82" s="231">
        <v>24</v>
      </c>
      <c r="C82" s="229">
        <v>3318</v>
      </c>
      <c r="D82" s="231">
        <v>24</v>
      </c>
      <c r="E82" s="227">
        <v>11790</v>
      </c>
      <c r="F82" s="231">
        <v>24</v>
      </c>
      <c r="G82" s="229">
        <v>2194</v>
      </c>
      <c r="H82" s="231">
        <v>24</v>
      </c>
      <c r="I82" s="227">
        <v>5974</v>
      </c>
      <c r="J82" s="231">
        <v>24</v>
      </c>
      <c r="K82" s="227">
        <v>25430</v>
      </c>
      <c r="L82" s="231">
        <v>24</v>
      </c>
      <c r="M82" s="227">
        <v>63275</v>
      </c>
      <c r="N82" s="231">
        <v>24</v>
      </c>
      <c r="O82" s="227">
        <v>24838</v>
      </c>
      <c r="P82" s="231">
        <v>24</v>
      </c>
      <c r="Q82" s="228">
        <v>166</v>
      </c>
      <c r="R82" s="232">
        <v>77</v>
      </c>
      <c r="S82" s="229">
        <v>568</v>
      </c>
      <c r="T82" s="232">
        <v>77</v>
      </c>
      <c r="U82" s="229">
        <v>1267</v>
      </c>
      <c r="V82" s="232">
        <v>77</v>
      </c>
      <c r="W82" s="229">
        <v>365</v>
      </c>
      <c r="X82" s="232">
        <v>77</v>
      </c>
      <c r="Y82" s="226">
        <v>1633</v>
      </c>
      <c r="Z82" s="232">
        <v>77</v>
      </c>
      <c r="AA82" s="229">
        <v>4616</v>
      </c>
      <c r="AB82" s="232">
        <v>77</v>
      </c>
      <c r="AC82" s="229">
        <v>5100</v>
      </c>
      <c r="AD82" s="232">
        <v>77</v>
      </c>
    </row>
    <row r="83" spans="1:30" s="242" customFormat="1" ht="15" customHeight="1">
      <c r="A83" s="229">
        <v>1584</v>
      </c>
      <c r="B83" s="232">
        <v>23</v>
      </c>
      <c r="C83" s="229">
        <v>3332</v>
      </c>
      <c r="D83" s="232">
        <v>23</v>
      </c>
      <c r="E83" s="227">
        <v>11824</v>
      </c>
      <c r="F83" s="232">
        <v>23</v>
      </c>
      <c r="G83" s="229">
        <v>2206</v>
      </c>
      <c r="H83" s="232">
        <v>23</v>
      </c>
      <c r="I83" s="227">
        <v>10000</v>
      </c>
      <c r="J83" s="232">
        <v>23</v>
      </c>
      <c r="K83" s="227">
        <v>25500</v>
      </c>
      <c r="L83" s="232">
        <v>23</v>
      </c>
      <c r="M83" s="227">
        <v>63470</v>
      </c>
      <c r="N83" s="232">
        <v>23</v>
      </c>
      <c r="O83" s="227">
        <v>24892</v>
      </c>
      <c r="P83" s="232">
        <v>23</v>
      </c>
      <c r="Q83" s="229">
        <v>167</v>
      </c>
      <c r="R83" s="231">
        <v>78</v>
      </c>
      <c r="S83" s="229">
        <v>573</v>
      </c>
      <c r="T83" s="231">
        <v>78</v>
      </c>
      <c r="U83" s="229">
        <v>1275</v>
      </c>
      <c r="V83" s="231">
        <v>78</v>
      </c>
      <c r="W83" s="229">
        <v>368</v>
      </c>
      <c r="X83" s="231">
        <v>78</v>
      </c>
      <c r="Y83" s="226">
        <v>1647</v>
      </c>
      <c r="Z83" s="231">
        <v>78</v>
      </c>
      <c r="AA83" s="229">
        <v>4660</v>
      </c>
      <c r="AB83" s="231">
        <v>78</v>
      </c>
      <c r="AC83" s="229">
        <v>5148</v>
      </c>
      <c r="AD83" s="231">
        <v>78</v>
      </c>
    </row>
    <row r="84" spans="1:30" s="242" customFormat="1" ht="15" customHeight="1">
      <c r="A84" s="229">
        <v>1590</v>
      </c>
      <c r="B84" s="231">
        <v>22</v>
      </c>
      <c r="C84" s="229">
        <v>3346</v>
      </c>
      <c r="D84" s="231">
        <v>22</v>
      </c>
      <c r="E84" s="227">
        <v>11858</v>
      </c>
      <c r="F84" s="231">
        <v>22</v>
      </c>
      <c r="G84" s="229">
        <v>2218</v>
      </c>
      <c r="H84" s="231">
        <v>22</v>
      </c>
      <c r="I84" s="227">
        <v>10026</v>
      </c>
      <c r="J84" s="231">
        <v>22</v>
      </c>
      <c r="K84" s="227">
        <v>25570</v>
      </c>
      <c r="L84" s="231">
        <v>22</v>
      </c>
      <c r="M84" s="227">
        <v>63665</v>
      </c>
      <c r="N84" s="231">
        <v>22</v>
      </c>
      <c r="O84" s="227">
        <v>24946</v>
      </c>
      <c r="P84" s="231">
        <v>22</v>
      </c>
      <c r="Q84" s="228">
        <v>168</v>
      </c>
      <c r="R84" s="232">
        <v>79</v>
      </c>
      <c r="S84" s="229">
        <v>578</v>
      </c>
      <c r="T84" s="232">
        <v>79</v>
      </c>
      <c r="U84" s="229">
        <v>1283</v>
      </c>
      <c r="V84" s="232">
        <v>79</v>
      </c>
      <c r="W84" s="229">
        <v>371</v>
      </c>
      <c r="X84" s="232">
        <v>79</v>
      </c>
      <c r="Y84" s="226">
        <v>1661</v>
      </c>
      <c r="Z84" s="232">
        <v>79</v>
      </c>
      <c r="AA84" s="229">
        <v>4704</v>
      </c>
      <c r="AB84" s="232">
        <v>79</v>
      </c>
      <c r="AC84" s="229">
        <v>5196</v>
      </c>
      <c r="AD84" s="232">
        <v>79</v>
      </c>
    </row>
    <row r="85" spans="1:30" s="242" customFormat="1" ht="15" customHeight="1">
      <c r="A85" s="229">
        <v>1596</v>
      </c>
      <c r="B85" s="232">
        <v>21</v>
      </c>
      <c r="C85" s="229">
        <v>3360</v>
      </c>
      <c r="D85" s="232">
        <v>21</v>
      </c>
      <c r="E85" s="227">
        <v>11892</v>
      </c>
      <c r="F85" s="232">
        <v>21</v>
      </c>
      <c r="G85" s="229">
        <v>2230</v>
      </c>
      <c r="H85" s="232">
        <v>21</v>
      </c>
      <c r="I85" s="227">
        <v>10052</v>
      </c>
      <c r="J85" s="232">
        <v>21</v>
      </c>
      <c r="K85" s="227">
        <v>25640</v>
      </c>
      <c r="L85" s="232">
        <v>21</v>
      </c>
      <c r="M85" s="227">
        <v>63860</v>
      </c>
      <c r="N85" s="232">
        <v>21</v>
      </c>
      <c r="O85" s="227">
        <v>25000</v>
      </c>
      <c r="P85" s="232">
        <v>21</v>
      </c>
      <c r="Q85" s="229">
        <v>169</v>
      </c>
      <c r="R85" s="231">
        <v>80</v>
      </c>
      <c r="S85" s="229">
        <v>583</v>
      </c>
      <c r="T85" s="231">
        <v>80</v>
      </c>
      <c r="U85" s="229">
        <v>1291</v>
      </c>
      <c r="V85" s="231">
        <v>80</v>
      </c>
      <c r="W85" s="229">
        <v>374</v>
      </c>
      <c r="X85" s="231">
        <v>80</v>
      </c>
      <c r="Y85" s="226">
        <v>1675</v>
      </c>
      <c r="Z85" s="231">
        <v>80</v>
      </c>
      <c r="AA85" s="229">
        <v>4748</v>
      </c>
      <c r="AB85" s="231">
        <v>80</v>
      </c>
      <c r="AC85" s="229">
        <v>5244</v>
      </c>
      <c r="AD85" s="231">
        <v>80</v>
      </c>
    </row>
    <row r="86" spans="1:30" s="242" customFormat="1" ht="15" customHeight="1">
      <c r="A86" s="229">
        <v>1604</v>
      </c>
      <c r="B86" s="231">
        <v>20</v>
      </c>
      <c r="C86" s="229">
        <v>3378</v>
      </c>
      <c r="D86" s="231">
        <v>20</v>
      </c>
      <c r="E86" s="227">
        <v>11934</v>
      </c>
      <c r="F86" s="231">
        <v>20</v>
      </c>
      <c r="G86" s="229">
        <v>2244</v>
      </c>
      <c r="H86" s="231">
        <v>20</v>
      </c>
      <c r="I86" s="227">
        <v>10086</v>
      </c>
      <c r="J86" s="231">
        <v>20</v>
      </c>
      <c r="K86" s="227">
        <v>25720</v>
      </c>
      <c r="L86" s="231">
        <v>20</v>
      </c>
      <c r="M86" s="227">
        <v>64110</v>
      </c>
      <c r="N86" s="231">
        <v>20</v>
      </c>
      <c r="O86" s="227">
        <v>25068</v>
      </c>
      <c r="P86" s="231">
        <v>20</v>
      </c>
      <c r="Q86" s="228">
        <v>170</v>
      </c>
      <c r="R86" s="232">
        <v>81</v>
      </c>
      <c r="S86" s="229">
        <v>588</v>
      </c>
      <c r="T86" s="232">
        <v>81</v>
      </c>
      <c r="U86" s="229">
        <v>1299</v>
      </c>
      <c r="V86" s="232">
        <v>81</v>
      </c>
      <c r="W86" s="229">
        <v>377</v>
      </c>
      <c r="X86" s="232">
        <v>81</v>
      </c>
      <c r="Y86" s="226">
        <v>1685</v>
      </c>
      <c r="Z86" s="232">
        <v>81</v>
      </c>
      <c r="AA86" s="229">
        <v>4792</v>
      </c>
      <c r="AB86" s="232">
        <v>81</v>
      </c>
      <c r="AC86" s="229">
        <v>5292</v>
      </c>
      <c r="AD86" s="232">
        <v>81</v>
      </c>
    </row>
    <row r="87" spans="1:30" s="242" customFormat="1" ht="15" customHeight="1">
      <c r="A87" s="229">
        <v>1612</v>
      </c>
      <c r="B87" s="232">
        <v>19</v>
      </c>
      <c r="C87" s="229">
        <v>3396</v>
      </c>
      <c r="D87" s="232">
        <v>19</v>
      </c>
      <c r="E87" s="227">
        <v>11976</v>
      </c>
      <c r="F87" s="232">
        <v>19</v>
      </c>
      <c r="G87" s="229">
        <v>2258</v>
      </c>
      <c r="H87" s="232">
        <v>19</v>
      </c>
      <c r="I87" s="227">
        <v>10120</v>
      </c>
      <c r="J87" s="232">
        <v>19</v>
      </c>
      <c r="K87" s="227">
        <v>25800</v>
      </c>
      <c r="L87" s="232">
        <v>19</v>
      </c>
      <c r="M87" s="227">
        <v>64360</v>
      </c>
      <c r="N87" s="232">
        <v>19</v>
      </c>
      <c r="O87" s="227">
        <v>25136</v>
      </c>
      <c r="P87" s="232">
        <v>19</v>
      </c>
      <c r="Q87" s="229">
        <v>171</v>
      </c>
      <c r="R87" s="231">
        <v>82</v>
      </c>
      <c r="S87" s="229">
        <v>591</v>
      </c>
      <c r="T87" s="231">
        <v>82</v>
      </c>
      <c r="U87" s="229">
        <v>1303</v>
      </c>
      <c r="V87" s="231">
        <v>82</v>
      </c>
      <c r="W87" s="229">
        <v>379</v>
      </c>
      <c r="X87" s="231">
        <v>82</v>
      </c>
      <c r="Y87" s="226">
        <v>1695</v>
      </c>
      <c r="Z87" s="231">
        <v>82</v>
      </c>
      <c r="AA87" s="229">
        <v>4824</v>
      </c>
      <c r="AB87" s="231">
        <v>82</v>
      </c>
      <c r="AC87" s="229">
        <v>5324</v>
      </c>
      <c r="AD87" s="231">
        <v>82</v>
      </c>
    </row>
    <row r="88" spans="1:30" s="242" customFormat="1" ht="15" customHeight="1">
      <c r="A88" s="229">
        <v>1620</v>
      </c>
      <c r="B88" s="231">
        <v>18</v>
      </c>
      <c r="C88" s="229">
        <v>3414</v>
      </c>
      <c r="D88" s="231">
        <v>18</v>
      </c>
      <c r="E88" s="227">
        <v>12018</v>
      </c>
      <c r="F88" s="231">
        <v>18</v>
      </c>
      <c r="G88" s="229">
        <v>2272</v>
      </c>
      <c r="H88" s="231">
        <v>18</v>
      </c>
      <c r="I88" s="227">
        <v>10154</v>
      </c>
      <c r="J88" s="231">
        <v>18</v>
      </c>
      <c r="K88" s="227">
        <v>25880</v>
      </c>
      <c r="L88" s="231">
        <v>18</v>
      </c>
      <c r="M88" s="227">
        <v>64610</v>
      </c>
      <c r="N88" s="231">
        <v>18</v>
      </c>
      <c r="O88" s="227">
        <v>25204</v>
      </c>
      <c r="P88" s="231">
        <v>18</v>
      </c>
      <c r="Q88" s="228">
        <v>172</v>
      </c>
      <c r="R88" s="232">
        <v>83</v>
      </c>
      <c r="S88" s="229">
        <v>594</v>
      </c>
      <c r="T88" s="232">
        <v>83</v>
      </c>
      <c r="U88" s="229">
        <v>1307</v>
      </c>
      <c r="V88" s="232">
        <v>83</v>
      </c>
      <c r="W88" s="229">
        <v>381</v>
      </c>
      <c r="X88" s="232">
        <v>83</v>
      </c>
      <c r="Y88" s="226">
        <v>1705</v>
      </c>
      <c r="Z88" s="232">
        <v>83</v>
      </c>
      <c r="AA88" s="229">
        <v>4856</v>
      </c>
      <c r="AB88" s="232">
        <v>83</v>
      </c>
      <c r="AC88" s="229">
        <v>5356</v>
      </c>
      <c r="AD88" s="232">
        <v>83</v>
      </c>
    </row>
    <row r="89" spans="1:30" s="242" customFormat="1" ht="15" customHeight="1">
      <c r="A89" s="229">
        <v>1628</v>
      </c>
      <c r="B89" s="232">
        <v>17</v>
      </c>
      <c r="C89" s="229">
        <v>3432</v>
      </c>
      <c r="D89" s="232">
        <v>17</v>
      </c>
      <c r="E89" s="227">
        <v>12060</v>
      </c>
      <c r="F89" s="232">
        <v>17</v>
      </c>
      <c r="G89" s="229">
        <v>2286</v>
      </c>
      <c r="H89" s="232">
        <v>17</v>
      </c>
      <c r="I89" s="227">
        <v>10188</v>
      </c>
      <c r="J89" s="232">
        <v>17</v>
      </c>
      <c r="K89" s="227">
        <v>25960</v>
      </c>
      <c r="L89" s="232">
        <v>17</v>
      </c>
      <c r="M89" s="227">
        <v>64860</v>
      </c>
      <c r="N89" s="232">
        <v>17</v>
      </c>
      <c r="O89" s="227">
        <v>25272</v>
      </c>
      <c r="P89" s="232">
        <v>17</v>
      </c>
      <c r="Q89" s="229">
        <v>173</v>
      </c>
      <c r="R89" s="231">
        <v>84</v>
      </c>
      <c r="S89" s="229">
        <v>597</v>
      </c>
      <c r="T89" s="231">
        <v>84</v>
      </c>
      <c r="U89" s="229">
        <v>1311</v>
      </c>
      <c r="V89" s="231">
        <v>84</v>
      </c>
      <c r="W89" s="229">
        <v>383</v>
      </c>
      <c r="X89" s="231">
        <v>84</v>
      </c>
      <c r="Y89" s="226">
        <v>1715</v>
      </c>
      <c r="Z89" s="231">
        <v>84</v>
      </c>
      <c r="AA89" s="229">
        <v>4888</v>
      </c>
      <c r="AB89" s="231">
        <v>84</v>
      </c>
      <c r="AC89" s="229">
        <v>5388</v>
      </c>
      <c r="AD89" s="231">
        <v>84</v>
      </c>
    </row>
    <row r="90" spans="1:30" s="242" customFormat="1" ht="15" customHeight="1">
      <c r="A90" s="229">
        <v>1636</v>
      </c>
      <c r="B90" s="231">
        <v>16</v>
      </c>
      <c r="C90" s="229">
        <v>3450</v>
      </c>
      <c r="D90" s="231">
        <v>16</v>
      </c>
      <c r="E90" s="227">
        <v>12102</v>
      </c>
      <c r="F90" s="231">
        <v>16</v>
      </c>
      <c r="G90" s="229">
        <v>2300</v>
      </c>
      <c r="H90" s="231">
        <v>16</v>
      </c>
      <c r="I90" s="227">
        <v>10222</v>
      </c>
      <c r="J90" s="231">
        <v>16</v>
      </c>
      <c r="K90" s="227">
        <v>30040</v>
      </c>
      <c r="L90" s="231">
        <v>16</v>
      </c>
      <c r="M90" s="227">
        <v>65110</v>
      </c>
      <c r="N90" s="231">
        <v>16</v>
      </c>
      <c r="O90" s="227">
        <v>25340</v>
      </c>
      <c r="P90" s="231">
        <v>16</v>
      </c>
      <c r="Q90" s="228">
        <v>174</v>
      </c>
      <c r="R90" s="232">
        <v>85</v>
      </c>
      <c r="S90" s="229">
        <v>600</v>
      </c>
      <c r="T90" s="232">
        <v>85</v>
      </c>
      <c r="U90" s="229">
        <v>1315</v>
      </c>
      <c r="V90" s="232">
        <v>85</v>
      </c>
      <c r="W90" s="229">
        <v>385</v>
      </c>
      <c r="X90" s="232">
        <v>85</v>
      </c>
      <c r="Y90" s="226">
        <v>1725</v>
      </c>
      <c r="Z90" s="232">
        <v>85</v>
      </c>
      <c r="AA90" s="229">
        <v>4920</v>
      </c>
      <c r="AB90" s="232">
        <v>85</v>
      </c>
      <c r="AC90" s="229">
        <v>5420</v>
      </c>
      <c r="AD90" s="232">
        <v>85</v>
      </c>
    </row>
    <row r="91" spans="1:30" s="242" customFormat="1" ht="15" customHeight="1">
      <c r="A91" s="229">
        <v>1644</v>
      </c>
      <c r="B91" s="232">
        <v>15</v>
      </c>
      <c r="C91" s="229">
        <v>3468</v>
      </c>
      <c r="D91" s="232">
        <v>15</v>
      </c>
      <c r="E91" s="227">
        <v>12144</v>
      </c>
      <c r="F91" s="232">
        <v>15</v>
      </c>
      <c r="G91" s="229">
        <v>2314</v>
      </c>
      <c r="H91" s="232">
        <v>15</v>
      </c>
      <c r="I91" s="227">
        <v>10256</v>
      </c>
      <c r="J91" s="232">
        <v>15</v>
      </c>
      <c r="K91" s="227">
        <v>30120</v>
      </c>
      <c r="L91" s="232">
        <v>15</v>
      </c>
      <c r="M91" s="227">
        <v>65360</v>
      </c>
      <c r="N91" s="232">
        <v>15</v>
      </c>
      <c r="O91" s="227">
        <v>25408</v>
      </c>
      <c r="P91" s="232">
        <v>15</v>
      </c>
      <c r="Q91" s="229">
        <v>175</v>
      </c>
      <c r="R91" s="231">
        <v>86</v>
      </c>
      <c r="S91" s="229">
        <v>603</v>
      </c>
      <c r="T91" s="231">
        <v>86</v>
      </c>
      <c r="U91" s="229">
        <v>1319</v>
      </c>
      <c r="V91" s="231">
        <v>86</v>
      </c>
      <c r="W91" s="229">
        <v>387</v>
      </c>
      <c r="X91" s="231">
        <v>86</v>
      </c>
      <c r="Y91" s="226">
        <v>1735</v>
      </c>
      <c r="Z91" s="231">
        <v>86</v>
      </c>
      <c r="AA91" s="229">
        <v>4952</v>
      </c>
      <c r="AB91" s="231">
        <v>86</v>
      </c>
      <c r="AC91" s="229">
        <v>5452</v>
      </c>
      <c r="AD91" s="231">
        <v>86</v>
      </c>
    </row>
    <row r="92" spans="1:30" s="242" customFormat="1" ht="15" customHeight="1">
      <c r="A92" s="229">
        <v>1652</v>
      </c>
      <c r="B92" s="231">
        <v>14</v>
      </c>
      <c r="C92" s="229">
        <v>3486</v>
      </c>
      <c r="D92" s="231">
        <v>14</v>
      </c>
      <c r="E92" s="227">
        <v>12186</v>
      </c>
      <c r="F92" s="231">
        <v>14</v>
      </c>
      <c r="G92" s="229">
        <v>2328</v>
      </c>
      <c r="H92" s="231">
        <v>14</v>
      </c>
      <c r="I92" s="227">
        <v>10290</v>
      </c>
      <c r="J92" s="231">
        <v>14</v>
      </c>
      <c r="K92" s="227">
        <v>30200</v>
      </c>
      <c r="L92" s="231">
        <v>14</v>
      </c>
      <c r="M92" s="227">
        <v>65610</v>
      </c>
      <c r="N92" s="231">
        <v>14</v>
      </c>
      <c r="O92" s="227">
        <v>25476</v>
      </c>
      <c r="P92" s="231">
        <v>14</v>
      </c>
      <c r="Q92" s="228">
        <v>176</v>
      </c>
      <c r="R92" s="232">
        <v>87</v>
      </c>
      <c r="S92" s="229">
        <v>606</v>
      </c>
      <c r="T92" s="232">
        <v>87</v>
      </c>
      <c r="U92" s="229">
        <v>1323</v>
      </c>
      <c r="V92" s="232">
        <v>87</v>
      </c>
      <c r="W92" s="229">
        <v>389</v>
      </c>
      <c r="X92" s="232">
        <v>87</v>
      </c>
      <c r="Y92" s="226">
        <v>1745</v>
      </c>
      <c r="Z92" s="232">
        <v>87</v>
      </c>
      <c r="AA92" s="229">
        <v>4984</v>
      </c>
      <c r="AB92" s="232">
        <v>87</v>
      </c>
      <c r="AC92" s="229">
        <v>5484</v>
      </c>
      <c r="AD92" s="232">
        <v>87</v>
      </c>
    </row>
    <row r="93" spans="1:30" s="242" customFormat="1" ht="15" customHeight="1">
      <c r="A93" s="229">
        <v>1660</v>
      </c>
      <c r="B93" s="232">
        <v>13</v>
      </c>
      <c r="C93" s="229">
        <v>3504</v>
      </c>
      <c r="D93" s="232">
        <v>13</v>
      </c>
      <c r="E93" s="227">
        <v>12228</v>
      </c>
      <c r="F93" s="232">
        <v>13</v>
      </c>
      <c r="G93" s="229">
        <v>2342</v>
      </c>
      <c r="H93" s="232">
        <v>13</v>
      </c>
      <c r="I93" s="227">
        <v>10324</v>
      </c>
      <c r="J93" s="232">
        <v>13</v>
      </c>
      <c r="K93" s="227">
        <v>30280</v>
      </c>
      <c r="L93" s="232">
        <v>13</v>
      </c>
      <c r="M93" s="227">
        <v>65860</v>
      </c>
      <c r="N93" s="232">
        <v>13</v>
      </c>
      <c r="O93" s="227">
        <v>25544</v>
      </c>
      <c r="P93" s="232">
        <v>13</v>
      </c>
      <c r="Q93" s="229">
        <v>177</v>
      </c>
      <c r="R93" s="231">
        <v>88</v>
      </c>
      <c r="S93" s="229">
        <v>609</v>
      </c>
      <c r="T93" s="231">
        <v>88</v>
      </c>
      <c r="U93" s="229">
        <v>1327</v>
      </c>
      <c r="V93" s="231">
        <v>88</v>
      </c>
      <c r="W93" s="229">
        <v>391</v>
      </c>
      <c r="X93" s="231">
        <v>88</v>
      </c>
      <c r="Y93" s="226">
        <v>1755</v>
      </c>
      <c r="Z93" s="231">
        <v>88</v>
      </c>
      <c r="AA93" s="229">
        <v>5016</v>
      </c>
      <c r="AB93" s="231">
        <v>88</v>
      </c>
      <c r="AC93" s="229">
        <v>5516</v>
      </c>
      <c r="AD93" s="231">
        <v>88</v>
      </c>
    </row>
    <row r="94" spans="1:30" s="242" customFormat="1" ht="15" customHeight="1">
      <c r="A94" s="229">
        <v>1668</v>
      </c>
      <c r="B94" s="231">
        <v>12</v>
      </c>
      <c r="C94" s="229">
        <v>3522</v>
      </c>
      <c r="D94" s="231">
        <v>12</v>
      </c>
      <c r="E94" s="227">
        <v>12270</v>
      </c>
      <c r="F94" s="231">
        <v>12</v>
      </c>
      <c r="G94" s="229">
        <v>2356</v>
      </c>
      <c r="H94" s="231">
        <v>12</v>
      </c>
      <c r="I94" s="227">
        <v>10358</v>
      </c>
      <c r="J94" s="231">
        <v>12</v>
      </c>
      <c r="K94" s="227">
        <v>30360</v>
      </c>
      <c r="L94" s="231">
        <v>12</v>
      </c>
      <c r="M94" s="227">
        <v>70110</v>
      </c>
      <c r="N94" s="231">
        <v>12</v>
      </c>
      <c r="O94" s="227">
        <v>25612</v>
      </c>
      <c r="P94" s="231">
        <v>12</v>
      </c>
      <c r="Q94" s="228">
        <v>178</v>
      </c>
      <c r="R94" s="232">
        <v>89</v>
      </c>
      <c r="S94" s="229">
        <v>612</v>
      </c>
      <c r="T94" s="232">
        <v>89</v>
      </c>
      <c r="U94" s="229">
        <v>1331</v>
      </c>
      <c r="V94" s="232">
        <v>89</v>
      </c>
      <c r="W94" s="229">
        <v>393</v>
      </c>
      <c r="X94" s="232">
        <v>89</v>
      </c>
      <c r="Y94" s="226">
        <v>1765</v>
      </c>
      <c r="Z94" s="232">
        <v>89</v>
      </c>
      <c r="AA94" s="229">
        <v>5048</v>
      </c>
      <c r="AB94" s="232">
        <v>89</v>
      </c>
      <c r="AC94" s="229">
        <v>5548</v>
      </c>
      <c r="AD94" s="232">
        <v>89</v>
      </c>
    </row>
    <row r="95" spans="1:30" s="242" customFormat="1" ht="15" customHeight="1">
      <c r="A95" s="229">
        <v>1676</v>
      </c>
      <c r="B95" s="232">
        <v>11</v>
      </c>
      <c r="C95" s="229">
        <v>3540</v>
      </c>
      <c r="D95" s="232">
        <v>11</v>
      </c>
      <c r="E95" s="227">
        <v>12312</v>
      </c>
      <c r="F95" s="232">
        <v>11</v>
      </c>
      <c r="G95" s="229">
        <v>2370</v>
      </c>
      <c r="H95" s="232">
        <v>11</v>
      </c>
      <c r="I95" s="227">
        <v>10392</v>
      </c>
      <c r="J95" s="232">
        <v>11</v>
      </c>
      <c r="K95" s="227">
        <v>30440</v>
      </c>
      <c r="L95" s="232">
        <v>11</v>
      </c>
      <c r="M95" s="227">
        <v>70360</v>
      </c>
      <c r="N95" s="232">
        <v>11</v>
      </c>
      <c r="O95" s="227">
        <v>25680</v>
      </c>
      <c r="P95" s="232">
        <v>11</v>
      </c>
      <c r="Q95" s="229">
        <v>179</v>
      </c>
      <c r="R95" s="231">
        <v>90</v>
      </c>
      <c r="S95" s="229">
        <v>615</v>
      </c>
      <c r="T95" s="231">
        <v>90</v>
      </c>
      <c r="U95" s="229">
        <v>1335</v>
      </c>
      <c r="V95" s="231">
        <v>90</v>
      </c>
      <c r="W95" s="229">
        <v>395</v>
      </c>
      <c r="X95" s="231">
        <v>90</v>
      </c>
      <c r="Y95" s="226">
        <v>1775</v>
      </c>
      <c r="Z95" s="231">
        <v>90</v>
      </c>
      <c r="AA95" s="229">
        <v>5080</v>
      </c>
      <c r="AB95" s="231">
        <v>90</v>
      </c>
      <c r="AC95" s="229">
        <v>5580</v>
      </c>
      <c r="AD95" s="231">
        <v>90</v>
      </c>
    </row>
    <row r="96" spans="1:30" s="242" customFormat="1" ht="15" customHeight="1">
      <c r="A96" s="229">
        <v>1684</v>
      </c>
      <c r="B96" s="231">
        <v>10</v>
      </c>
      <c r="C96" s="229">
        <v>3558</v>
      </c>
      <c r="D96" s="231">
        <v>10</v>
      </c>
      <c r="E96" s="227">
        <v>12353</v>
      </c>
      <c r="F96" s="231">
        <v>10</v>
      </c>
      <c r="G96" s="229">
        <v>2383</v>
      </c>
      <c r="H96" s="231">
        <v>10</v>
      </c>
      <c r="I96" s="227">
        <v>10425</v>
      </c>
      <c r="J96" s="231">
        <v>10</v>
      </c>
      <c r="K96" s="227">
        <v>30520</v>
      </c>
      <c r="L96" s="231">
        <v>10</v>
      </c>
      <c r="M96" s="227">
        <v>70610</v>
      </c>
      <c r="N96" s="231">
        <v>10</v>
      </c>
      <c r="O96" s="227">
        <v>25748</v>
      </c>
      <c r="P96" s="231">
        <v>10</v>
      </c>
      <c r="Q96" s="229">
        <v>180</v>
      </c>
      <c r="R96" s="232">
        <v>91</v>
      </c>
      <c r="S96" s="229">
        <v>618</v>
      </c>
      <c r="T96" s="232">
        <v>91</v>
      </c>
      <c r="U96" s="229">
        <v>1339</v>
      </c>
      <c r="V96" s="232">
        <v>91</v>
      </c>
      <c r="W96" s="229">
        <v>397</v>
      </c>
      <c r="X96" s="232">
        <v>91</v>
      </c>
      <c r="Y96" s="226">
        <v>1785</v>
      </c>
      <c r="Z96" s="232">
        <v>91</v>
      </c>
      <c r="AA96" s="229">
        <v>5112</v>
      </c>
      <c r="AB96" s="232">
        <v>91</v>
      </c>
      <c r="AC96" s="229">
        <v>5612</v>
      </c>
      <c r="AD96" s="232">
        <v>91</v>
      </c>
    </row>
    <row r="97" spans="1:30" s="242" customFormat="1" ht="15" customHeight="1">
      <c r="A97" s="229">
        <v>1692</v>
      </c>
      <c r="B97" s="232">
        <v>9</v>
      </c>
      <c r="C97" s="229">
        <v>3576</v>
      </c>
      <c r="D97" s="232">
        <v>9</v>
      </c>
      <c r="E97" s="227">
        <v>12396</v>
      </c>
      <c r="F97" s="232">
        <v>9</v>
      </c>
      <c r="G97" s="229">
        <v>2397</v>
      </c>
      <c r="H97" s="232">
        <v>9</v>
      </c>
      <c r="I97" s="227">
        <v>10460</v>
      </c>
      <c r="J97" s="232">
        <v>9</v>
      </c>
      <c r="K97" s="227">
        <v>30599</v>
      </c>
      <c r="L97" s="232">
        <v>9</v>
      </c>
      <c r="M97" s="227">
        <v>70860</v>
      </c>
      <c r="N97" s="232">
        <v>9</v>
      </c>
      <c r="O97" s="227">
        <v>25816</v>
      </c>
      <c r="P97" s="232">
        <v>9</v>
      </c>
      <c r="Q97" s="229">
        <v>181</v>
      </c>
      <c r="R97" s="231">
        <v>92</v>
      </c>
      <c r="S97" s="229">
        <v>621</v>
      </c>
      <c r="T97" s="231">
        <v>92</v>
      </c>
      <c r="U97" s="229">
        <v>1343</v>
      </c>
      <c r="V97" s="231">
        <v>92</v>
      </c>
      <c r="W97" s="229">
        <v>399</v>
      </c>
      <c r="X97" s="231">
        <v>92</v>
      </c>
      <c r="Y97" s="226">
        <v>1795</v>
      </c>
      <c r="Z97" s="231">
        <v>92</v>
      </c>
      <c r="AA97" s="229">
        <v>5144</v>
      </c>
      <c r="AB97" s="231">
        <v>92</v>
      </c>
      <c r="AC97" s="229">
        <v>5644</v>
      </c>
      <c r="AD97" s="231">
        <v>92</v>
      </c>
    </row>
    <row r="98" spans="1:30" s="242" customFormat="1" ht="15" customHeight="1">
      <c r="A98" s="229">
        <v>1700</v>
      </c>
      <c r="B98" s="231">
        <v>8</v>
      </c>
      <c r="C98" s="229">
        <v>3594</v>
      </c>
      <c r="D98" s="231">
        <v>8</v>
      </c>
      <c r="E98" s="227">
        <v>12438</v>
      </c>
      <c r="F98" s="231">
        <v>8</v>
      </c>
      <c r="G98" s="229">
        <v>2411</v>
      </c>
      <c r="H98" s="231">
        <v>8</v>
      </c>
      <c r="I98" s="227">
        <v>10494</v>
      </c>
      <c r="J98" s="231">
        <v>8</v>
      </c>
      <c r="K98" s="227">
        <v>30679</v>
      </c>
      <c r="L98" s="231">
        <v>8</v>
      </c>
      <c r="M98" s="227">
        <v>71110</v>
      </c>
      <c r="N98" s="231">
        <v>8</v>
      </c>
      <c r="O98" s="227">
        <v>25884</v>
      </c>
      <c r="P98" s="231">
        <v>8</v>
      </c>
      <c r="Q98" s="229">
        <v>182</v>
      </c>
      <c r="R98" s="232">
        <v>93</v>
      </c>
      <c r="S98" s="229">
        <v>624</v>
      </c>
      <c r="T98" s="232">
        <v>93</v>
      </c>
      <c r="U98" s="229">
        <v>1347</v>
      </c>
      <c r="V98" s="232">
        <v>93</v>
      </c>
      <c r="W98" s="229">
        <v>401</v>
      </c>
      <c r="X98" s="232">
        <v>93</v>
      </c>
      <c r="Y98" s="226">
        <v>1805</v>
      </c>
      <c r="Z98" s="232">
        <v>93</v>
      </c>
      <c r="AA98" s="229">
        <v>5176</v>
      </c>
      <c r="AB98" s="232">
        <v>93</v>
      </c>
      <c r="AC98" s="229">
        <v>5676</v>
      </c>
      <c r="AD98" s="232">
        <v>93</v>
      </c>
    </row>
    <row r="99" spans="1:30" s="242" customFormat="1" ht="15" customHeight="1">
      <c r="A99" s="229">
        <v>1708</v>
      </c>
      <c r="B99" s="232">
        <v>7</v>
      </c>
      <c r="C99" s="229">
        <v>3612</v>
      </c>
      <c r="D99" s="232">
        <v>7</v>
      </c>
      <c r="E99" s="227">
        <v>12479</v>
      </c>
      <c r="F99" s="232">
        <v>7</v>
      </c>
      <c r="G99" s="229">
        <v>2425</v>
      </c>
      <c r="H99" s="232">
        <v>7</v>
      </c>
      <c r="I99" s="227">
        <v>10527</v>
      </c>
      <c r="J99" s="232">
        <v>7</v>
      </c>
      <c r="K99" s="227">
        <v>30759</v>
      </c>
      <c r="L99" s="232">
        <v>7</v>
      </c>
      <c r="M99" s="227">
        <v>71360</v>
      </c>
      <c r="N99" s="232">
        <v>7</v>
      </c>
      <c r="O99" s="227">
        <v>25952</v>
      </c>
      <c r="P99" s="232">
        <v>7</v>
      </c>
      <c r="Q99" s="229">
        <v>183</v>
      </c>
      <c r="R99" s="231">
        <v>94</v>
      </c>
      <c r="S99" s="229">
        <v>627</v>
      </c>
      <c r="T99" s="231">
        <v>94</v>
      </c>
      <c r="U99" s="229">
        <v>1351</v>
      </c>
      <c r="V99" s="231">
        <v>94</v>
      </c>
      <c r="W99" s="229">
        <v>403</v>
      </c>
      <c r="X99" s="231">
        <v>94</v>
      </c>
      <c r="Y99" s="226">
        <v>1815</v>
      </c>
      <c r="Z99" s="231">
        <v>94</v>
      </c>
      <c r="AA99" s="229">
        <v>5208</v>
      </c>
      <c r="AB99" s="231">
        <v>94</v>
      </c>
      <c r="AC99" s="229">
        <v>5708</v>
      </c>
      <c r="AD99" s="231">
        <v>94</v>
      </c>
    </row>
    <row r="100" spans="1:30" s="242" customFormat="1" ht="15" customHeight="1">
      <c r="A100" s="229">
        <v>1716</v>
      </c>
      <c r="B100" s="231">
        <v>6</v>
      </c>
      <c r="C100" s="229">
        <v>3630</v>
      </c>
      <c r="D100" s="231">
        <v>6</v>
      </c>
      <c r="E100" s="227">
        <v>12521</v>
      </c>
      <c r="F100" s="231">
        <v>6</v>
      </c>
      <c r="G100" s="229">
        <v>2440</v>
      </c>
      <c r="H100" s="231">
        <v>6</v>
      </c>
      <c r="I100" s="227">
        <v>10561</v>
      </c>
      <c r="J100" s="231">
        <v>6</v>
      </c>
      <c r="K100" s="227">
        <v>30839</v>
      </c>
      <c r="L100" s="231">
        <v>6</v>
      </c>
      <c r="M100" s="227">
        <v>71610</v>
      </c>
      <c r="N100" s="231">
        <v>6</v>
      </c>
      <c r="O100" s="227">
        <v>30020</v>
      </c>
      <c r="P100" s="231">
        <v>6</v>
      </c>
      <c r="Q100" s="229">
        <v>184</v>
      </c>
      <c r="R100" s="232">
        <v>95</v>
      </c>
      <c r="S100" s="229">
        <v>630</v>
      </c>
      <c r="T100" s="232">
        <v>95</v>
      </c>
      <c r="U100" s="229">
        <v>1355</v>
      </c>
      <c r="V100" s="232">
        <v>95</v>
      </c>
      <c r="W100" s="229">
        <v>405</v>
      </c>
      <c r="X100" s="232">
        <v>95</v>
      </c>
      <c r="Y100" s="226">
        <v>1825</v>
      </c>
      <c r="Z100" s="232">
        <v>95</v>
      </c>
      <c r="AA100" s="229">
        <v>5240</v>
      </c>
      <c r="AB100" s="232">
        <v>95</v>
      </c>
      <c r="AC100" s="229">
        <v>5740</v>
      </c>
      <c r="AD100" s="232">
        <v>95</v>
      </c>
    </row>
    <row r="101" spans="1:30" s="242" customFormat="1" ht="15" customHeight="1">
      <c r="A101" s="229">
        <v>1724</v>
      </c>
      <c r="B101" s="232">
        <v>5</v>
      </c>
      <c r="C101" s="229">
        <v>3648</v>
      </c>
      <c r="D101" s="232">
        <v>5</v>
      </c>
      <c r="E101" s="227">
        <v>12563</v>
      </c>
      <c r="F101" s="232">
        <v>5</v>
      </c>
      <c r="G101" s="229">
        <v>2453</v>
      </c>
      <c r="H101" s="232">
        <v>5</v>
      </c>
      <c r="I101" s="227">
        <v>10596</v>
      </c>
      <c r="J101" s="232">
        <v>5</v>
      </c>
      <c r="K101" s="227">
        <v>30920</v>
      </c>
      <c r="L101" s="232">
        <v>5</v>
      </c>
      <c r="M101" s="227">
        <v>71860</v>
      </c>
      <c r="N101" s="232">
        <v>5</v>
      </c>
      <c r="O101" s="227">
        <v>30088</v>
      </c>
      <c r="P101" s="232">
        <v>5</v>
      </c>
      <c r="Q101" s="229">
        <v>185</v>
      </c>
      <c r="R101" s="231">
        <v>96</v>
      </c>
      <c r="S101" s="229">
        <v>633</v>
      </c>
      <c r="T101" s="231">
        <v>96</v>
      </c>
      <c r="U101" s="229">
        <v>1359</v>
      </c>
      <c r="V101" s="231">
        <v>96</v>
      </c>
      <c r="W101" s="229">
        <v>407</v>
      </c>
      <c r="X101" s="231">
        <v>96</v>
      </c>
      <c r="Y101" s="226">
        <v>1835</v>
      </c>
      <c r="Z101" s="231">
        <v>96</v>
      </c>
      <c r="AA101" s="229">
        <v>5272</v>
      </c>
      <c r="AB101" s="231">
        <v>96</v>
      </c>
      <c r="AC101" s="229">
        <v>5772</v>
      </c>
      <c r="AD101" s="231">
        <v>96</v>
      </c>
    </row>
    <row r="102" spans="1:30" s="242" customFormat="1" ht="15" customHeight="1">
      <c r="A102" s="229">
        <v>1732</v>
      </c>
      <c r="B102" s="231">
        <v>4</v>
      </c>
      <c r="C102" s="229">
        <v>3666</v>
      </c>
      <c r="D102" s="231">
        <v>4</v>
      </c>
      <c r="E102" s="227">
        <v>12605</v>
      </c>
      <c r="F102" s="231">
        <v>4</v>
      </c>
      <c r="G102" s="229">
        <v>2467</v>
      </c>
      <c r="H102" s="231">
        <v>4</v>
      </c>
      <c r="I102" s="227">
        <v>10630</v>
      </c>
      <c r="J102" s="231">
        <v>4</v>
      </c>
      <c r="K102" s="227">
        <v>30999</v>
      </c>
      <c r="L102" s="231">
        <v>4</v>
      </c>
      <c r="M102" s="227">
        <v>72110</v>
      </c>
      <c r="N102" s="231">
        <v>4</v>
      </c>
      <c r="O102" s="227">
        <v>30156</v>
      </c>
      <c r="P102" s="231">
        <v>4</v>
      </c>
      <c r="Q102" s="229">
        <v>186</v>
      </c>
      <c r="R102" s="232">
        <v>97</v>
      </c>
      <c r="S102" s="229">
        <v>636</v>
      </c>
      <c r="T102" s="232">
        <v>97</v>
      </c>
      <c r="U102" s="229">
        <v>1363</v>
      </c>
      <c r="V102" s="232">
        <v>97</v>
      </c>
      <c r="W102" s="229">
        <v>409</v>
      </c>
      <c r="X102" s="232">
        <v>97</v>
      </c>
      <c r="Y102" s="226">
        <v>1845</v>
      </c>
      <c r="Z102" s="232">
        <v>97</v>
      </c>
      <c r="AA102" s="229">
        <v>5304</v>
      </c>
      <c r="AB102" s="232">
        <v>97</v>
      </c>
      <c r="AC102" s="229">
        <v>5804</v>
      </c>
      <c r="AD102" s="232">
        <v>97</v>
      </c>
    </row>
    <row r="103" spans="1:30" s="242" customFormat="1" ht="15" customHeight="1">
      <c r="A103" s="229">
        <v>1740</v>
      </c>
      <c r="B103" s="232">
        <v>3</v>
      </c>
      <c r="C103" s="229">
        <v>3684</v>
      </c>
      <c r="D103" s="232">
        <v>3</v>
      </c>
      <c r="E103" s="227">
        <v>12647</v>
      </c>
      <c r="F103" s="232">
        <v>3</v>
      </c>
      <c r="G103" s="229">
        <v>2481</v>
      </c>
      <c r="H103" s="232">
        <v>3</v>
      </c>
      <c r="I103" s="227">
        <v>10663</v>
      </c>
      <c r="J103" s="232">
        <v>3</v>
      </c>
      <c r="K103" s="227">
        <v>31079</v>
      </c>
      <c r="L103" s="232">
        <v>3</v>
      </c>
      <c r="M103" s="227">
        <v>72360</v>
      </c>
      <c r="N103" s="232">
        <v>3</v>
      </c>
      <c r="O103" s="227">
        <v>30224</v>
      </c>
      <c r="P103" s="232">
        <v>3</v>
      </c>
      <c r="Q103" s="229">
        <v>187</v>
      </c>
      <c r="R103" s="231">
        <v>98</v>
      </c>
      <c r="S103" s="229">
        <v>639</v>
      </c>
      <c r="T103" s="231">
        <v>98</v>
      </c>
      <c r="U103" s="229">
        <v>1367</v>
      </c>
      <c r="V103" s="231">
        <v>98</v>
      </c>
      <c r="W103" s="229">
        <v>411</v>
      </c>
      <c r="X103" s="231">
        <v>98</v>
      </c>
      <c r="Y103" s="226">
        <v>1855</v>
      </c>
      <c r="Z103" s="231">
        <v>98</v>
      </c>
      <c r="AA103" s="229">
        <v>5336</v>
      </c>
      <c r="AB103" s="231">
        <v>98</v>
      </c>
      <c r="AC103" s="229">
        <v>5836</v>
      </c>
      <c r="AD103" s="231">
        <v>98</v>
      </c>
    </row>
    <row r="104" spans="1:30" s="242" customFormat="1" ht="15" customHeight="1">
      <c r="A104" s="229">
        <v>1748</v>
      </c>
      <c r="B104" s="231">
        <v>2</v>
      </c>
      <c r="C104" s="229">
        <v>3702</v>
      </c>
      <c r="D104" s="231">
        <v>2</v>
      </c>
      <c r="E104" s="227">
        <v>12689</v>
      </c>
      <c r="F104" s="231">
        <v>2</v>
      </c>
      <c r="G104" s="229">
        <v>2495</v>
      </c>
      <c r="H104" s="231">
        <v>2</v>
      </c>
      <c r="I104" s="227">
        <v>10697</v>
      </c>
      <c r="J104" s="231">
        <v>2</v>
      </c>
      <c r="K104" s="227">
        <v>31159</v>
      </c>
      <c r="L104" s="231">
        <v>2</v>
      </c>
      <c r="M104" s="227">
        <v>72610</v>
      </c>
      <c r="N104" s="231">
        <v>2</v>
      </c>
      <c r="O104" s="227">
        <v>30292</v>
      </c>
      <c r="P104" s="231">
        <v>2</v>
      </c>
      <c r="Q104" s="229">
        <v>188</v>
      </c>
      <c r="R104" s="232">
        <v>99</v>
      </c>
      <c r="S104" s="229">
        <v>642</v>
      </c>
      <c r="T104" s="232">
        <v>99</v>
      </c>
      <c r="U104" s="229">
        <v>1371</v>
      </c>
      <c r="V104" s="232">
        <v>99</v>
      </c>
      <c r="W104" s="229">
        <v>413</v>
      </c>
      <c r="X104" s="232">
        <v>99</v>
      </c>
      <c r="Y104" s="226">
        <v>1865</v>
      </c>
      <c r="Z104" s="232">
        <v>99</v>
      </c>
      <c r="AA104" s="229">
        <v>5368</v>
      </c>
      <c r="AB104" s="232">
        <v>99</v>
      </c>
      <c r="AC104" s="229">
        <v>5868</v>
      </c>
      <c r="AD104" s="232">
        <v>99</v>
      </c>
    </row>
    <row r="105" spans="1:30" s="242" customFormat="1" ht="15" customHeight="1">
      <c r="A105" s="229">
        <v>1756</v>
      </c>
      <c r="B105" s="232">
        <v>1</v>
      </c>
      <c r="C105" s="229">
        <v>3719</v>
      </c>
      <c r="D105" s="232">
        <v>1</v>
      </c>
      <c r="E105" s="227">
        <v>12732</v>
      </c>
      <c r="F105" s="232">
        <v>1</v>
      </c>
      <c r="G105" s="229">
        <v>2509</v>
      </c>
      <c r="H105" s="232">
        <v>1</v>
      </c>
      <c r="I105" s="227">
        <v>10732</v>
      </c>
      <c r="J105" s="232">
        <v>1</v>
      </c>
      <c r="K105" s="227">
        <v>31239</v>
      </c>
      <c r="L105" s="232">
        <v>1</v>
      </c>
      <c r="M105" s="227">
        <v>72860</v>
      </c>
      <c r="N105" s="232">
        <v>1</v>
      </c>
      <c r="O105" s="227">
        <v>30360</v>
      </c>
      <c r="P105" s="232">
        <v>1</v>
      </c>
      <c r="Q105" s="229">
        <v>189</v>
      </c>
      <c r="R105" s="231">
        <v>100</v>
      </c>
      <c r="S105" s="229">
        <v>645</v>
      </c>
      <c r="T105" s="231">
        <v>100</v>
      </c>
      <c r="U105" s="229">
        <v>1375</v>
      </c>
      <c r="V105" s="231">
        <v>100</v>
      </c>
      <c r="W105" s="229">
        <v>415</v>
      </c>
      <c r="X105" s="231">
        <v>100</v>
      </c>
      <c r="Y105" s="226">
        <v>1875</v>
      </c>
      <c r="Z105" s="231">
        <v>100</v>
      </c>
      <c r="AA105" s="229">
        <v>5400</v>
      </c>
      <c r="AB105" s="231">
        <v>100</v>
      </c>
      <c r="AC105" s="229">
        <v>5900</v>
      </c>
      <c r="AD105" s="231">
        <v>100</v>
      </c>
    </row>
    <row r="106" spans="1:30" s="241" customFormat="1" ht="15" customHeight="1">
      <c r="A106" s="239">
        <v>5000</v>
      </c>
      <c r="B106" s="231">
        <v>0</v>
      </c>
      <c r="C106" s="239">
        <v>6000</v>
      </c>
      <c r="D106" s="231">
        <v>0</v>
      </c>
      <c r="E106" s="240">
        <v>30000</v>
      </c>
      <c r="F106" s="231">
        <v>0</v>
      </c>
      <c r="G106" s="239">
        <v>5000</v>
      </c>
      <c r="H106" s="231">
        <v>0</v>
      </c>
      <c r="I106" s="240">
        <v>30000</v>
      </c>
      <c r="J106" s="231">
        <v>0</v>
      </c>
      <c r="K106" s="240">
        <v>60000</v>
      </c>
      <c r="L106" s="231">
        <v>0</v>
      </c>
      <c r="M106" s="240">
        <v>100000</v>
      </c>
      <c r="N106" s="231">
        <v>0</v>
      </c>
      <c r="O106" s="240">
        <v>60000</v>
      </c>
      <c r="P106" s="231">
        <v>0</v>
      </c>
      <c r="Q106" s="243" t="s">
        <v>180</v>
      </c>
      <c r="R106" s="244">
        <v>0</v>
      </c>
      <c r="S106" s="243" t="s">
        <v>180</v>
      </c>
      <c r="T106" s="244">
        <v>0</v>
      </c>
      <c r="U106" s="243" t="s">
        <v>180</v>
      </c>
      <c r="V106" s="244">
        <v>0</v>
      </c>
      <c r="W106" s="243" t="s">
        <v>180</v>
      </c>
      <c r="X106" s="244">
        <v>0</v>
      </c>
      <c r="Y106" s="243" t="s">
        <v>180</v>
      </c>
      <c r="Z106" s="244">
        <v>0</v>
      </c>
      <c r="AA106" s="243" t="s">
        <v>180</v>
      </c>
      <c r="AB106" s="244">
        <v>0</v>
      </c>
      <c r="AC106" s="243" t="s">
        <v>180</v>
      </c>
      <c r="AD106" s="244">
        <v>0</v>
      </c>
    </row>
    <row r="107" spans="1:30" s="241" customFormat="1" ht="15" customHeight="1">
      <c r="A107" s="245" t="s">
        <v>180</v>
      </c>
      <c r="B107" s="232">
        <v>0</v>
      </c>
      <c r="C107" s="245" t="s">
        <v>180</v>
      </c>
      <c r="D107" s="232">
        <v>0</v>
      </c>
      <c r="E107" s="245" t="s">
        <v>180</v>
      </c>
      <c r="F107" s="232">
        <v>0</v>
      </c>
      <c r="G107" s="245" t="s">
        <v>180</v>
      </c>
      <c r="H107" s="232">
        <v>0</v>
      </c>
      <c r="I107" s="245" t="s">
        <v>180</v>
      </c>
      <c r="J107" s="232">
        <v>0</v>
      </c>
      <c r="K107" s="245" t="s">
        <v>180</v>
      </c>
      <c r="L107" s="232">
        <v>0</v>
      </c>
      <c r="M107" s="245" t="s">
        <v>180</v>
      </c>
      <c r="N107" s="232">
        <v>0</v>
      </c>
      <c r="O107" s="245" t="s">
        <v>180</v>
      </c>
      <c r="P107" s="232">
        <v>0</v>
      </c>
      <c r="Q107" s="243" t="s">
        <v>181</v>
      </c>
      <c r="R107" s="244">
        <v>0</v>
      </c>
      <c r="S107" s="243" t="s">
        <v>181</v>
      </c>
      <c r="T107" s="244">
        <v>0</v>
      </c>
      <c r="U107" s="243" t="s">
        <v>181</v>
      </c>
      <c r="V107" s="244">
        <v>0</v>
      </c>
      <c r="W107" s="243" t="s">
        <v>181</v>
      </c>
      <c r="X107" s="244">
        <v>0</v>
      </c>
      <c r="Y107" s="243" t="s">
        <v>181</v>
      </c>
      <c r="Z107" s="244">
        <v>0</v>
      </c>
      <c r="AA107" s="243" t="s">
        <v>181</v>
      </c>
      <c r="AB107" s="244">
        <v>0</v>
      </c>
      <c r="AC107" s="243" t="s">
        <v>181</v>
      </c>
      <c r="AD107" s="244">
        <v>0</v>
      </c>
    </row>
    <row r="108" spans="1:30" s="241" customFormat="1" ht="15" customHeight="1">
      <c r="A108" s="245" t="s">
        <v>181</v>
      </c>
      <c r="B108" s="232">
        <v>0</v>
      </c>
      <c r="C108" s="245" t="s">
        <v>181</v>
      </c>
      <c r="D108" s="232">
        <v>0</v>
      </c>
      <c r="E108" s="245" t="s">
        <v>181</v>
      </c>
      <c r="F108" s="232">
        <v>0</v>
      </c>
      <c r="G108" s="245" t="s">
        <v>181</v>
      </c>
      <c r="H108" s="232">
        <v>0</v>
      </c>
      <c r="I108" s="245" t="s">
        <v>181</v>
      </c>
      <c r="J108" s="232">
        <v>0</v>
      </c>
      <c r="K108" s="245" t="s">
        <v>181</v>
      </c>
      <c r="L108" s="232">
        <v>0</v>
      </c>
      <c r="M108" s="245" t="s">
        <v>181</v>
      </c>
      <c r="N108" s="232">
        <v>0</v>
      </c>
      <c r="O108" s="245" t="s">
        <v>181</v>
      </c>
      <c r="P108" s="232">
        <v>0</v>
      </c>
      <c r="Q108" s="243" t="s">
        <v>182</v>
      </c>
      <c r="R108" s="244">
        <v>0</v>
      </c>
      <c r="S108" s="243" t="s">
        <v>182</v>
      </c>
      <c r="T108" s="244">
        <v>0</v>
      </c>
      <c r="U108" s="243" t="s">
        <v>182</v>
      </c>
      <c r="V108" s="244">
        <v>0</v>
      </c>
      <c r="W108" s="243" t="s">
        <v>182</v>
      </c>
      <c r="X108" s="244">
        <v>0</v>
      </c>
      <c r="Y108" s="243" t="s">
        <v>182</v>
      </c>
      <c r="Z108" s="244">
        <v>0</v>
      </c>
      <c r="AA108" s="243" t="s">
        <v>182</v>
      </c>
      <c r="AB108" s="244">
        <v>0</v>
      </c>
      <c r="AC108" s="243" t="s">
        <v>182</v>
      </c>
      <c r="AD108" s="244">
        <v>0</v>
      </c>
    </row>
    <row r="109" spans="1:30" s="241" customFormat="1" ht="15" customHeight="1">
      <c r="A109" s="245" t="s">
        <v>182</v>
      </c>
      <c r="B109" s="232">
        <v>0</v>
      </c>
      <c r="C109" s="245" t="s">
        <v>182</v>
      </c>
      <c r="D109" s="232">
        <v>0</v>
      </c>
      <c r="E109" s="245" t="s">
        <v>182</v>
      </c>
      <c r="F109" s="232">
        <v>0</v>
      </c>
      <c r="G109" s="245" t="s">
        <v>182</v>
      </c>
      <c r="H109" s="232">
        <v>0</v>
      </c>
      <c r="I109" s="245" t="s">
        <v>182</v>
      </c>
      <c r="J109" s="232">
        <v>0</v>
      </c>
      <c r="K109" s="245" t="s">
        <v>182</v>
      </c>
      <c r="L109" s="232">
        <v>0</v>
      </c>
      <c r="M109" s="245" t="s">
        <v>182</v>
      </c>
      <c r="N109" s="232">
        <v>0</v>
      </c>
      <c r="O109" s="245" t="s">
        <v>182</v>
      </c>
      <c r="P109" s="232">
        <v>0</v>
      </c>
      <c r="Q109" s="243" t="s">
        <v>183</v>
      </c>
      <c r="R109" s="244">
        <v>0</v>
      </c>
      <c r="S109" s="243" t="s">
        <v>183</v>
      </c>
      <c r="T109" s="244">
        <v>0</v>
      </c>
      <c r="U109" s="243" t="s">
        <v>183</v>
      </c>
      <c r="V109" s="244">
        <v>0</v>
      </c>
      <c r="W109" s="243" t="s">
        <v>183</v>
      </c>
      <c r="X109" s="244">
        <v>0</v>
      </c>
      <c r="Y109" s="243" t="s">
        <v>183</v>
      </c>
      <c r="Z109" s="244">
        <v>0</v>
      </c>
      <c r="AA109" s="243" t="s">
        <v>183</v>
      </c>
      <c r="AB109" s="244">
        <v>0</v>
      </c>
      <c r="AC109" s="243" t="s">
        <v>183</v>
      </c>
      <c r="AD109" s="244">
        <v>0</v>
      </c>
    </row>
    <row r="110" spans="1:30" s="241" customFormat="1" ht="15" customHeight="1" thickBot="1">
      <c r="A110" s="246" t="s">
        <v>183</v>
      </c>
      <c r="B110" s="233">
        <v>0</v>
      </c>
      <c r="C110" s="246" t="s">
        <v>183</v>
      </c>
      <c r="D110" s="233">
        <v>0</v>
      </c>
      <c r="E110" s="246" t="s">
        <v>183</v>
      </c>
      <c r="F110" s="233">
        <v>0</v>
      </c>
      <c r="G110" s="246" t="s">
        <v>183</v>
      </c>
      <c r="H110" s="233">
        <v>0</v>
      </c>
      <c r="I110" s="246" t="s">
        <v>183</v>
      </c>
      <c r="J110" s="233">
        <v>0</v>
      </c>
      <c r="K110" s="246" t="s">
        <v>183</v>
      </c>
      <c r="L110" s="233">
        <v>0</v>
      </c>
      <c r="M110" s="246" t="s">
        <v>183</v>
      </c>
      <c r="N110" s="233">
        <v>0</v>
      </c>
      <c r="O110" s="246" t="s">
        <v>183</v>
      </c>
      <c r="P110" s="233">
        <v>0</v>
      </c>
      <c r="Q110" s="247"/>
      <c r="R110" s="248"/>
      <c r="S110" s="247"/>
      <c r="T110" s="248"/>
      <c r="U110" s="247"/>
      <c r="V110" s="248"/>
      <c r="W110" s="247"/>
      <c r="X110" s="248"/>
      <c r="Y110" s="247"/>
      <c r="Z110" s="248"/>
      <c r="AA110" s="247"/>
      <c r="AB110" s="248"/>
      <c r="AC110" s="247"/>
      <c r="AD110" s="248"/>
    </row>
  </sheetData>
  <mergeCells count="19">
    <mergeCell ref="W3:X3"/>
    <mergeCell ref="Y3:Z3"/>
    <mergeCell ref="AA3:AB3"/>
    <mergeCell ref="AC3:AD3"/>
    <mergeCell ref="Q2:X2"/>
    <mergeCell ref="Y2:AD2"/>
    <mergeCell ref="A1:AD1"/>
    <mergeCell ref="A2:P2"/>
    <mergeCell ref="O3:P3"/>
    <mergeCell ref="A3:B3"/>
    <mergeCell ref="C3:D3"/>
    <mergeCell ref="E3:F3"/>
    <mergeCell ref="G3:H3"/>
    <mergeCell ref="I3:J3"/>
    <mergeCell ref="K3:L3"/>
    <mergeCell ref="M3:N3"/>
    <mergeCell ref="Q3:R3"/>
    <mergeCell ref="S3:T3"/>
    <mergeCell ref="U3:V3"/>
  </mergeCells>
  <phoneticPr fontId="1" type="noConversion"/>
  <pageMargins left="0.75" right="0.75" top="1" bottom="1" header="0.5" footer="0.5"/>
  <pageSetup paperSize="9" scale="34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N40"/>
  <sheetViews>
    <sheetView view="pageBreakPreview" zoomScale="60" zoomScaleNormal="75" workbookViewId="0">
      <selection activeCell="D3" sqref="D3"/>
    </sheetView>
  </sheetViews>
  <sheetFormatPr defaultColWidth="9.140625" defaultRowHeight="35.1" customHeight="1"/>
  <cols>
    <col min="1" max="1" width="4.42578125" style="22" bestFit="1" customWidth="1"/>
    <col min="2" max="2" width="6.7109375" style="22" customWidth="1"/>
    <col min="3" max="3" width="13.28515625" style="22" customWidth="1"/>
    <col min="4" max="4" width="25.7109375" style="50" customWidth="1"/>
    <col min="5" max="5" width="23.7109375" style="50" customWidth="1"/>
    <col min="6" max="7" width="8.7109375" style="22" customWidth="1"/>
    <col min="8" max="8" width="2.5703125" style="22" customWidth="1"/>
    <col min="9" max="9" width="4.42578125" style="50" customWidth="1"/>
    <col min="10" max="10" width="6.7109375" style="50" customWidth="1"/>
    <col min="11" max="11" width="13.42578125" style="50" customWidth="1"/>
    <col min="12" max="12" width="25.7109375" style="50" customWidth="1"/>
    <col min="13" max="13" width="23.7109375" style="50" customWidth="1"/>
    <col min="14" max="14" width="10.5703125" style="50" customWidth="1"/>
    <col min="15" max="16384" width="9.140625" style="22"/>
  </cols>
  <sheetData>
    <row r="1" spans="1:14" ht="35.1" customHeight="1">
      <c r="A1" s="319" t="s">
        <v>3</v>
      </c>
      <c r="B1" s="319"/>
      <c r="C1" s="319"/>
      <c r="D1" s="126" t="str">
        <f>'genel bilgi girişi'!$B$4</f>
        <v>GENÇ KIZ</v>
      </c>
      <c r="E1" s="125" t="s">
        <v>4</v>
      </c>
      <c r="F1" s="312" t="str">
        <f>'genel bilgi girişi'!B5</f>
        <v>ATATÜRK STADYUMU</v>
      </c>
      <c r="G1" s="312"/>
      <c r="H1" s="312"/>
      <c r="I1" s="317" t="s">
        <v>39</v>
      </c>
      <c r="J1" s="317"/>
      <c r="M1" s="125" t="s">
        <v>51</v>
      </c>
      <c r="N1" s="127"/>
    </row>
    <row r="2" spans="1:14" ht="43.5" customHeight="1">
      <c r="A2" s="319" t="s">
        <v>6</v>
      </c>
      <c r="B2" s="319"/>
      <c r="C2" s="319"/>
      <c r="D2" s="128" t="s">
        <v>48</v>
      </c>
      <c r="E2" s="125" t="s">
        <v>5</v>
      </c>
      <c r="F2" s="313" t="str">
        <f>'genel bilgi girişi'!B6</f>
        <v>11-12 MART 2019</v>
      </c>
      <c r="G2" s="313"/>
      <c r="H2" s="314"/>
      <c r="I2" s="39" t="s">
        <v>45</v>
      </c>
      <c r="J2" s="39" t="s">
        <v>7</v>
      </c>
      <c r="K2" s="129" t="s">
        <v>34</v>
      </c>
      <c r="L2" s="129" t="s">
        <v>35</v>
      </c>
      <c r="M2" s="129" t="s">
        <v>8</v>
      </c>
      <c r="N2" s="39" t="s">
        <v>9</v>
      </c>
    </row>
    <row r="3" spans="1:14" ht="35.1" customHeight="1">
      <c r="A3" s="319" t="s">
        <v>40</v>
      </c>
      <c r="B3" s="319"/>
      <c r="C3" s="319"/>
      <c r="D3" s="369" t="str">
        <f>rekorlar!$H$9</f>
        <v>AYTEN ZABİT 12.40 sn</v>
      </c>
      <c r="E3" s="125" t="s">
        <v>41</v>
      </c>
      <c r="F3" s="315" t="str">
        <f>'yarışma programı'!$E$9</f>
        <v>1. Gün-11:25</v>
      </c>
      <c r="G3" s="315"/>
      <c r="H3" s="316"/>
      <c r="I3" s="53">
        <v>1</v>
      </c>
      <c r="J3" s="54">
        <f t="shared" ref="J3:M10" si="0">B6</f>
        <v>33</v>
      </c>
      <c r="K3" s="130">
        <f t="shared" si="0"/>
        <v>37873</v>
      </c>
      <c r="L3" s="131" t="str">
        <f t="shared" si="0"/>
        <v>BÜŞRA SALK</v>
      </c>
      <c r="M3" s="131" t="str">
        <f t="shared" si="0"/>
        <v>DEĞİRMENLİK LİSESİ</v>
      </c>
      <c r="N3" s="132">
        <f t="shared" ref="N3:N10" si="1">F6</f>
        <v>0</v>
      </c>
    </row>
    <row r="4" spans="1:14" ht="35.1" customHeight="1">
      <c r="A4" s="318" t="str">
        <f>'genel bilgi girişi'!$B$8</f>
        <v>MİLLİ EĞİTİM ve KÜLTÜR BAKANLIĞI 2018-2019 ÖĞRETİM YILI GENÇLER ATLETİZM  ELEME YARIŞMALARI</v>
      </c>
      <c r="B4" s="318"/>
      <c r="C4" s="318"/>
      <c r="D4" s="318"/>
      <c r="E4" s="318"/>
      <c r="F4" s="318"/>
      <c r="G4" s="318"/>
      <c r="I4" s="53">
        <v>2</v>
      </c>
      <c r="J4" s="54">
        <f t="shared" si="0"/>
        <v>35</v>
      </c>
      <c r="K4" s="130">
        <f t="shared" si="0"/>
        <v>37318</v>
      </c>
      <c r="L4" s="131" t="str">
        <f t="shared" si="0"/>
        <v>VİLDAN ERKAN</v>
      </c>
      <c r="M4" s="131" t="str">
        <f t="shared" si="0"/>
        <v>ANAFARTALAR LİSESİ</v>
      </c>
      <c r="N4" s="132">
        <f t="shared" si="1"/>
        <v>0</v>
      </c>
    </row>
    <row r="5" spans="1:14" s="52" customFormat="1" ht="35.1" customHeight="1">
      <c r="A5" s="39" t="s">
        <v>45</v>
      </c>
      <c r="B5" s="39" t="s">
        <v>7</v>
      </c>
      <c r="C5" s="129" t="s">
        <v>34</v>
      </c>
      <c r="D5" s="129" t="s">
        <v>35</v>
      </c>
      <c r="E5" s="129" t="s">
        <v>8</v>
      </c>
      <c r="F5" s="39" t="s">
        <v>9</v>
      </c>
      <c r="G5" s="39" t="s">
        <v>10</v>
      </c>
      <c r="I5" s="39">
        <v>3</v>
      </c>
      <c r="J5" s="131">
        <f t="shared" si="0"/>
        <v>49</v>
      </c>
      <c r="K5" s="133">
        <f t="shared" si="0"/>
        <v>38153</v>
      </c>
      <c r="L5" s="131" t="str">
        <f t="shared" si="0"/>
        <v>ÖZAY DEMİR</v>
      </c>
      <c r="M5" s="131" t="str">
        <f t="shared" si="0"/>
        <v>NAMIK KEMAL LİSESİ</v>
      </c>
      <c r="N5" s="33">
        <f t="shared" si="1"/>
        <v>0</v>
      </c>
    </row>
    <row r="6" spans="1:14" ht="35.1" customHeight="1">
      <c r="A6" s="53">
        <v>1</v>
      </c>
      <c r="B6" s="54">
        <f>'yarışmaya katılan okullar'!B12</f>
        <v>33</v>
      </c>
      <c r="C6" s="134">
        <v>37873</v>
      </c>
      <c r="D6" s="135" t="s">
        <v>273</v>
      </c>
      <c r="E6" s="136" t="str">
        <f>'yarışmaya katılan okullar'!C12</f>
        <v>DEĞİRMENLİK LİSESİ</v>
      </c>
      <c r="F6" s="137"/>
      <c r="G6" s="217" t="str">
        <f>IF(ISTEXT(F6),0,IFERROR(VLOOKUP(SMALL(Puanlar!$A$3:$B$110,COUNTIF(Puanlar!$A$3:$B$110,"&lt;"&amp;F6)+1),Puanlar!$A$3:$B$110, 2,0),""))</f>
        <v/>
      </c>
      <c r="I6" s="53">
        <v>4</v>
      </c>
      <c r="J6" s="54">
        <f t="shared" si="0"/>
        <v>71</v>
      </c>
      <c r="K6" s="130" t="str">
        <f t="shared" si="0"/>
        <v>02.02.2001</v>
      </c>
      <c r="L6" s="131" t="str">
        <f t="shared" si="0"/>
        <v>BESRE GÜNEŞ İZAM</v>
      </c>
      <c r="M6" s="131" t="str">
        <f t="shared" si="0"/>
        <v>THE AMERİCAN COLLEGE</v>
      </c>
      <c r="N6" s="132">
        <f t="shared" si="1"/>
        <v>0</v>
      </c>
    </row>
    <row r="7" spans="1:14" ht="35.1" customHeight="1">
      <c r="A7" s="53">
        <v>2</v>
      </c>
      <c r="B7" s="54">
        <f>'yarışmaya katılan okullar'!B13</f>
        <v>35</v>
      </c>
      <c r="C7" s="134">
        <v>37318</v>
      </c>
      <c r="D7" s="135" t="s">
        <v>274</v>
      </c>
      <c r="E7" s="136" t="str">
        <f>'yarışmaya katılan okullar'!C13</f>
        <v>ANAFARTALAR LİSESİ</v>
      </c>
      <c r="F7" s="137"/>
      <c r="G7" s="217" t="str">
        <f>IF(ISTEXT(F7),0,IFERROR(VLOOKUP(SMALL(Puanlar!$A$3:$B$110,COUNTIF(Puanlar!$A$3:$B$110,"&lt;"&amp;F7)+1),Puanlar!$A$3:$B$110, 2,0),""))</f>
        <v/>
      </c>
      <c r="I7" s="53">
        <v>5</v>
      </c>
      <c r="J7" s="54">
        <f t="shared" si="0"/>
        <v>77</v>
      </c>
      <c r="K7" s="130">
        <f t="shared" si="0"/>
        <v>37929</v>
      </c>
      <c r="L7" s="131" t="str">
        <f t="shared" si="0"/>
        <v>LEYLA ÖZGÖNÜL</v>
      </c>
      <c r="M7" s="131" t="str">
        <f t="shared" si="0"/>
        <v>BÜLENT ECEVİT ANADOLU LİSESİ</v>
      </c>
      <c r="N7" s="132">
        <f t="shared" si="1"/>
        <v>0</v>
      </c>
    </row>
    <row r="8" spans="1:14" ht="35.1" customHeight="1">
      <c r="A8" s="53">
        <v>3</v>
      </c>
      <c r="B8" s="54">
        <f>'yarışmaya katılan okullar'!B14</f>
        <v>49</v>
      </c>
      <c r="C8" s="134">
        <v>38153</v>
      </c>
      <c r="D8" s="135" t="s">
        <v>275</v>
      </c>
      <c r="E8" s="136" t="str">
        <f>'yarışmaya katılan okullar'!C14</f>
        <v>NAMIK KEMAL LİSESİ</v>
      </c>
      <c r="F8" s="137"/>
      <c r="G8" s="217" t="str">
        <f>IF(ISTEXT(F8),0,IFERROR(VLOOKUP(SMALL(Puanlar!$A$3:$B$110,COUNTIF(Puanlar!$A$3:$B$110,"&lt;"&amp;F8)+1),Puanlar!$A$3:$B$110, 2,0),""))</f>
        <v/>
      </c>
      <c r="I8" s="53">
        <v>6</v>
      </c>
      <c r="J8" s="54">
        <f t="shared" si="0"/>
        <v>45</v>
      </c>
      <c r="K8" s="130">
        <f t="shared" si="0"/>
        <v>37872</v>
      </c>
      <c r="L8" s="131" t="str">
        <f t="shared" si="0"/>
        <v>MÜGEM GÜVEN</v>
      </c>
      <c r="M8" s="131" t="str">
        <f t="shared" si="0"/>
        <v>GÜZELYURT MESLEK LİSESİ</v>
      </c>
      <c r="N8" s="132">
        <f t="shared" si="1"/>
        <v>0</v>
      </c>
    </row>
    <row r="9" spans="1:14" ht="35.1" customHeight="1">
      <c r="A9" s="53">
        <v>4</v>
      </c>
      <c r="B9" s="54">
        <f>'yarışmaya katılan okullar'!B15</f>
        <v>71</v>
      </c>
      <c r="C9" s="134" t="s">
        <v>276</v>
      </c>
      <c r="D9" s="135" t="s">
        <v>277</v>
      </c>
      <c r="E9" s="136" t="str">
        <f>'yarışmaya katılan okullar'!C15</f>
        <v>THE AMERİCAN COLLEGE</v>
      </c>
      <c r="F9" s="137"/>
      <c r="G9" s="217" t="str">
        <f>IF(ISTEXT(F9),0,IFERROR(VLOOKUP(SMALL(Puanlar!$A$3:$B$110,COUNTIF(Puanlar!$A$3:$B$110,"&lt;"&amp;F9)+1),Puanlar!$A$3:$B$110, 2,0),""))</f>
        <v/>
      </c>
      <c r="I9" s="53">
        <v>7</v>
      </c>
      <c r="J9" s="54">
        <f t="shared" si="0"/>
        <v>40</v>
      </c>
      <c r="K9" s="130">
        <f t="shared" si="0"/>
        <v>37359</v>
      </c>
      <c r="L9" s="131" t="str">
        <f t="shared" si="0"/>
        <v>GÜNAY MİMAR</v>
      </c>
      <c r="M9" s="131" t="str">
        <f t="shared" si="0"/>
        <v>ERENKÖY LİSESİ</v>
      </c>
      <c r="N9" s="132">
        <f t="shared" si="1"/>
        <v>0</v>
      </c>
    </row>
    <row r="10" spans="1:14" ht="35.1" customHeight="1">
      <c r="A10" s="53">
        <v>5</v>
      </c>
      <c r="B10" s="54">
        <f>'yarışmaya katılan okullar'!B16</f>
        <v>77</v>
      </c>
      <c r="C10" s="134">
        <v>37929</v>
      </c>
      <c r="D10" s="135" t="s">
        <v>278</v>
      </c>
      <c r="E10" s="136" t="str">
        <f>'yarışmaya katılan okullar'!C16</f>
        <v>BÜLENT ECEVİT ANADOLU LİSESİ</v>
      </c>
      <c r="F10" s="137"/>
      <c r="G10" s="217" t="str">
        <f>IF(ISTEXT(F10),0,IFERROR(VLOOKUP(SMALL(Puanlar!$A$3:$B$110,COUNTIF(Puanlar!$A$3:$B$110,"&lt;"&amp;F10)+1),Puanlar!$A$3:$B$110, 2,0),""))</f>
        <v/>
      </c>
      <c r="I10" s="53">
        <v>8</v>
      </c>
      <c r="J10" s="54">
        <f t="shared" si="0"/>
        <v>44</v>
      </c>
      <c r="K10" s="130">
        <f t="shared" si="0"/>
        <v>37913</v>
      </c>
      <c r="L10" s="131" t="str">
        <f t="shared" si="0"/>
        <v>BETÜL KILINÇ</v>
      </c>
      <c r="M10" s="131" t="str">
        <f t="shared" si="0"/>
        <v>LEFKE GAZİ LİSESİ</v>
      </c>
      <c r="N10" s="132">
        <f t="shared" si="1"/>
        <v>0</v>
      </c>
    </row>
    <row r="11" spans="1:14" ht="35.1" customHeight="1">
      <c r="A11" s="53">
        <v>6</v>
      </c>
      <c r="B11" s="54">
        <f>'yarışmaya katılan okullar'!B17</f>
        <v>45</v>
      </c>
      <c r="C11" s="134">
        <v>37872</v>
      </c>
      <c r="D11" s="135" t="s">
        <v>279</v>
      </c>
      <c r="E11" s="136" t="str">
        <f>'yarışmaya katılan okullar'!C17</f>
        <v>GÜZELYURT MESLEK LİSESİ</v>
      </c>
      <c r="F11" s="137"/>
      <c r="G11" s="217" t="str">
        <f>IF(ISTEXT(F11),0,IFERROR(VLOOKUP(SMALL(Puanlar!$A$3:$B$110,COUNTIF(Puanlar!$A$3:$B$110,"&lt;"&amp;F11)+1),Puanlar!$A$3:$B$110, 2,0),""))</f>
        <v/>
      </c>
      <c r="I11" s="311" t="s">
        <v>38</v>
      </c>
      <c r="J11" s="311"/>
      <c r="K11" s="138"/>
      <c r="L11" s="52"/>
      <c r="M11" s="125" t="s">
        <v>51</v>
      </c>
      <c r="N11" s="127"/>
    </row>
    <row r="12" spans="1:14" ht="35.1" customHeight="1">
      <c r="A12" s="53">
        <v>7</v>
      </c>
      <c r="B12" s="54">
        <f>'yarışmaya katılan okullar'!B18</f>
        <v>40</v>
      </c>
      <c r="C12" s="134">
        <v>37359</v>
      </c>
      <c r="D12" s="135" t="s">
        <v>280</v>
      </c>
      <c r="E12" s="136" t="str">
        <f>'yarışmaya katılan okullar'!C18</f>
        <v>ERENKÖY LİSESİ</v>
      </c>
      <c r="F12" s="137"/>
      <c r="G12" s="217" t="str">
        <f>IF(ISTEXT(F12),0,IFERROR(VLOOKUP(SMALL(Puanlar!$A$3:$B$110,COUNTIF(Puanlar!$A$3:$B$110,"&lt;"&amp;F12)+1),Puanlar!$A$3:$B$110, 2,0),""))</f>
        <v/>
      </c>
      <c r="I12" s="39" t="s">
        <v>45</v>
      </c>
      <c r="J12" s="39" t="s">
        <v>7</v>
      </c>
      <c r="K12" s="139" t="s">
        <v>34</v>
      </c>
      <c r="L12" s="129" t="s">
        <v>35</v>
      </c>
      <c r="M12" s="129" t="s">
        <v>8</v>
      </c>
      <c r="N12" s="140" t="s">
        <v>9</v>
      </c>
    </row>
    <row r="13" spans="1:14" ht="35.1" customHeight="1">
      <c r="A13" s="53">
        <v>8</v>
      </c>
      <c r="B13" s="54">
        <f>'yarışmaya katılan okullar'!B19</f>
        <v>44</v>
      </c>
      <c r="C13" s="134">
        <v>37913</v>
      </c>
      <c r="D13" s="135" t="s">
        <v>281</v>
      </c>
      <c r="E13" s="136" t="str">
        <f>'yarışmaya katılan okullar'!C19</f>
        <v>LEFKE GAZİ LİSESİ</v>
      </c>
      <c r="F13" s="137"/>
      <c r="G13" s="217" t="str">
        <f>IF(ISTEXT(F13),0,IFERROR(VLOOKUP(SMALL(Puanlar!$A$3:$B$110,COUNTIF(Puanlar!$A$3:$B$110,"&lt;"&amp;F13)+1),Puanlar!$A$3:$B$110, 2,0),""))</f>
        <v/>
      </c>
      <c r="I13" s="53">
        <v>1</v>
      </c>
      <c r="J13" s="54">
        <f t="shared" ref="J13:M20" si="2">B14</f>
        <v>81</v>
      </c>
      <c r="K13" s="130" t="str">
        <f t="shared" si="2"/>
        <v>03.12.2002</v>
      </c>
      <c r="L13" s="131" t="str">
        <f t="shared" si="2"/>
        <v>EZEL KARACA</v>
      </c>
      <c r="M13" s="131" t="str">
        <f t="shared" si="2"/>
        <v>THE ENGLISH SCHOOL OF KYRENIA</v>
      </c>
      <c r="N13" s="132">
        <f t="shared" ref="N13:N20" si="3">F14</f>
        <v>0</v>
      </c>
    </row>
    <row r="14" spans="1:14" ht="35.1" customHeight="1">
      <c r="A14" s="53">
        <v>9</v>
      </c>
      <c r="B14" s="54">
        <f>'yarışmaya katılan okullar'!B20</f>
        <v>81</v>
      </c>
      <c r="C14" s="134" t="s">
        <v>282</v>
      </c>
      <c r="D14" s="135" t="s">
        <v>283</v>
      </c>
      <c r="E14" s="136" t="str">
        <f>'yarışmaya katılan okullar'!C20</f>
        <v>THE ENGLISH SCHOOL OF KYRENIA</v>
      </c>
      <c r="F14" s="137"/>
      <c r="G14" s="217" t="str">
        <f>IF(ISTEXT(F14),0,IFERROR(VLOOKUP(SMALL(Puanlar!$A$3:$B$110,COUNTIF(Puanlar!$A$3:$B$110,"&lt;"&amp;F14)+1),Puanlar!$A$3:$B$110, 2,0),""))</f>
        <v/>
      </c>
      <c r="I14" s="53">
        <v>2</v>
      </c>
      <c r="J14" s="54">
        <f t="shared" si="2"/>
        <v>47</v>
      </c>
      <c r="K14" s="130">
        <f t="shared" si="2"/>
        <v>38148</v>
      </c>
      <c r="L14" s="131" t="str">
        <f t="shared" si="2"/>
        <v>ŞERİFE AKKUŞ</v>
      </c>
      <c r="M14" s="131" t="str">
        <f t="shared" si="2"/>
        <v>KURTULUŞ LİSESİ</v>
      </c>
      <c r="N14" s="132">
        <f t="shared" si="3"/>
        <v>0</v>
      </c>
    </row>
    <row r="15" spans="1:14" ht="35.1" customHeight="1">
      <c r="A15" s="53">
        <v>10</v>
      </c>
      <c r="B15" s="54">
        <f>'yarışmaya katılan okullar'!B21</f>
        <v>47</v>
      </c>
      <c r="C15" s="134">
        <v>38148</v>
      </c>
      <c r="D15" s="135" t="s">
        <v>284</v>
      </c>
      <c r="E15" s="136" t="str">
        <f>'yarışmaya katılan okullar'!C21</f>
        <v>KURTULUŞ LİSESİ</v>
      </c>
      <c r="F15" s="137"/>
      <c r="G15" s="217" t="str">
        <f>IF(ISTEXT(F15),0,IFERROR(VLOOKUP(SMALL(Puanlar!$A$3:$B$110,COUNTIF(Puanlar!$A$3:$B$110,"&lt;"&amp;F15)+1),Puanlar!$A$3:$B$110, 2,0),""))</f>
        <v/>
      </c>
      <c r="I15" s="39">
        <v>3</v>
      </c>
      <c r="J15" s="54">
        <f t="shared" si="2"/>
        <v>37</v>
      </c>
      <c r="K15" s="130">
        <f t="shared" si="2"/>
        <v>37046</v>
      </c>
      <c r="L15" s="131" t="str">
        <f t="shared" si="2"/>
        <v>BUSE ÇARIK</v>
      </c>
      <c r="M15" s="131" t="str">
        <f t="shared" si="2"/>
        <v>BEKİRPAŞA LİSESİ</v>
      </c>
      <c r="N15" s="132">
        <f t="shared" si="3"/>
        <v>0</v>
      </c>
    </row>
    <row r="16" spans="1:14" ht="35.1" customHeight="1">
      <c r="A16" s="53">
        <v>11</v>
      </c>
      <c r="B16" s="54">
        <f>'yarışmaya katılan okullar'!B22</f>
        <v>37</v>
      </c>
      <c r="C16" s="134">
        <v>37046</v>
      </c>
      <c r="D16" s="135" t="s">
        <v>285</v>
      </c>
      <c r="E16" s="136" t="str">
        <f>'yarışmaya katılan okullar'!C22</f>
        <v>BEKİRPAŞA LİSESİ</v>
      </c>
      <c r="F16" s="137"/>
      <c r="G16" s="217" t="str">
        <f>IF(ISTEXT(F16),0,IFERROR(VLOOKUP(SMALL(Puanlar!$A$3:$B$110,COUNTIF(Puanlar!$A$3:$B$110,"&lt;"&amp;F16)+1),Puanlar!$A$3:$B$110, 2,0),""))</f>
        <v/>
      </c>
      <c r="I16" s="53">
        <v>4</v>
      </c>
      <c r="J16" s="54">
        <f t="shared" si="2"/>
        <v>48</v>
      </c>
      <c r="K16" s="130">
        <f t="shared" si="2"/>
        <v>38130</v>
      </c>
      <c r="L16" s="131" t="str">
        <f t="shared" si="2"/>
        <v>AYŞEGÜL KARADAĞ</v>
      </c>
      <c r="M16" s="131" t="str">
        <f t="shared" si="2"/>
        <v>LEFKOŞA TÜRK LİSESİ</v>
      </c>
      <c r="N16" s="132">
        <f t="shared" si="3"/>
        <v>0</v>
      </c>
    </row>
    <row r="17" spans="1:14" ht="35.1" customHeight="1">
      <c r="A17" s="53">
        <v>12</v>
      </c>
      <c r="B17" s="54">
        <f>'yarışmaya katılan okullar'!B23</f>
        <v>48</v>
      </c>
      <c r="C17" s="134">
        <v>38130</v>
      </c>
      <c r="D17" s="135" t="s">
        <v>286</v>
      </c>
      <c r="E17" s="136" t="str">
        <f>'yarışmaya katılan okullar'!C23</f>
        <v>LEFKOŞA TÜRK LİSESİ</v>
      </c>
      <c r="F17" s="137"/>
      <c r="G17" s="217" t="str">
        <f>IF(ISTEXT(F17),0,IFERROR(VLOOKUP(SMALL(Puanlar!$A$3:$B$110,COUNTIF(Puanlar!$A$3:$B$110,"&lt;"&amp;F17)+1),Puanlar!$A$3:$B$110, 2,0),""))</f>
        <v/>
      </c>
      <c r="I17" s="53">
        <v>5</v>
      </c>
      <c r="J17" s="54">
        <f t="shared" si="2"/>
        <v>39</v>
      </c>
      <c r="K17" s="130">
        <f t="shared" si="2"/>
        <v>38191</v>
      </c>
      <c r="L17" s="131" t="str">
        <f t="shared" si="2"/>
        <v>SELENAY ALKAN</v>
      </c>
      <c r="M17" s="131" t="str">
        <f t="shared" si="2"/>
        <v>CENGİZ TOPEL E. M .LİSESİ</v>
      </c>
      <c r="N17" s="132">
        <f t="shared" si="3"/>
        <v>0</v>
      </c>
    </row>
    <row r="18" spans="1:14" ht="35.1" customHeight="1">
      <c r="A18" s="53">
        <v>13</v>
      </c>
      <c r="B18" s="54">
        <f>'yarışmaya katılan okullar'!B24</f>
        <v>39</v>
      </c>
      <c r="C18" s="134">
        <v>38191</v>
      </c>
      <c r="D18" s="135" t="s">
        <v>287</v>
      </c>
      <c r="E18" s="136" t="str">
        <f>'yarışmaya katılan okullar'!C24</f>
        <v>CENGİZ TOPEL E. M .LİSESİ</v>
      </c>
      <c r="F18" s="137"/>
      <c r="G18" s="217" t="str">
        <f>IF(ISTEXT(F18),0,IFERROR(VLOOKUP(SMALL(Puanlar!$A$3:$B$110,COUNTIF(Puanlar!$A$3:$B$110,"&lt;"&amp;F18)+1),Puanlar!$A$3:$B$110, 2,0),""))</f>
        <v/>
      </c>
      <c r="I18" s="53">
        <v>6</v>
      </c>
      <c r="J18" s="54">
        <f t="shared" si="2"/>
        <v>64</v>
      </c>
      <c r="K18" s="130">
        <f t="shared" si="2"/>
        <v>38155</v>
      </c>
      <c r="L18" s="131" t="str">
        <f t="shared" si="2"/>
        <v>ARİNA DERMENJİ</v>
      </c>
      <c r="M18" s="131" t="str">
        <f t="shared" si="2"/>
        <v>GÜZELYURT TMK</v>
      </c>
      <c r="N18" s="132">
        <f t="shared" si="3"/>
        <v>0</v>
      </c>
    </row>
    <row r="19" spans="1:14" ht="35.1" customHeight="1">
      <c r="A19" s="53">
        <v>14</v>
      </c>
      <c r="B19" s="54">
        <f>'yarışmaya katılan okullar'!B25</f>
        <v>64</v>
      </c>
      <c r="C19" s="134">
        <v>38155</v>
      </c>
      <c r="D19" s="135" t="s">
        <v>288</v>
      </c>
      <c r="E19" s="136" t="str">
        <f>'yarışmaya katılan okullar'!C25</f>
        <v>GÜZELYURT TMK</v>
      </c>
      <c r="F19" s="137"/>
      <c r="G19" s="217" t="str">
        <f>IF(ISTEXT(F19),0,IFERROR(VLOOKUP(SMALL(Puanlar!$A$3:$B$110,COUNTIF(Puanlar!$A$3:$B$110,"&lt;"&amp;F19)+1),Puanlar!$A$3:$B$110, 2,0),""))</f>
        <v/>
      </c>
      <c r="I19" s="53">
        <v>7</v>
      </c>
      <c r="J19" s="54">
        <f t="shared" si="2"/>
        <v>60</v>
      </c>
      <c r="K19" s="130">
        <f t="shared" si="2"/>
        <v>37817</v>
      </c>
      <c r="L19" s="131" t="str">
        <f t="shared" si="2"/>
        <v>SUDE NAZ GÜNGÇR</v>
      </c>
      <c r="M19" s="131" t="str">
        <f t="shared" si="2"/>
        <v>KARPAZ MESLEK LİSESİ</v>
      </c>
      <c r="N19" s="132">
        <f t="shared" si="3"/>
        <v>0</v>
      </c>
    </row>
    <row r="20" spans="1:14" ht="35.1" customHeight="1">
      <c r="A20" s="53">
        <v>15</v>
      </c>
      <c r="B20" s="54">
        <f>'yarışmaya katılan okullar'!B26</f>
        <v>60</v>
      </c>
      <c r="C20" s="134">
        <v>37817</v>
      </c>
      <c r="D20" s="135" t="s">
        <v>289</v>
      </c>
      <c r="E20" s="136" t="str">
        <f>'yarışmaya katılan okullar'!C26</f>
        <v>KARPAZ MESLEK LİSESİ</v>
      </c>
      <c r="F20" s="137"/>
      <c r="G20" s="217" t="str">
        <f>IF(ISTEXT(F20),0,IFERROR(VLOOKUP(SMALL(Puanlar!$A$3:$B$110,COUNTIF(Puanlar!$A$3:$B$110,"&lt;"&amp;F20)+1),Puanlar!$A$3:$B$110, 2,0),""))</f>
        <v/>
      </c>
      <c r="I20" s="53">
        <v>8</v>
      </c>
      <c r="J20" s="54">
        <f t="shared" si="2"/>
        <v>59</v>
      </c>
      <c r="K20" s="130">
        <f t="shared" si="2"/>
        <v>38045</v>
      </c>
      <c r="L20" s="131" t="str">
        <f t="shared" si="2"/>
        <v>NİSANUR ÇALIŞKAN</v>
      </c>
      <c r="M20" s="131" t="str">
        <f t="shared" si="2"/>
        <v>POLATPAŞA LİSESİ</v>
      </c>
      <c r="N20" s="132">
        <f t="shared" si="3"/>
        <v>0</v>
      </c>
    </row>
    <row r="21" spans="1:14" ht="35.1" customHeight="1">
      <c r="A21" s="53">
        <v>16</v>
      </c>
      <c r="B21" s="54">
        <f>'yarışmaya katılan okullar'!B27</f>
        <v>59</v>
      </c>
      <c r="C21" s="134">
        <v>38045</v>
      </c>
      <c r="D21" s="135" t="s">
        <v>290</v>
      </c>
      <c r="E21" s="136" t="str">
        <f>'yarışmaya katılan okullar'!C27</f>
        <v>POLATPAŞA LİSESİ</v>
      </c>
      <c r="F21" s="137"/>
      <c r="G21" s="217" t="str">
        <f>IF(ISTEXT(F21),0,IFERROR(VLOOKUP(SMALL(Puanlar!$A$3:$B$110,COUNTIF(Puanlar!$A$3:$B$110,"&lt;"&amp;F21)+1),Puanlar!$A$3:$B$110, 2,0),""))</f>
        <v/>
      </c>
      <c r="I21" s="311" t="s">
        <v>37</v>
      </c>
      <c r="J21" s="311"/>
      <c r="K21" s="138"/>
      <c r="L21" s="52"/>
      <c r="M21" s="125" t="s">
        <v>51</v>
      </c>
      <c r="N21" s="127"/>
    </row>
    <row r="22" spans="1:14" ht="35.1" customHeight="1">
      <c r="A22" s="53">
        <v>17</v>
      </c>
      <c r="B22" s="54">
        <f>'yarışmaya katılan okullar'!B28</f>
        <v>36</v>
      </c>
      <c r="C22" s="134">
        <v>37410</v>
      </c>
      <c r="D22" s="135" t="s">
        <v>291</v>
      </c>
      <c r="E22" s="136" t="str">
        <f>'yarışmaya katılan okullar'!C28</f>
        <v>ATATÜRK MESLEK LİSESİ</v>
      </c>
      <c r="F22" s="137"/>
      <c r="G22" s="217" t="str">
        <f>IF(ISTEXT(F22),0,IFERROR(VLOOKUP(SMALL(Puanlar!$A$3:$B$110,COUNTIF(Puanlar!$A$3:$B$110,"&lt;"&amp;F22)+1),Puanlar!$A$3:$B$110, 2,0),""))</f>
        <v/>
      </c>
      <c r="I22" s="39" t="s">
        <v>45</v>
      </c>
      <c r="J22" s="39" t="s">
        <v>7</v>
      </c>
      <c r="K22" s="139" t="s">
        <v>34</v>
      </c>
      <c r="L22" s="129" t="s">
        <v>35</v>
      </c>
      <c r="M22" s="129" t="s">
        <v>8</v>
      </c>
      <c r="N22" s="140" t="s">
        <v>9</v>
      </c>
    </row>
    <row r="23" spans="1:14" ht="35.1" customHeight="1">
      <c r="A23" s="53">
        <v>18</v>
      </c>
      <c r="B23" s="54">
        <f>'yarışmaya katılan okullar'!B29</f>
        <v>27</v>
      </c>
      <c r="C23" s="134">
        <v>37879</v>
      </c>
      <c r="D23" s="135" t="s">
        <v>292</v>
      </c>
      <c r="E23" s="136" t="str">
        <f>'yarışmaya katılan okullar'!C29</f>
        <v>YAKIN DOĞU KOLEJİ</v>
      </c>
      <c r="F23" s="137"/>
      <c r="G23" s="217" t="str">
        <f>IF(ISTEXT(F23),0,IFERROR(VLOOKUP(SMALL(Puanlar!$A$3:$B$110,COUNTIF(Puanlar!$A$3:$B$110,"&lt;"&amp;F23)+1),Puanlar!$A$3:$B$110, 2,0),""))</f>
        <v/>
      </c>
      <c r="I23" s="53">
        <v>1</v>
      </c>
      <c r="J23" s="54">
        <f t="shared" ref="J23:M30" si="4">B22</f>
        <v>36</v>
      </c>
      <c r="K23" s="130">
        <f t="shared" si="4"/>
        <v>37410</v>
      </c>
      <c r="L23" s="131" t="str">
        <f t="shared" si="4"/>
        <v>ELİF DELİGÖZ</v>
      </c>
      <c r="M23" s="131" t="str">
        <f t="shared" si="4"/>
        <v>ATATÜRK MESLEK LİSESİ</v>
      </c>
      <c r="N23" s="132">
        <f t="shared" ref="N23:N30" si="5">F22</f>
        <v>0</v>
      </c>
    </row>
    <row r="24" spans="1:14" ht="35.1" customHeight="1">
      <c r="A24" s="53">
        <v>19</v>
      </c>
      <c r="B24" s="54">
        <f>'yarışmaya katılan okullar'!B30</f>
        <v>46</v>
      </c>
      <c r="C24" s="134">
        <v>37437</v>
      </c>
      <c r="D24" s="135" t="s">
        <v>293</v>
      </c>
      <c r="E24" s="136" t="str">
        <f>'yarışmaya katılan okullar'!C30</f>
        <v>HAYDARPAŞA TİCARET LİSESİ</v>
      </c>
      <c r="F24" s="137"/>
      <c r="G24" s="217" t="str">
        <f>IF(ISTEXT(F24),0,IFERROR(VLOOKUP(SMALL(Puanlar!$A$3:$B$110,COUNTIF(Puanlar!$A$3:$B$110,"&lt;"&amp;F24)+1),Puanlar!$A$3:$B$110, 2,0),""))</f>
        <v/>
      </c>
      <c r="I24" s="53">
        <v>2</v>
      </c>
      <c r="J24" s="54">
        <f t="shared" si="4"/>
        <v>27</v>
      </c>
      <c r="K24" s="130">
        <f t="shared" si="4"/>
        <v>37879</v>
      </c>
      <c r="L24" s="131" t="str">
        <f t="shared" si="4"/>
        <v>PETEK ÖZTÜRK</v>
      </c>
      <c r="M24" s="131" t="str">
        <f t="shared" si="4"/>
        <v>YAKIN DOĞU KOLEJİ</v>
      </c>
      <c r="N24" s="132">
        <f t="shared" si="5"/>
        <v>0</v>
      </c>
    </row>
    <row r="25" spans="1:14" ht="35.1" customHeight="1">
      <c r="A25" s="53">
        <v>20</v>
      </c>
      <c r="B25" s="54">
        <f>'yarışmaya katılan okullar'!B31</f>
        <v>51</v>
      </c>
      <c r="C25" s="134">
        <v>38158</v>
      </c>
      <c r="D25" s="135" t="s">
        <v>294</v>
      </c>
      <c r="E25" s="136" t="str">
        <f>'yarışmaya katılan okullar'!C31</f>
        <v>TÜRK MAARİF KOLEJİ</v>
      </c>
      <c r="F25" s="137"/>
      <c r="G25" s="217" t="str">
        <f>IF(ISTEXT(F25),0,IFERROR(VLOOKUP(SMALL(Puanlar!$A$3:$B$110,COUNTIF(Puanlar!$A$3:$B$110,"&lt;"&amp;F25)+1),Puanlar!$A$3:$B$110, 2,0),""))</f>
        <v/>
      </c>
      <c r="I25" s="39">
        <v>3</v>
      </c>
      <c r="J25" s="54">
        <f t="shared" si="4"/>
        <v>46</v>
      </c>
      <c r="K25" s="130">
        <f t="shared" si="4"/>
        <v>37437</v>
      </c>
      <c r="L25" s="131" t="str">
        <f t="shared" si="4"/>
        <v>DİDEM ŞAHAN</v>
      </c>
      <c r="M25" s="131" t="str">
        <f t="shared" si="4"/>
        <v>HAYDARPAŞA TİCARET LİSESİ</v>
      </c>
      <c r="N25" s="132">
        <f t="shared" si="5"/>
        <v>0</v>
      </c>
    </row>
    <row r="26" spans="1:14" ht="35.1" customHeight="1">
      <c r="A26" s="53">
        <v>21</v>
      </c>
      <c r="B26" s="54">
        <f>'yarışmaya katılan okullar'!B32</f>
        <v>53</v>
      </c>
      <c r="C26" s="134">
        <v>37964</v>
      </c>
      <c r="D26" s="135" t="s">
        <v>295</v>
      </c>
      <c r="E26" s="136" t="str">
        <f>'yarışmaya katılan okullar'!C32</f>
        <v>20 TEMMUZ FEN LİSESİ</v>
      </c>
      <c r="F26" s="137"/>
      <c r="G26" s="217" t="str">
        <f>IF(ISTEXT(F26),0,IFERROR(VLOOKUP(SMALL(Puanlar!$A$3:$B$110,COUNTIF(Puanlar!$A$3:$B$110,"&lt;"&amp;F26)+1),Puanlar!$A$3:$B$110, 2,0),""))</f>
        <v/>
      </c>
      <c r="I26" s="53">
        <v>4</v>
      </c>
      <c r="J26" s="54">
        <f t="shared" si="4"/>
        <v>51</v>
      </c>
      <c r="K26" s="130">
        <f t="shared" si="4"/>
        <v>38158</v>
      </c>
      <c r="L26" s="131" t="str">
        <f t="shared" si="4"/>
        <v>ASYA KILIÇ</v>
      </c>
      <c r="M26" s="131" t="str">
        <f t="shared" si="4"/>
        <v>TÜRK MAARİF KOLEJİ</v>
      </c>
      <c r="N26" s="132">
        <f t="shared" si="5"/>
        <v>0</v>
      </c>
    </row>
    <row r="27" spans="1:14" ht="35.1" customHeight="1">
      <c r="A27" s="53">
        <v>22</v>
      </c>
      <c r="B27" s="54">
        <f>'yarışmaya katılan okullar'!B33</f>
        <v>57</v>
      </c>
      <c r="C27" s="134" t="s">
        <v>296</v>
      </c>
      <c r="D27" s="135" t="s">
        <v>297</v>
      </c>
      <c r="E27" s="136" t="str">
        <f>'yarışmaya katılan okullar'!C33</f>
        <v>19 MAYIS TMK</v>
      </c>
      <c r="F27" s="137"/>
      <c r="G27" s="217" t="str">
        <f>IF(ISTEXT(F27),0,IFERROR(VLOOKUP(SMALL(Puanlar!$A$3:$B$110,COUNTIF(Puanlar!$A$3:$B$110,"&lt;"&amp;F27)+1),Puanlar!$A$3:$B$110, 2,0),""))</f>
        <v/>
      </c>
      <c r="I27" s="53">
        <v>5</v>
      </c>
      <c r="J27" s="54">
        <f t="shared" si="4"/>
        <v>53</v>
      </c>
      <c r="K27" s="130">
        <f t="shared" si="4"/>
        <v>37964</v>
      </c>
      <c r="L27" s="131" t="str">
        <f t="shared" si="4"/>
        <v>EMİRE KİREÇÇİ</v>
      </c>
      <c r="M27" s="131" t="str">
        <f t="shared" si="4"/>
        <v>20 TEMMUZ FEN LİSESİ</v>
      </c>
      <c r="N27" s="132">
        <f t="shared" si="5"/>
        <v>0</v>
      </c>
    </row>
    <row r="28" spans="1:14" ht="35.1" customHeight="1">
      <c r="A28" s="53">
        <v>23</v>
      </c>
      <c r="B28" s="54">
        <f>'yarışmaya katılan okullar'!B34</f>
        <v>30</v>
      </c>
      <c r="C28" s="134">
        <v>37939</v>
      </c>
      <c r="D28" s="135" t="s">
        <v>298</v>
      </c>
      <c r="E28" s="136" t="str">
        <f>'yarışmaya katılan okullar'!C34</f>
        <v>HALA SULTAN İLAHİYAT KOLEJİ</v>
      </c>
      <c r="F28" s="137"/>
      <c r="G28" s="217" t="str">
        <f>IF(ISTEXT(F28),0,IFERROR(VLOOKUP(SMALL(Puanlar!$A$3:$B$110,COUNTIF(Puanlar!$A$3:$B$110,"&lt;"&amp;F28)+1),Puanlar!$A$3:$B$110, 2,0),""))</f>
        <v/>
      </c>
      <c r="I28" s="53">
        <v>6</v>
      </c>
      <c r="J28" s="54">
        <f t="shared" si="4"/>
        <v>57</v>
      </c>
      <c r="K28" s="130" t="str">
        <f t="shared" si="4"/>
        <v>25.12.2003</v>
      </c>
      <c r="L28" s="131" t="str">
        <f t="shared" si="4"/>
        <v>BELİZ SÜNGÜ</v>
      </c>
      <c r="M28" s="131" t="str">
        <f t="shared" si="4"/>
        <v>19 MAYIS TMK</v>
      </c>
      <c r="N28" s="132">
        <f t="shared" si="5"/>
        <v>0</v>
      </c>
    </row>
    <row r="29" spans="1:14" ht="35.1" customHeight="1">
      <c r="A29" s="53">
        <v>24</v>
      </c>
      <c r="B29" s="54">
        <f>'yarışmaya katılan okullar'!B35</f>
        <v>0</v>
      </c>
      <c r="C29" s="134"/>
      <c r="D29" s="135"/>
      <c r="E29" s="136" t="str">
        <f>'yarışmaya katılan okullar'!C35</f>
        <v/>
      </c>
      <c r="F29" s="137"/>
      <c r="G29" s="217" t="str">
        <f>IF(ISTEXT(F29),0,IFERROR(VLOOKUP(SMALL(Puanlar!$A$3:$B$110,COUNTIF(Puanlar!$A$3:$B$110,"&lt;"&amp;F29)+1),Puanlar!$A$3:$B$110, 2,0),""))</f>
        <v/>
      </c>
      <c r="I29" s="53">
        <v>7</v>
      </c>
      <c r="J29" s="54">
        <f t="shared" si="4"/>
        <v>30</v>
      </c>
      <c r="K29" s="130">
        <f t="shared" si="4"/>
        <v>37939</v>
      </c>
      <c r="L29" s="131" t="str">
        <f t="shared" si="4"/>
        <v>MERVE ÖZKUL</v>
      </c>
      <c r="M29" s="131" t="str">
        <f t="shared" si="4"/>
        <v>HALA SULTAN İLAHİYAT KOLEJİ</v>
      </c>
      <c r="N29" s="132">
        <f t="shared" si="5"/>
        <v>0</v>
      </c>
    </row>
    <row r="30" spans="1:14" ht="35.1" customHeight="1">
      <c r="A30" s="53">
        <v>25</v>
      </c>
      <c r="B30" s="54">
        <f>'yarışmaya katılan okullar'!B36</f>
        <v>0</v>
      </c>
      <c r="C30" s="141"/>
      <c r="D30" s="135"/>
      <c r="E30" s="136" t="str">
        <f>'yarışmaya katılan okullar'!C36</f>
        <v/>
      </c>
      <c r="F30" s="137"/>
      <c r="G30" s="217" t="str">
        <f>IF(ISTEXT(F30),0,IFERROR(VLOOKUP(SMALL(Puanlar!$A$3:$B$110,COUNTIF(Puanlar!$A$3:$B$110,"&lt;"&amp;F30)+1),Puanlar!$A$3:$B$110, 2,0),""))</f>
        <v/>
      </c>
      <c r="I30" s="53">
        <v>8</v>
      </c>
      <c r="J30" s="54">
        <f t="shared" si="4"/>
        <v>0</v>
      </c>
      <c r="K30" s="130">
        <f t="shared" si="4"/>
        <v>0</v>
      </c>
      <c r="L30" s="131">
        <f t="shared" si="4"/>
        <v>0</v>
      </c>
      <c r="M30" s="131" t="str">
        <f t="shared" si="4"/>
        <v/>
      </c>
      <c r="N30" s="132">
        <f t="shared" si="5"/>
        <v>0</v>
      </c>
    </row>
    <row r="31" spans="1:14" ht="35.1" customHeight="1">
      <c r="A31" s="53">
        <v>26</v>
      </c>
      <c r="B31" s="54">
        <f>'yarışmaya katılan okullar'!B37</f>
        <v>0</v>
      </c>
      <c r="C31" s="141"/>
      <c r="D31" s="135"/>
      <c r="E31" s="136" t="str">
        <f>'yarışmaya katılan okullar'!C37</f>
        <v/>
      </c>
      <c r="F31" s="137"/>
      <c r="G31" s="217" t="str">
        <f>IF(ISTEXT(F31),0,IFERROR(VLOOKUP(SMALL(Puanlar!$A$3:$B$110,COUNTIF(Puanlar!$A$3:$B$110,"&lt;"&amp;F31)+1),Puanlar!$A$3:$B$110, 2,0),""))</f>
        <v/>
      </c>
      <c r="I31" s="311" t="s">
        <v>36</v>
      </c>
      <c r="J31" s="311"/>
      <c r="K31" s="138"/>
      <c r="L31" s="52"/>
      <c r="M31" s="125" t="s">
        <v>51</v>
      </c>
      <c r="N31" s="127"/>
    </row>
    <row r="32" spans="1:14" ht="35.1" customHeight="1">
      <c r="A32" s="53">
        <v>27</v>
      </c>
      <c r="B32" s="54">
        <f>'yarışmaya katılan okullar'!B38</f>
        <v>0</v>
      </c>
      <c r="C32" s="141"/>
      <c r="D32" s="135"/>
      <c r="E32" s="136" t="str">
        <f>'yarışmaya katılan okullar'!C38</f>
        <v/>
      </c>
      <c r="F32" s="137"/>
      <c r="G32" s="217" t="str">
        <f>IF(ISTEXT(F32),0,IFERROR(VLOOKUP(SMALL(Puanlar!$A$3:$B$110,COUNTIF(Puanlar!$A$3:$B$110,"&lt;"&amp;F32)+1),Puanlar!$A$3:$B$110, 2,0),""))</f>
        <v/>
      </c>
      <c r="I32" s="39" t="s">
        <v>45</v>
      </c>
      <c r="J32" s="39" t="s">
        <v>7</v>
      </c>
      <c r="K32" s="139" t="s">
        <v>34</v>
      </c>
      <c r="L32" s="129" t="s">
        <v>35</v>
      </c>
      <c r="M32" s="129" t="s">
        <v>8</v>
      </c>
      <c r="N32" s="140" t="s">
        <v>9</v>
      </c>
    </row>
    <row r="33" spans="1:14" ht="35.1" customHeight="1">
      <c r="A33" s="53">
        <v>28</v>
      </c>
      <c r="B33" s="54">
        <f>'yarışmaya katılan okullar'!B39</f>
        <v>0</v>
      </c>
      <c r="C33" s="141"/>
      <c r="D33" s="135"/>
      <c r="E33" s="136" t="str">
        <f>'yarışmaya katılan okullar'!C39</f>
        <v/>
      </c>
      <c r="F33" s="137"/>
      <c r="G33" s="217" t="str">
        <f>IF(ISTEXT(F33),0,IFERROR(VLOOKUP(SMALL(Puanlar!$A$3:$B$110,COUNTIF(Puanlar!$A$3:$B$110,"&lt;"&amp;F33)+1),Puanlar!$A$3:$B$110, 2,0),""))</f>
        <v/>
      </c>
      <c r="I33" s="53">
        <v>1</v>
      </c>
      <c r="J33" s="54">
        <f t="shared" ref="J33:M40" si="6">B30</f>
        <v>0</v>
      </c>
      <c r="K33" s="130">
        <f t="shared" si="6"/>
        <v>0</v>
      </c>
      <c r="L33" s="131">
        <f t="shared" si="6"/>
        <v>0</v>
      </c>
      <c r="M33" s="131" t="str">
        <f t="shared" si="6"/>
        <v/>
      </c>
      <c r="N33" s="132">
        <f t="shared" ref="N33:N40" si="7">F30</f>
        <v>0</v>
      </c>
    </row>
    <row r="34" spans="1:14" ht="35.1" customHeight="1">
      <c r="A34" s="53">
        <v>29</v>
      </c>
      <c r="B34" s="54">
        <f>'yarışmaya katılan okullar'!B40</f>
        <v>0</v>
      </c>
      <c r="C34" s="141"/>
      <c r="D34" s="135"/>
      <c r="E34" s="136" t="str">
        <f>'yarışmaya katılan okullar'!C40</f>
        <v/>
      </c>
      <c r="F34" s="137"/>
      <c r="G34" s="217" t="str">
        <f>IF(ISTEXT(F34),0,IFERROR(VLOOKUP(SMALL(Puanlar!$A$3:$B$110,COUNTIF(Puanlar!$A$3:$B$110,"&lt;"&amp;F34)+1),Puanlar!$A$3:$B$110, 2,0),""))</f>
        <v/>
      </c>
      <c r="I34" s="53">
        <v>2</v>
      </c>
      <c r="J34" s="54">
        <f t="shared" si="6"/>
        <v>0</v>
      </c>
      <c r="K34" s="130">
        <f t="shared" si="6"/>
        <v>0</v>
      </c>
      <c r="L34" s="131">
        <f t="shared" si="6"/>
        <v>0</v>
      </c>
      <c r="M34" s="131" t="str">
        <f t="shared" si="6"/>
        <v/>
      </c>
      <c r="N34" s="132">
        <f t="shared" si="7"/>
        <v>0</v>
      </c>
    </row>
    <row r="35" spans="1:14" ht="35.1" customHeight="1">
      <c r="A35" s="53">
        <v>30</v>
      </c>
      <c r="B35" s="54">
        <f>'yarışmaya katılan okullar'!B41</f>
        <v>0</v>
      </c>
      <c r="C35" s="141"/>
      <c r="D35" s="135"/>
      <c r="E35" s="136" t="str">
        <f>'yarışmaya katılan okullar'!C41</f>
        <v/>
      </c>
      <c r="F35" s="137"/>
      <c r="G35" s="217" t="str">
        <f>IF(ISTEXT(F35),0,IFERROR(VLOOKUP(SMALL(Puanlar!$A$3:$B$110,COUNTIF(Puanlar!$A$3:$B$110,"&lt;"&amp;F35)+1),Puanlar!$A$3:$B$110, 2,0),""))</f>
        <v/>
      </c>
      <c r="I35" s="39">
        <v>3</v>
      </c>
      <c r="J35" s="54">
        <f t="shared" si="6"/>
        <v>0</v>
      </c>
      <c r="K35" s="130">
        <f t="shared" si="6"/>
        <v>0</v>
      </c>
      <c r="L35" s="131">
        <f t="shared" si="6"/>
        <v>0</v>
      </c>
      <c r="M35" s="131" t="str">
        <f t="shared" si="6"/>
        <v/>
      </c>
      <c r="N35" s="132">
        <f t="shared" si="7"/>
        <v>0</v>
      </c>
    </row>
    <row r="36" spans="1:14" ht="35.1" customHeight="1">
      <c r="A36" s="53">
        <v>31</v>
      </c>
      <c r="B36" s="54">
        <f>'yarışmaya katılan okullar'!B42</f>
        <v>0</v>
      </c>
      <c r="C36" s="141"/>
      <c r="D36" s="135"/>
      <c r="E36" s="136" t="str">
        <f>'yarışmaya katılan okullar'!C42</f>
        <v/>
      </c>
      <c r="F36" s="137"/>
      <c r="G36" s="217" t="str">
        <f>IF(ISTEXT(F36),0,IFERROR(VLOOKUP(SMALL(Puanlar!$A$3:$B$110,COUNTIF(Puanlar!$A$3:$B$110,"&lt;"&amp;F36)+1),Puanlar!$A$3:$B$110, 2,0),""))</f>
        <v/>
      </c>
      <c r="I36" s="53">
        <v>4</v>
      </c>
      <c r="J36" s="54">
        <f t="shared" si="6"/>
        <v>0</v>
      </c>
      <c r="K36" s="130">
        <f t="shared" si="6"/>
        <v>0</v>
      </c>
      <c r="L36" s="131">
        <f t="shared" si="6"/>
        <v>0</v>
      </c>
      <c r="M36" s="131" t="str">
        <f t="shared" si="6"/>
        <v/>
      </c>
      <c r="N36" s="132">
        <f t="shared" si="7"/>
        <v>0</v>
      </c>
    </row>
    <row r="37" spans="1:14" ht="35.1" customHeight="1">
      <c r="A37" s="53">
        <v>32</v>
      </c>
      <c r="B37" s="54">
        <f>'yarışmaya katılan okullar'!B43</f>
        <v>0</v>
      </c>
      <c r="C37" s="141"/>
      <c r="D37" s="135"/>
      <c r="E37" s="136" t="str">
        <f>'yarışmaya katılan okullar'!C43</f>
        <v/>
      </c>
      <c r="F37" s="137"/>
      <c r="G37" s="217" t="str">
        <f>IF(ISTEXT(F37),0,IFERROR(VLOOKUP(SMALL(Puanlar!$A$3:$B$110,COUNTIF(Puanlar!$A$3:$B$110,"&lt;"&amp;F37)+1),Puanlar!$A$3:$B$110, 2,0),""))</f>
        <v/>
      </c>
      <c r="I37" s="53">
        <v>5</v>
      </c>
      <c r="J37" s="54">
        <f t="shared" si="6"/>
        <v>0</v>
      </c>
      <c r="K37" s="130">
        <f t="shared" si="6"/>
        <v>0</v>
      </c>
      <c r="L37" s="131">
        <f t="shared" si="6"/>
        <v>0</v>
      </c>
      <c r="M37" s="131" t="str">
        <f t="shared" si="6"/>
        <v/>
      </c>
      <c r="N37" s="132">
        <f t="shared" si="7"/>
        <v>0</v>
      </c>
    </row>
    <row r="38" spans="1:14" ht="35.1" customHeight="1">
      <c r="A38" s="196"/>
      <c r="B38" s="201"/>
      <c r="C38" s="202"/>
      <c r="D38" s="203"/>
      <c r="E38" s="197"/>
      <c r="F38" s="204"/>
      <c r="G38" s="205"/>
      <c r="I38" s="53">
        <v>6</v>
      </c>
      <c r="J38" s="54">
        <f t="shared" si="6"/>
        <v>0</v>
      </c>
      <c r="K38" s="130">
        <f t="shared" si="6"/>
        <v>0</v>
      </c>
      <c r="L38" s="131">
        <f t="shared" si="6"/>
        <v>0</v>
      </c>
      <c r="M38" s="131" t="str">
        <f t="shared" si="6"/>
        <v/>
      </c>
      <c r="N38" s="132">
        <f t="shared" si="7"/>
        <v>0</v>
      </c>
    </row>
    <row r="39" spans="1:14" s="50" customFormat="1" ht="35.1" customHeight="1">
      <c r="A39" s="321" t="s">
        <v>11</v>
      </c>
      <c r="B39" s="321"/>
      <c r="C39" s="321" t="s">
        <v>46</v>
      </c>
      <c r="D39" s="321"/>
      <c r="E39" s="50" t="s">
        <v>47</v>
      </c>
      <c r="F39" s="142" t="s">
        <v>12</v>
      </c>
      <c r="G39" s="319" t="s">
        <v>12</v>
      </c>
      <c r="H39" s="320"/>
      <c r="I39" s="53">
        <v>7</v>
      </c>
      <c r="J39" s="54">
        <f t="shared" si="6"/>
        <v>0</v>
      </c>
      <c r="K39" s="130">
        <f t="shared" si="6"/>
        <v>0</v>
      </c>
      <c r="L39" s="131">
        <f t="shared" si="6"/>
        <v>0</v>
      </c>
      <c r="M39" s="131" t="str">
        <f t="shared" si="6"/>
        <v/>
      </c>
      <c r="N39" s="132">
        <f t="shared" si="7"/>
        <v>0</v>
      </c>
    </row>
    <row r="40" spans="1:14" ht="35.1" customHeight="1">
      <c r="I40" s="53">
        <v>8</v>
      </c>
      <c r="J40" s="54">
        <f t="shared" si="6"/>
        <v>0</v>
      </c>
      <c r="K40" s="130">
        <f t="shared" si="6"/>
        <v>0</v>
      </c>
      <c r="L40" s="131">
        <f t="shared" si="6"/>
        <v>0</v>
      </c>
      <c r="M40" s="131" t="str">
        <f t="shared" si="6"/>
        <v/>
      </c>
      <c r="N40" s="132">
        <f t="shared" si="7"/>
        <v>0</v>
      </c>
    </row>
  </sheetData>
  <mergeCells count="14">
    <mergeCell ref="G39:H39"/>
    <mergeCell ref="A1:C1"/>
    <mergeCell ref="A2:C2"/>
    <mergeCell ref="A3:C3"/>
    <mergeCell ref="A39:B39"/>
    <mergeCell ref="C39:D39"/>
    <mergeCell ref="I11:J11"/>
    <mergeCell ref="I21:J21"/>
    <mergeCell ref="I31:J31"/>
    <mergeCell ref="F1:H1"/>
    <mergeCell ref="F2:H2"/>
    <mergeCell ref="F3:H3"/>
    <mergeCell ref="I1:J1"/>
    <mergeCell ref="A4:G4"/>
  </mergeCells>
  <phoneticPr fontId="1" type="noConversion"/>
  <conditionalFormatting sqref="J33:M40 J3:M10 J13:M20 J23:M30 N2:N10 B6:E37 N12:N20 N22:N30 N32:N65536">
    <cfRule type="cellIs" dxfId="162" priority="7" stopIfTrue="1" operator="equal">
      <formula>0</formula>
    </cfRule>
  </conditionalFormatting>
  <conditionalFormatting sqref="F6:F37">
    <cfRule type="cellIs" dxfId="161" priority="2" stopIfTrue="1" operator="between">
      <formula>1240</formula>
      <formula>1000</formula>
    </cfRule>
  </conditionalFormatting>
  <conditionalFormatting sqref="B38:F38">
    <cfRule type="cellIs" dxfId="16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54" orientation="portrait" horizontalDpi="200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</sheetPr>
  <dimension ref="A1:H70"/>
  <sheetViews>
    <sheetView view="pageBreakPreview" zoomScale="60" zoomScaleNormal="75" workbookViewId="0">
      <selection activeCell="G9" sqref="G9"/>
    </sheetView>
  </sheetViews>
  <sheetFormatPr defaultColWidth="9.140625" defaultRowHeight="24.95" customHeight="1"/>
  <cols>
    <col min="1" max="1" width="5.7109375" style="22" customWidth="1"/>
    <col min="2" max="2" width="10.140625" style="22" customWidth="1"/>
    <col min="3" max="3" width="12.85546875" style="138" customWidth="1"/>
    <col min="4" max="4" width="30.7109375" style="22" customWidth="1"/>
    <col min="5" max="5" width="40.7109375" style="22" customWidth="1"/>
    <col min="6" max="8" width="11.7109375" style="22" customWidth="1"/>
    <col min="9" max="16384" width="9.140625" style="22"/>
  </cols>
  <sheetData>
    <row r="1" spans="1:8" ht="24.95" customHeight="1">
      <c r="A1" s="297" t="str">
        <f>'genel bilgi girişi'!B1</f>
        <v>MİLLİ EĞİTİM ve KÜLTÜR BAKANLIĞI</v>
      </c>
      <c r="B1" s="297"/>
      <c r="C1" s="297"/>
      <c r="D1" s="297"/>
      <c r="E1" s="297"/>
      <c r="F1" s="297"/>
      <c r="G1" s="297"/>
      <c r="H1" s="297"/>
    </row>
    <row r="2" spans="1:8" ht="24.95" customHeight="1">
      <c r="A2" s="296" t="str">
        <f>'genel bilgi girişi'!B2</f>
        <v xml:space="preserve">2018-2019 ÖĞRETİM YILI GENÇLER ATLETİZM </v>
      </c>
      <c r="B2" s="296"/>
      <c r="C2" s="296"/>
      <c r="D2" s="296"/>
      <c r="E2" s="296"/>
      <c r="F2" s="296"/>
      <c r="G2" s="296"/>
      <c r="H2" s="296"/>
    </row>
    <row r="3" spans="1:8" ht="24.95" customHeight="1">
      <c r="A3" s="296" t="str">
        <f>'genel bilgi girişi'!B3</f>
        <v>ELEME YARIŞMALARI</v>
      </c>
      <c r="B3" s="296"/>
      <c r="C3" s="296"/>
      <c r="D3" s="296"/>
      <c r="E3" s="296"/>
      <c r="F3" s="296"/>
      <c r="G3" s="296"/>
      <c r="H3" s="296"/>
    </row>
    <row r="4" spans="1:8" s="23" customFormat="1" ht="24.95" customHeight="1">
      <c r="C4" s="200"/>
    </row>
    <row r="5" spans="1:8" s="23" customFormat="1" ht="24.95" customHeight="1">
      <c r="C5" s="207" t="s">
        <v>3</v>
      </c>
      <c r="D5" s="25" t="str">
        <f>'genel bilgi girişi'!$B$4</f>
        <v>GENÇ KIZ</v>
      </c>
      <c r="E5" s="24" t="s">
        <v>4</v>
      </c>
      <c r="F5" s="322" t="str">
        <f>'genel bilgi girişi'!B5</f>
        <v>ATATÜRK STADYUMU</v>
      </c>
      <c r="G5" s="322"/>
    </row>
    <row r="6" spans="1:8" s="23" customFormat="1" ht="24.95" customHeight="1">
      <c r="C6" s="207" t="s">
        <v>6</v>
      </c>
      <c r="D6" s="26" t="str">
        <f>'100m V'!$D$2</f>
        <v>100 m</v>
      </c>
      <c r="E6" s="24" t="s">
        <v>5</v>
      </c>
      <c r="F6" s="323" t="str">
        <f>'genel bilgi girişi'!B6</f>
        <v>11-12 MART 2019</v>
      </c>
      <c r="G6" s="324"/>
    </row>
    <row r="7" spans="1:8" s="23" customFormat="1" ht="24.95" customHeight="1">
      <c r="C7" s="200"/>
    </row>
    <row r="8" spans="1:8" s="29" customFormat="1" ht="37.15" customHeight="1">
      <c r="A8" s="27" t="s">
        <v>45</v>
      </c>
      <c r="B8" s="27" t="s">
        <v>24</v>
      </c>
      <c r="C8" s="208" t="s">
        <v>34</v>
      </c>
      <c r="D8" s="28" t="s">
        <v>35</v>
      </c>
      <c r="E8" s="27" t="s">
        <v>8</v>
      </c>
      <c r="F8" s="27" t="s">
        <v>9</v>
      </c>
      <c r="G8" s="27" t="s">
        <v>10</v>
      </c>
      <c r="H8" s="27" t="s">
        <v>7</v>
      </c>
    </row>
    <row r="9" spans="1:8" s="23" customFormat="1" ht="24.95" customHeight="1">
      <c r="A9" s="30">
        <v>1</v>
      </c>
      <c r="B9" s="31" t="str">
        <f>IF(G9="","",RANK(G9,$G$9:$G$40)+COUNTIF(G$9:G9,G9)-1)</f>
        <v/>
      </c>
      <c r="C9" s="206">
        <f>'100m V'!C6</f>
        <v>37873</v>
      </c>
      <c r="D9" s="32" t="str">
        <f>'100m V'!D6</f>
        <v>BÜŞRA SALK</v>
      </c>
      <c r="E9" s="32" t="str">
        <f>'100m V'!E6</f>
        <v>DEĞİRMENLİK LİSESİ</v>
      </c>
      <c r="F9" s="33">
        <f>'100m V'!F6</f>
        <v>0</v>
      </c>
      <c r="G9" s="34" t="str">
        <f>'100m V'!G6</f>
        <v/>
      </c>
      <c r="H9" s="35">
        <f>'yarışmaya katılan okullar'!B12</f>
        <v>33</v>
      </c>
    </row>
    <row r="10" spans="1:8" s="23" customFormat="1" ht="24.95" customHeight="1">
      <c r="A10" s="30">
        <v>2</v>
      </c>
      <c r="B10" s="31" t="str">
        <f>IF(G10="","",RANK(G10,$G$9:$G$40)+COUNTIF(G$9:G10,G10)-1)</f>
        <v/>
      </c>
      <c r="C10" s="206">
        <f>'100m V'!C7</f>
        <v>37318</v>
      </c>
      <c r="D10" s="32" t="str">
        <f>'100m V'!D7</f>
        <v>VİLDAN ERKAN</v>
      </c>
      <c r="E10" s="32" t="str">
        <f>'100m V'!E7</f>
        <v>ANAFARTALAR LİSESİ</v>
      </c>
      <c r="F10" s="33">
        <f>'100m V'!F7</f>
        <v>0</v>
      </c>
      <c r="G10" s="34" t="str">
        <f>'100m V'!G7</f>
        <v/>
      </c>
      <c r="H10" s="35">
        <f>'yarışmaya katılan okullar'!B13</f>
        <v>35</v>
      </c>
    </row>
    <row r="11" spans="1:8" s="23" customFormat="1" ht="24.95" customHeight="1">
      <c r="A11" s="30">
        <v>3</v>
      </c>
      <c r="B11" s="31" t="str">
        <f>IF(G11="","",RANK(G11,$G$9:$G$40)+COUNTIF(G$9:G11,G11)-1)</f>
        <v/>
      </c>
      <c r="C11" s="206">
        <f>'100m V'!C8</f>
        <v>38153</v>
      </c>
      <c r="D11" s="32" t="str">
        <f>'100m V'!D8</f>
        <v>ÖZAY DEMİR</v>
      </c>
      <c r="E11" s="32" t="str">
        <f>'100m V'!E8</f>
        <v>NAMIK KEMAL LİSESİ</v>
      </c>
      <c r="F11" s="33">
        <f>'100m V'!F8</f>
        <v>0</v>
      </c>
      <c r="G11" s="34" t="str">
        <f>'100m V'!G8</f>
        <v/>
      </c>
      <c r="H11" s="35">
        <f>'yarışmaya katılan okullar'!B14</f>
        <v>49</v>
      </c>
    </row>
    <row r="12" spans="1:8" s="23" customFormat="1" ht="24.95" customHeight="1">
      <c r="A12" s="30">
        <v>4</v>
      </c>
      <c r="B12" s="31" t="str">
        <f>IF(G12="","",RANK(G12,$G$9:$G$40)+COUNTIF(G$9:G12,G12)-1)</f>
        <v/>
      </c>
      <c r="C12" s="206" t="str">
        <f>'100m V'!C9</f>
        <v>02.02.2001</v>
      </c>
      <c r="D12" s="32" t="str">
        <f>'100m V'!D9</f>
        <v>BESRE GÜNEŞ İZAM</v>
      </c>
      <c r="E12" s="32" t="str">
        <f>'100m V'!E9</f>
        <v>THE AMERİCAN COLLEGE</v>
      </c>
      <c r="F12" s="33">
        <f>'100m V'!F9</f>
        <v>0</v>
      </c>
      <c r="G12" s="34" t="str">
        <f>'100m V'!G9</f>
        <v/>
      </c>
      <c r="H12" s="35">
        <f>'yarışmaya katılan okullar'!B15</f>
        <v>71</v>
      </c>
    </row>
    <row r="13" spans="1:8" s="23" customFormat="1" ht="24.95" customHeight="1">
      <c r="A13" s="30">
        <v>5</v>
      </c>
      <c r="B13" s="31" t="str">
        <f>IF(G13="","",RANK(G13,$G$9:$G$40)+COUNTIF(G$9:G13,G13)-1)</f>
        <v/>
      </c>
      <c r="C13" s="206">
        <f>'100m V'!C10</f>
        <v>37929</v>
      </c>
      <c r="D13" s="32" t="str">
        <f>'100m V'!D10</f>
        <v>LEYLA ÖZGÖNÜL</v>
      </c>
      <c r="E13" s="32" t="str">
        <f>'100m V'!E10</f>
        <v>BÜLENT ECEVİT ANADOLU LİSESİ</v>
      </c>
      <c r="F13" s="33">
        <f>'100m V'!F10</f>
        <v>0</v>
      </c>
      <c r="G13" s="34" t="str">
        <f>'100m V'!G10</f>
        <v/>
      </c>
      <c r="H13" s="35">
        <f>'yarışmaya katılan okullar'!B16</f>
        <v>77</v>
      </c>
    </row>
    <row r="14" spans="1:8" s="23" customFormat="1" ht="24.95" customHeight="1">
      <c r="A14" s="30">
        <v>6</v>
      </c>
      <c r="B14" s="31" t="str">
        <f>IF(G14="","",RANK(G14,$G$9:$G$40)+COUNTIF(G$9:G14,G14)-1)</f>
        <v/>
      </c>
      <c r="C14" s="206">
        <f>'100m V'!C11</f>
        <v>37872</v>
      </c>
      <c r="D14" s="32" t="str">
        <f>'100m V'!D11</f>
        <v>MÜGEM GÜVEN</v>
      </c>
      <c r="E14" s="32" t="str">
        <f>'100m V'!E11</f>
        <v>GÜZELYURT MESLEK LİSESİ</v>
      </c>
      <c r="F14" s="33">
        <f>'100m V'!F11</f>
        <v>0</v>
      </c>
      <c r="G14" s="34" t="str">
        <f>'100m V'!G11</f>
        <v/>
      </c>
      <c r="H14" s="35">
        <f>'yarışmaya katılan okullar'!B17</f>
        <v>45</v>
      </c>
    </row>
    <row r="15" spans="1:8" s="23" customFormat="1" ht="24.95" customHeight="1">
      <c r="A15" s="30">
        <v>7</v>
      </c>
      <c r="B15" s="31" t="str">
        <f>IF(G15="","",RANK(G15,$G$9:$G$40)+COUNTIF(G$9:G15,G15)-1)</f>
        <v/>
      </c>
      <c r="C15" s="206">
        <f>'100m V'!C12</f>
        <v>37359</v>
      </c>
      <c r="D15" s="32" t="str">
        <f>'100m V'!D12</f>
        <v>GÜNAY MİMAR</v>
      </c>
      <c r="E15" s="32" t="str">
        <f>'100m V'!E12</f>
        <v>ERENKÖY LİSESİ</v>
      </c>
      <c r="F15" s="33">
        <f>'100m V'!F12</f>
        <v>0</v>
      </c>
      <c r="G15" s="34" t="str">
        <f>'100m V'!G12</f>
        <v/>
      </c>
      <c r="H15" s="35">
        <f>'yarışmaya katılan okullar'!B18</f>
        <v>40</v>
      </c>
    </row>
    <row r="16" spans="1:8" s="23" customFormat="1" ht="24.95" customHeight="1">
      <c r="A16" s="30">
        <v>8</v>
      </c>
      <c r="B16" s="31" t="str">
        <f>IF(G16="","",RANK(G16,$G$9:$G$40)+COUNTIF(G$9:G16,G16)-1)</f>
        <v/>
      </c>
      <c r="C16" s="206">
        <f>'100m V'!C13</f>
        <v>37913</v>
      </c>
      <c r="D16" s="32" t="str">
        <f>'100m V'!D13</f>
        <v>BETÜL KILINÇ</v>
      </c>
      <c r="E16" s="32" t="str">
        <f>'100m V'!E13</f>
        <v>LEFKE GAZİ LİSESİ</v>
      </c>
      <c r="F16" s="33">
        <f>'100m V'!F13</f>
        <v>0</v>
      </c>
      <c r="G16" s="34" t="str">
        <f>'100m V'!G13</f>
        <v/>
      </c>
      <c r="H16" s="35">
        <f>'yarışmaya katılan okullar'!B19</f>
        <v>44</v>
      </c>
    </row>
    <row r="17" spans="1:8" s="23" customFormat="1" ht="24.95" customHeight="1">
      <c r="A17" s="30">
        <v>9</v>
      </c>
      <c r="B17" s="31" t="str">
        <f>IF(G17="","",RANK(G17,$G$9:$G$40)+COUNTIF(G$9:G17,G17)-1)</f>
        <v/>
      </c>
      <c r="C17" s="206" t="str">
        <f>'100m V'!C14</f>
        <v>03.12.2002</v>
      </c>
      <c r="D17" s="32" t="str">
        <f>'100m V'!D14</f>
        <v>EZEL KARACA</v>
      </c>
      <c r="E17" s="32" t="str">
        <f>'100m V'!E14</f>
        <v>THE ENGLISH SCHOOL OF KYRENIA</v>
      </c>
      <c r="F17" s="33">
        <f>'100m V'!F14</f>
        <v>0</v>
      </c>
      <c r="G17" s="34" t="str">
        <f>'100m V'!G14</f>
        <v/>
      </c>
      <c r="H17" s="35">
        <f>'yarışmaya katılan okullar'!B20</f>
        <v>81</v>
      </c>
    </row>
    <row r="18" spans="1:8" s="23" customFormat="1" ht="24.95" customHeight="1">
      <c r="A18" s="30">
        <v>10</v>
      </c>
      <c r="B18" s="31" t="str">
        <f>IF(G18="","",RANK(G18,$G$9:$G$40)+COUNTIF(G$9:G18,G18)-1)</f>
        <v/>
      </c>
      <c r="C18" s="206">
        <f>'100m V'!C15</f>
        <v>38148</v>
      </c>
      <c r="D18" s="32" t="str">
        <f>'100m V'!D15</f>
        <v>ŞERİFE AKKUŞ</v>
      </c>
      <c r="E18" s="32" t="str">
        <f>'100m V'!E15</f>
        <v>KURTULUŞ LİSESİ</v>
      </c>
      <c r="F18" s="33">
        <f>'100m V'!F15</f>
        <v>0</v>
      </c>
      <c r="G18" s="34" t="str">
        <f>'100m V'!G15</f>
        <v/>
      </c>
      <c r="H18" s="35">
        <f>'yarışmaya katılan okullar'!B21</f>
        <v>47</v>
      </c>
    </row>
    <row r="19" spans="1:8" s="23" customFormat="1" ht="24.95" customHeight="1">
      <c r="A19" s="30">
        <v>11</v>
      </c>
      <c r="B19" s="31" t="str">
        <f>IF(G19="","",RANK(G19,$G$9:$G$40)+COUNTIF(G$9:G19,G19)-1)</f>
        <v/>
      </c>
      <c r="C19" s="206">
        <f>'100m V'!C16</f>
        <v>37046</v>
      </c>
      <c r="D19" s="32" t="str">
        <f>'100m V'!D16</f>
        <v>BUSE ÇARIK</v>
      </c>
      <c r="E19" s="32" t="str">
        <f>'100m V'!E16</f>
        <v>BEKİRPAŞA LİSESİ</v>
      </c>
      <c r="F19" s="33">
        <f>'100m V'!F16</f>
        <v>0</v>
      </c>
      <c r="G19" s="34" t="str">
        <f>'100m V'!G16</f>
        <v/>
      </c>
      <c r="H19" s="35">
        <f>'yarışmaya katılan okullar'!B22</f>
        <v>37</v>
      </c>
    </row>
    <row r="20" spans="1:8" s="23" customFormat="1" ht="24.95" customHeight="1">
      <c r="A20" s="30">
        <v>12</v>
      </c>
      <c r="B20" s="31" t="str">
        <f>IF(G20="","",RANK(G20,$G$9:$G$40)+COUNTIF(G$9:G20,G20)-1)</f>
        <v/>
      </c>
      <c r="C20" s="206">
        <f>'100m V'!C17</f>
        <v>38130</v>
      </c>
      <c r="D20" s="32" t="str">
        <f>'100m V'!D17</f>
        <v>AYŞEGÜL KARADAĞ</v>
      </c>
      <c r="E20" s="32" t="str">
        <f>'100m V'!E17</f>
        <v>LEFKOŞA TÜRK LİSESİ</v>
      </c>
      <c r="F20" s="33">
        <f>'100m V'!F17</f>
        <v>0</v>
      </c>
      <c r="G20" s="34" t="str">
        <f>'100m V'!G17</f>
        <v/>
      </c>
      <c r="H20" s="35">
        <f>'yarışmaya katılan okullar'!B23</f>
        <v>48</v>
      </c>
    </row>
    <row r="21" spans="1:8" s="23" customFormat="1" ht="24.95" customHeight="1">
      <c r="A21" s="30">
        <v>13</v>
      </c>
      <c r="B21" s="31" t="str">
        <f>IF(G21="","",RANK(G21,$G$9:$G$40)+COUNTIF(G$9:G21,G21)-1)</f>
        <v/>
      </c>
      <c r="C21" s="206">
        <f>'100m V'!C18</f>
        <v>38191</v>
      </c>
      <c r="D21" s="32" t="str">
        <f>'100m V'!D18</f>
        <v>SELENAY ALKAN</v>
      </c>
      <c r="E21" s="32" t="str">
        <f>'100m V'!E18</f>
        <v>CENGİZ TOPEL E. M .LİSESİ</v>
      </c>
      <c r="F21" s="33">
        <f>'100m V'!F18</f>
        <v>0</v>
      </c>
      <c r="G21" s="34" t="str">
        <f>'100m V'!G18</f>
        <v/>
      </c>
      <c r="H21" s="35">
        <f>'yarışmaya katılan okullar'!B24</f>
        <v>39</v>
      </c>
    </row>
    <row r="22" spans="1:8" s="23" customFormat="1" ht="24.95" customHeight="1">
      <c r="A22" s="30">
        <v>14</v>
      </c>
      <c r="B22" s="31" t="str">
        <f>IF(G22="","",RANK(G22,$G$9:$G$40)+COUNTIF(G$9:G22,G22)-1)</f>
        <v/>
      </c>
      <c r="C22" s="206">
        <f>'100m V'!C19</f>
        <v>38155</v>
      </c>
      <c r="D22" s="32" t="str">
        <f>'100m V'!D19</f>
        <v>ARİNA DERMENJİ</v>
      </c>
      <c r="E22" s="32" t="str">
        <f>'100m V'!E19</f>
        <v>GÜZELYURT TMK</v>
      </c>
      <c r="F22" s="33">
        <f>'100m V'!F19</f>
        <v>0</v>
      </c>
      <c r="G22" s="34" t="str">
        <f>'100m V'!G19</f>
        <v/>
      </c>
      <c r="H22" s="35">
        <f>'yarışmaya katılan okullar'!B25</f>
        <v>64</v>
      </c>
    </row>
    <row r="23" spans="1:8" s="23" customFormat="1" ht="24.95" customHeight="1">
      <c r="A23" s="30">
        <v>15</v>
      </c>
      <c r="B23" s="31" t="str">
        <f>IF(G23="","",RANK(G23,$G$9:$G$40)+COUNTIF(G$9:G23,G23)-1)</f>
        <v/>
      </c>
      <c r="C23" s="206">
        <f>'100m V'!C20</f>
        <v>37817</v>
      </c>
      <c r="D23" s="32" t="str">
        <f>'100m V'!D20</f>
        <v>SUDE NAZ GÜNGÇR</v>
      </c>
      <c r="E23" s="32" t="str">
        <f>'100m V'!E20</f>
        <v>KARPAZ MESLEK LİSESİ</v>
      </c>
      <c r="F23" s="33">
        <f>'100m V'!F20</f>
        <v>0</v>
      </c>
      <c r="G23" s="34" t="str">
        <f>'100m V'!G20</f>
        <v/>
      </c>
      <c r="H23" s="35">
        <f>'yarışmaya katılan okullar'!B26</f>
        <v>60</v>
      </c>
    </row>
    <row r="24" spans="1:8" s="23" customFormat="1" ht="24.95" customHeight="1">
      <c r="A24" s="30">
        <v>16</v>
      </c>
      <c r="B24" s="31" t="str">
        <f>IF(G24="","",RANK(G24,$G$9:$G$40)+COUNTIF(G$9:G24,G24)-1)</f>
        <v/>
      </c>
      <c r="C24" s="206">
        <f>'100m V'!C21</f>
        <v>38045</v>
      </c>
      <c r="D24" s="32" t="str">
        <f>'100m V'!D21</f>
        <v>NİSANUR ÇALIŞKAN</v>
      </c>
      <c r="E24" s="32" t="str">
        <f>'100m V'!E21</f>
        <v>POLATPAŞA LİSESİ</v>
      </c>
      <c r="F24" s="33">
        <f>'100m V'!F21</f>
        <v>0</v>
      </c>
      <c r="G24" s="34" t="str">
        <f>'100m V'!G21</f>
        <v/>
      </c>
      <c r="H24" s="35">
        <f>'yarışmaya katılan okullar'!B27</f>
        <v>59</v>
      </c>
    </row>
    <row r="25" spans="1:8" s="23" customFormat="1" ht="24.95" customHeight="1">
      <c r="A25" s="30">
        <v>17</v>
      </c>
      <c r="B25" s="31" t="str">
        <f>IF(G25="","",RANK(G25,$G$9:$G$40)+COUNTIF(G$9:G25,G25)-1)</f>
        <v/>
      </c>
      <c r="C25" s="206">
        <f>'100m V'!C22</f>
        <v>37410</v>
      </c>
      <c r="D25" s="32" t="str">
        <f>'100m V'!D22</f>
        <v>ELİF DELİGÖZ</v>
      </c>
      <c r="E25" s="32" t="str">
        <f>'100m V'!E22</f>
        <v>ATATÜRK MESLEK LİSESİ</v>
      </c>
      <c r="F25" s="33">
        <f>'100m V'!F22</f>
        <v>0</v>
      </c>
      <c r="G25" s="34" t="str">
        <f>'100m V'!G22</f>
        <v/>
      </c>
      <c r="H25" s="35">
        <f>'yarışmaya katılan okullar'!B28</f>
        <v>36</v>
      </c>
    </row>
    <row r="26" spans="1:8" s="23" customFormat="1" ht="24.95" customHeight="1">
      <c r="A26" s="30">
        <v>18</v>
      </c>
      <c r="B26" s="31" t="str">
        <f>IF(G26="","",RANK(G26,$G$9:$G$40)+COUNTIF(G$9:G26,G26)-1)</f>
        <v/>
      </c>
      <c r="C26" s="206">
        <f>'100m V'!C23</f>
        <v>37879</v>
      </c>
      <c r="D26" s="32" t="str">
        <f>'100m V'!D23</f>
        <v>PETEK ÖZTÜRK</v>
      </c>
      <c r="E26" s="32" t="str">
        <f>'100m V'!E23</f>
        <v>YAKIN DOĞU KOLEJİ</v>
      </c>
      <c r="F26" s="33">
        <f>'100m V'!F23</f>
        <v>0</v>
      </c>
      <c r="G26" s="34" t="str">
        <f>'100m V'!G23</f>
        <v/>
      </c>
      <c r="H26" s="35">
        <f>'yarışmaya katılan okullar'!B29</f>
        <v>27</v>
      </c>
    </row>
    <row r="27" spans="1:8" s="23" customFormat="1" ht="24.95" customHeight="1">
      <c r="A27" s="30">
        <v>19</v>
      </c>
      <c r="B27" s="31" t="str">
        <f>IF(G27="","",RANK(G27,$G$9:$G$40)+COUNTIF(G$9:G27,G27)-1)</f>
        <v/>
      </c>
      <c r="C27" s="206">
        <f>'100m V'!C24</f>
        <v>37437</v>
      </c>
      <c r="D27" s="32" t="str">
        <f>'100m V'!D24</f>
        <v>DİDEM ŞAHAN</v>
      </c>
      <c r="E27" s="32" t="str">
        <f>'100m V'!E24</f>
        <v>HAYDARPAŞA TİCARET LİSESİ</v>
      </c>
      <c r="F27" s="33">
        <f>'100m V'!F24</f>
        <v>0</v>
      </c>
      <c r="G27" s="34" t="str">
        <f>'100m V'!G24</f>
        <v/>
      </c>
      <c r="H27" s="35">
        <f>'yarışmaya katılan okullar'!B30</f>
        <v>46</v>
      </c>
    </row>
    <row r="28" spans="1:8" s="23" customFormat="1" ht="24.95" customHeight="1">
      <c r="A28" s="30">
        <v>20</v>
      </c>
      <c r="B28" s="31" t="str">
        <f>IF(G28="","",RANK(G28,$G$9:$G$40)+COUNTIF(G$9:G28,G28)-1)</f>
        <v/>
      </c>
      <c r="C28" s="206">
        <f>'100m V'!C25</f>
        <v>38158</v>
      </c>
      <c r="D28" s="32" t="str">
        <f>'100m V'!D25</f>
        <v>ASYA KILIÇ</v>
      </c>
      <c r="E28" s="32" t="str">
        <f>'100m V'!E25</f>
        <v>TÜRK MAARİF KOLEJİ</v>
      </c>
      <c r="F28" s="33">
        <f>'100m V'!F25</f>
        <v>0</v>
      </c>
      <c r="G28" s="34" t="str">
        <f>'100m V'!G25</f>
        <v/>
      </c>
      <c r="H28" s="35">
        <f>'yarışmaya katılan okullar'!B31</f>
        <v>51</v>
      </c>
    </row>
    <row r="29" spans="1:8" s="23" customFormat="1" ht="24.95" customHeight="1">
      <c r="A29" s="30">
        <v>21</v>
      </c>
      <c r="B29" s="31" t="str">
        <f>IF(G29="","",RANK(G29,$G$9:$G$40)+COUNTIF(G$9:G29,G29)-1)</f>
        <v/>
      </c>
      <c r="C29" s="206">
        <f>'100m V'!C26</f>
        <v>37964</v>
      </c>
      <c r="D29" s="32" t="str">
        <f>'100m V'!D26</f>
        <v>EMİRE KİREÇÇİ</v>
      </c>
      <c r="E29" s="32" t="str">
        <f>'100m V'!E26</f>
        <v>20 TEMMUZ FEN LİSESİ</v>
      </c>
      <c r="F29" s="33">
        <f>'100m V'!F26</f>
        <v>0</v>
      </c>
      <c r="G29" s="34" t="str">
        <f>'100m V'!G26</f>
        <v/>
      </c>
      <c r="H29" s="35">
        <f>'yarışmaya katılan okullar'!B32</f>
        <v>53</v>
      </c>
    </row>
    <row r="30" spans="1:8" s="23" customFormat="1" ht="24.95" customHeight="1">
      <c r="A30" s="30">
        <v>22</v>
      </c>
      <c r="B30" s="31" t="str">
        <f>IF(G30="","",RANK(G30,$G$9:$G$40)+COUNTIF(G$9:G30,G30)-1)</f>
        <v/>
      </c>
      <c r="C30" s="206" t="str">
        <f>'100m V'!C27</f>
        <v>25.12.2003</v>
      </c>
      <c r="D30" s="32" t="str">
        <f>'100m V'!D27</f>
        <v>BELİZ SÜNGÜ</v>
      </c>
      <c r="E30" s="32" t="str">
        <f>'100m V'!E27</f>
        <v>19 MAYIS TMK</v>
      </c>
      <c r="F30" s="33">
        <f>'100m V'!F27</f>
        <v>0</v>
      </c>
      <c r="G30" s="34" t="str">
        <f>'100m V'!G27</f>
        <v/>
      </c>
      <c r="H30" s="35">
        <f>'yarışmaya katılan okullar'!B33</f>
        <v>57</v>
      </c>
    </row>
    <row r="31" spans="1:8" s="23" customFormat="1" ht="24.95" customHeight="1">
      <c r="A31" s="30">
        <v>23</v>
      </c>
      <c r="B31" s="31" t="str">
        <f>IF(G31="","",RANK(G31,$G$9:$G$40)+COUNTIF(G$9:G31,G31)-1)</f>
        <v/>
      </c>
      <c r="C31" s="206">
        <f>'100m V'!C28</f>
        <v>37939</v>
      </c>
      <c r="D31" s="32" t="str">
        <f>'100m V'!D28</f>
        <v>MERVE ÖZKUL</v>
      </c>
      <c r="E31" s="32" t="str">
        <f>'100m V'!E28</f>
        <v>HALA SULTAN İLAHİYAT KOLEJİ</v>
      </c>
      <c r="F31" s="33">
        <f>'100m V'!F28</f>
        <v>0</v>
      </c>
      <c r="G31" s="34" t="str">
        <f>'100m V'!G28</f>
        <v/>
      </c>
      <c r="H31" s="35">
        <f>'yarışmaya katılan okullar'!B34</f>
        <v>30</v>
      </c>
    </row>
    <row r="32" spans="1:8" s="23" customFormat="1" ht="24.95" customHeight="1">
      <c r="A32" s="30">
        <v>24</v>
      </c>
      <c r="B32" s="31" t="str">
        <f>IF(G32="","",RANK(G32,$G$9:$G$40)+COUNTIF(G$9:G32,G32)-1)</f>
        <v/>
      </c>
      <c r="C32" s="206">
        <f>'100m V'!C29</f>
        <v>0</v>
      </c>
      <c r="D32" s="32">
        <f>'100m V'!D29</f>
        <v>0</v>
      </c>
      <c r="E32" s="32" t="str">
        <f>'100m V'!E29</f>
        <v/>
      </c>
      <c r="F32" s="33">
        <f>'100m V'!F29</f>
        <v>0</v>
      </c>
      <c r="G32" s="34" t="str">
        <f>'100m V'!G29</f>
        <v/>
      </c>
      <c r="H32" s="35">
        <f>'yarışmaya katılan okullar'!B35</f>
        <v>0</v>
      </c>
    </row>
    <row r="33" spans="1:8" s="23" customFormat="1" ht="24.95" customHeight="1">
      <c r="A33" s="30">
        <v>25</v>
      </c>
      <c r="B33" s="31" t="str">
        <f>IF(G33="","",RANK(G33,$G$9:$G$40)+COUNTIF(G$9:G33,G33)-1)</f>
        <v/>
      </c>
      <c r="C33" s="206">
        <f>'100m V'!C30</f>
        <v>0</v>
      </c>
      <c r="D33" s="32">
        <f>'100m V'!D30</f>
        <v>0</v>
      </c>
      <c r="E33" s="32" t="str">
        <f>'100m V'!E30</f>
        <v/>
      </c>
      <c r="F33" s="33">
        <f>'100m V'!F30</f>
        <v>0</v>
      </c>
      <c r="G33" s="34" t="str">
        <f>'100m V'!G30</f>
        <v/>
      </c>
      <c r="H33" s="35">
        <f>'yarışmaya katılan okullar'!B36</f>
        <v>0</v>
      </c>
    </row>
    <row r="34" spans="1:8" s="23" customFormat="1" ht="24.95" customHeight="1">
      <c r="A34" s="30">
        <v>26</v>
      </c>
      <c r="B34" s="31" t="str">
        <f>IF(G34="","",RANK(G34,$G$9:$G$40)+COUNTIF(G$9:G34,G34)-1)</f>
        <v/>
      </c>
      <c r="C34" s="206">
        <f>'100m V'!C31</f>
        <v>0</v>
      </c>
      <c r="D34" s="32">
        <f>'100m V'!D31</f>
        <v>0</v>
      </c>
      <c r="E34" s="32" t="str">
        <f>'100m V'!E31</f>
        <v/>
      </c>
      <c r="F34" s="33">
        <f>'100m V'!F31</f>
        <v>0</v>
      </c>
      <c r="G34" s="34" t="str">
        <f>'100m V'!G31</f>
        <v/>
      </c>
      <c r="H34" s="35">
        <f>'yarışmaya katılan okullar'!B37</f>
        <v>0</v>
      </c>
    </row>
    <row r="35" spans="1:8" s="23" customFormat="1" ht="24.95" customHeight="1">
      <c r="A35" s="30">
        <v>27</v>
      </c>
      <c r="B35" s="31" t="str">
        <f>IF(G35="","",RANK(G35,$G$9:$G$40)+COUNTIF(G$9:G35,G35)-1)</f>
        <v/>
      </c>
      <c r="C35" s="206">
        <f>'100m V'!C32</f>
        <v>0</v>
      </c>
      <c r="D35" s="32">
        <f>'100m V'!D32</f>
        <v>0</v>
      </c>
      <c r="E35" s="32" t="str">
        <f>'100m V'!E32</f>
        <v/>
      </c>
      <c r="F35" s="33">
        <f>'100m V'!F32</f>
        <v>0</v>
      </c>
      <c r="G35" s="34" t="str">
        <f>'100m V'!G32</f>
        <v/>
      </c>
      <c r="H35" s="35">
        <f>'yarışmaya katılan okullar'!B38</f>
        <v>0</v>
      </c>
    </row>
    <row r="36" spans="1:8" s="23" customFormat="1" ht="24.95" customHeight="1">
      <c r="A36" s="30">
        <v>28</v>
      </c>
      <c r="B36" s="31" t="str">
        <f>IF(G36="","",RANK(G36,$G$9:$G$40)+COUNTIF(G$9:G36,G36)-1)</f>
        <v/>
      </c>
      <c r="C36" s="206">
        <f>'100m V'!C33</f>
        <v>0</v>
      </c>
      <c r="D36" s="32">
        <f>'100m V'!D33</f>
        <v>0</v>
      </c>
      <c r="E36" s="32" t="str">
        <f>'100m V'!E33</f>
        <v/>
      </c>
      <c r="F36" s="33">
        <f>'100m V'!F33</f>
        <v>0</v>
      </c>
      <c r="G36" s="34" t="str">
        <f>'100m V'!G33</f>
        <v/>
      </c>
      <c r="H36" s="35">
        <f>'yarışmaya katılan okullar'!B39</f>
        <v>0</v>
      </c>
    </row>
    <row r="37" spans="1:8" s="23" customFormat="1" ht="24.95" customHeight="1">
      <c r="A37" s="30">
        <v>29</v>
      </c>
      <c r="B37" s="31" t="str">
        <f>IF(G37="","",RANK(G37,$G$9:$G$40)+COUNTIF(G$9:G37,G37)-1)</f>
        <v/>
      </c>
      <c r="C37" s="206">
        <f>'100m V'!C34</f>
        <v>0</v>
      </c>
      <c r="D37" s="32">
        <f>'100m V'!D34</f>
        <v>0</v>
      </c>
      <c r="E37" s="32" t="str">
        <f>'100m V'!E34</f>
        <v/>
      </c>
      <c r="F37" s="33">
        <f>'100m V'!F34</f>
        <v>0</v>
      </c>
      <c r="G37" s="34" t="str">
        <f>'100m V'!G34</f>
        <v/>
      </c>
      <c r="H37" s="35">
        <f>'yarışmaya katılan okullar'!B40</f>
        <v>0</v>
      </c>
    </row>
    <row r="38" spans="1:8" s="23" customFormat="1" ht="24.95" customHeight="1">
      <c r="A38" s="30">
        <v>30</v>
      </c>
      <c r="B38" s="31" t="str">
        <f>IF(G38="","",RANK(G38,$G$9:$G$40)+COUNTIF(G$9:G38,G38)-1)</f>
        <v/>
      </c>
      <c r="C38" s="206">
        <f>'100m V'!C35</f>
        <v>0</v>
      </c>
      <c r="D38" s="32">
        <f>'100m V'!D35</f>
        <v>0</v>
      </c>
      <c r="E38" s="32" t="str">
        <f>'100m V'!E35</f>
        <v/>
      </c>
      <c r="F38" s="33">
        <f>'100m V'!F35</f>
        <v>0</v>
      </c>
      <c r="G38" s="34" t="str">
        <f>'100m V'!G35</f>
        <v/>
      </c>
      <c r="H38" s="35">
        <f>'yarışmaya katılan okullar'!B41</f>
        <v>0</v>
      </c>
    </row>
    <row r="39" spans="1:8" s="23" customFormat="1" ht="24.95" customHeight="1">
      <c r="A39" s="30">
        <v>31</v>
      </c>
      <c r="B39" s="31" t="str">
        <f>IF(G39="","",RANK(G39,$G$9:$G$40)+COUNTIF(G$9:G39,G39)-1)</f>
        <v/>
      </c>
      <c r="C39" s="206">
        <f>'100m V'!C36</f>
        <v>0</v>
      </c>
      <c r="D39" s="32">
        <f>'100m V'!D36</f>
        <v>0</v>
      </c>
      <c r="E39" s="32" t="str">
        <f>'100m V'!E36</f>
        <v/>
      </c>
      <c r="F39" s="33">
        <f>'100m V'!F36</f>
        <v>0</v>
      </c>
      <c r="G39" s="34" t="str">
        <f>'100m V'!G36</f>
        <v/>
      </c>
      <c r="H39" s="35">
        <f>'yarışmaya katılan okullar'!B42</f>
        <v>0</v>
      </c>
    </row>
    <row r="40" spans="1:8" s="23" customFormat="1" ht="24.95" customHeight="1">
      <c r="A40" s="30">
        <v>32</v>
      </c>
      <c r="B40" s="31" t="str">
        <f>IF(G40="","",RANK(G40,$G$9:$G$40)+COUNTIF(G$9:G40,G40)-1)</f>
        <v/>
      </c>
      <c r="C40" s="206">
        <f>'100m V'!C37</f>
        <v>0</v>
      </c>
      <c r="D40" s="32">
        <f>'100m V'!D37</f>
        <v>0</v>
      </c>
      <c r="E40" s="32" t="str">
        <f>'100m V'!E37</f>
        <v/>
      </c>
      <c r="F40" s="33">
        <f>'100m V'!F37</f>
        <v>0</v>
      </c>
      <c r="G40" s="34" t="str">
        <f>'100m V'!G37</f>
        <v/>
      </c>
      <c r="H40" s="35">
        <f>'yarışmaya katılan okullar'!B43</f>
        <v>0</v>
      </c>
    </row>
    <row r="41" spans="1:8" s="23" customFormat="1" ht="24.95" customHeight="1">
      <c r="C41" s="200"/>
    </row>
    <row r="42" spans="1:8" s="23" customFormat="1" ht="24.95" customHeight="1">
      <c r="C42" s="200"/>
    </row>
    <row r="43" spans="1:8" s="23" customFormat="1" ht="24.95" customHeight="1">
      <c r="C43" s="200"/>
    </row>
    <row r="44" spans="1:8" s="23" customFormat="1" ht="24.95" customHeight="1">
      <c r="C44" s="200"/>
    </row>
    <row r="45" spans="1:8" s="23" customFormat="1" ht="24.95" customHeight="1">
      <c r="C45" s="200"/>
    </row>
    <row r="46" spans="1:8" s="23" customFormat="1" ht="24.95" customHeight="1">
      <c r="C46" s="200"/>
    </row>
    <row r="47" spans="1:8" s="23" customFormat="1" ht="24.95" customHeight="1">
      <c r="C47" s="200"/>
    </row>
    <row r="48" spans="1:8" s="23" customFormat="1" ht="24.95" customHeight="1">
      <c r="C48" s="200"/>
    </row>
    <row r="49" spans="3:3" s="23" customFormat="1" ht="24.95" customHeight="1">
      <c r="C49" s="200"/>
    </row>
    <row r="50" spans="3:3" s="23" customFormat="1" ht="24.95" customHeight="1">
      <c r="C50" s="200"/>
    </row>
    <row r="51" spans="3:3" s="23" customFormat="1" ht="24.95" customHeight="1">
      <c r="C51" s="200"/>
    </row>
    <row r="52" spans="3:3" s="23" customFormat="1" ht="24.95" customHeight="1">
      <c r="C52" s="200"/>
    </row>
    <row r="53" spans="3:3" s="23" customFormat="1" ht="24.95" customHeight="1">
      <c r="C53" s="200"/>
    </row>
    <row r="54" spans="3:3" s="23" customFormat="1" ht="24.95" customHeight="1">
      <c r="C54" s="200"/>
    </row>
    <row r="55" spans="3:3" s="23" customFormat="1" ht="24.95" customHeight="1">
      <c r="C55" s="200"/>
    </row>
    <row r="56" spans="3:3" s="23" customFormat="1" ht="24.95" customHeight="1">
      <c r="C56" s="200"/>
    </row>
    <row r="57" spans="3:3" s="23" customFormat="1" ht="24.95" customHeight="1">
      <c r="C57" s="200"/>
    </row>
    <row r="58" spans="3:3" s="23" customFormat="1" ht="24.95" customHeight="1">
      <c r="C58" s="200"/>
    </row>
    <row r="59" spans="3:3" s="23" customFormat="1" ht="24.95" customHeight="1">
      <c r="C59" s="200"/>
    </row>
    <row r="60" spans="3:3" s="23" customFormat="1" ht="24.95" customHeight="1">
      <c r="C60" s="200"/>
    </row>
    <row r="61" spans="3:3" s="23" customFormat="1" ht="24.95" customHeight="1">
      <c r="C61" s="200"/>
    </row>
    <row r="62" spans="3:3" s="23" customFormat="1" ht="24.95" customHeight="1">
      <c r="C62" s="200"/>
    </row>
    <row r="63" spans="3:3" s="23" customFormat="1" ht="24.95" customHeight="1">
      <c r="C63" s="200"/>
    </row>
    <row r="64" spans="3:3" s="23" customFormat="1" ht="24.95" customHeight="1">
      <c r="C64" s="200"/>
    </row>
    <row r="65" spans="3:3" s="23" customFormat="1" ht="24.95" customHeight="1">
      <c r="C65" s="200"/>
    </row>
    <row r="66" spans="3:3" s="23" customFormat="1" ht="24.95" customHeight="1">
      <c r="C66" s="200"/>
    </row>
    <row r="67" spans="3:3" s="23" customFormat="1" ht="24.95" customHeight="1">
      <c r="C67" s="200"/>
    </row>
    <row r="68" spans="3:3" s="23" customFormat="1" ht="24.95" customHeight="1">
      <c r="C68" s="200"/>
    </row>
    <row r="69" spans="3:3" s="23" customFormat="1" ht="24.95" customHeight="1">
      <c r="C69" s="200"/>
    </row>
    <row r="70" spans="3:3" s="23" customFormat="1" ht="24.95" customHeight="1">
      <c r="C70" s="200"/>
    </row>
  </sheetData>
  <mergeCells count="5">
    <mergeCell ref="A1:H1"/>
    <mergeCell ref="A2:H2"/>
    <mergeCell ref="A3:H3"/>
    <mergeCell ref="F5:G5"/>
    <mergeCell ref="F6:G6"/>
  </mergeCells>
  <conditionalFormatting sqref="A9 C9:H40">
    <cfRule type="cellIs" dxfId="159" priority="1" stopIfTrue="1" operator="equal">
      <formula>0</formula>
    </cfRule>
  </conditionalFormatting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39</vt:i4>
      </vt:variant>
    </vt:vector>
  </HeadingPairs>
  <TitlesOfParts>
    <vt:vector size="98" baseType="lpstr">
      <vt:lpstr>yarışma bilgileri</vt:lpstr>
      <vt:lpstr>genel bilgi girişi</vt:lpstr>
      <vt:lpstr>okullar</vt:lpstr>
      <vt:lpstr>yarışmaya katılan okullar</vt:lpstr>
      <vt:lpstr>yarışma programı</vt:lpstr>
      <vt:lpstr>rekorlar</vt:lpstr>
      <vt:lpstr>Puanlar</vt:lpstr>
      <vt:lpstr>100m V</vt:lpstr>
      <vt:lpstr>100m</vt:lpstr>
      <vt:lpstr>100m sonucu</vt:lpstr>
      <vt:lpstr>100m eng V</vt:lpstr>
      <vt:lpstr>100m eng</vt:lpstr>
      <vt:lpstr>100m eng sonucu</vt:lpstr>
      <vt:lpstr>200m V</vt:lpstr>
      <vt:lpstr>200m</vt:lpstr>
      <vt:lpstr>200m sonucu</vt:lpstr>
      <vt:lpstr>300m eng V</vt:lpstr>
      <vt:lpstr>300m eng</vt:lpstr>
      <vt:lpstr>300m eng sonucu</vt:lpstr>
      <vt:lpstr>400m V</vt:lpstr>
      <vt:lpstr>400m</vt:lpstr>
      <vt:lpstr>400m sonucu</vt:lpstr>
      <vt:lpstr>800m V</vt:lpstr>
      <vt:lpstr>800m</vt:lpstr>
      <vt:lpstr>800m sonucu</vt:lpstr>
      <vt:lpstr>1500m V</vt:lpstr>
      <vt:lpstr>1500m</vt:lpstr>
      <vt:lpstr>1500 m sonucu</vt:lpstr>
      <vt:lpstr>yüksek V</vt:lpstr>
      <vt:lpstr>yüksek</vt:lpstr>
      <vt:lpstr>yüksek sonucu</vt:lpstr>
      <vt:lpstr>sırık V</vt:lpstr>
      <vt:lpstr>sırık</vt:lpstr>
      <vt:lpstr>sırık sonucu</vt:lpstr>
      <vt:lpstr>uzun V</vt:lpstr>
      <vt:lpstr>uzun (rüzgar)</vt:lpstr>
      <vt:lpstr>uzun</vt:lpstr>
      <vt:lpstr>uzun sonucu</vt:lpstr>
      <vt:lpstr>3 adım V</vt:lpstr>
      <vt:lpstr>3 adım (rüzgar)</vt:lpstr>
      <vt:lpstr>üçadım</vt:lpstr>
      <vt:lpstr>üç adım sonucu</vt:lpstr>
      <vt:lpstr>gülle V</vt:lpstr>
      <vt:lpstr>gülle</vt:lpstr>
      <vt:lpstr>gülle sonucu</vt:lpstr>
      <vt:lpstr>cirit V</vt:lpstr>
      <vt:lpstr>cirit</vt:lpstr>
      <vt:lpstr>cirit sonucu</vt:lpstr>
      <vt:lpstr>disk V</vt:lpstr>
      <vt:lpstr>disk</vt:lpstr>
      <vt:lpstr>disk sonucu</vt:lpstr>
      <vt:lpstr>ÇEKİÇ</vt:lpstr>
      <vt:lpstr>isveç V</vt:lpstr>
      <vt:lpstr>İsveç</vt:lpstr>
      <vt:lpstr>İsveç sonucu</vt:lpstr>
      <vt:lpstr>toplam puan tablosu</vt:lpstr>
      <vt:lpstr>toplam puanlar</vt:lpstr>
      <vt:lpstr>toplam puan sonuçları</vt:lpstr>
      <vt:lpstr>yarışmalara göre dereceler</vt:lpstr>
      <vt:lpstr>'100m eng sonucu'!Print_Area</vt:lpstr>
      <vt:lpstr>'100m eng V'!Print_Area</vt:lpstr>
      <vt:lpstr>'100m sonucu'!Print_Area</vt:lpstr>
      <vt:lpstr>'100m V'!Print_Area</vt:lpstr>
      <vt:lpstr>'1500 m sonucu'!Print_Area</vt:lpstr>
      <vt:lpstr>'1500m V'!Print_Area</vt:lpstr>
      <vt:lpstr>'200m sonucu'!Print_Area</vt:lpstr>
      <vt:lpstr>'200m V'!Print_Area</vt:lpstr>
      <vt:lpstr>'3 adım (rüzgar)'!Print_Area</vt:lpstr>
      <vt:lpstr>'3 adım V'!Print_Area</vt:lpstr>
      <vt:lpstr>'300m eng sonucu'!Print_Area</vt:lpstr>
      <vt:lpstr>'300m eng V'!Print_Area</vt:lpstr>
      <vt:lpstr>'400m sonucu'!Print_Area</vt:lpstr>
      <vt:lpstr>'400m V'!Print_Area</vt:lpstr>
      <vt:lpstr>'800m sonucu'!Print_Area</vt:lpstr>
      <vt:lpstr>'800m V'!Print_Area</vt:lpstr>
      <vt:lpstr>'cirit sonucu'!Print_Area</vt:lpstr>
      <vt:lpstr>'cirit V'!Print_Area</vt:lpstr>
      <vt:lpstr>ÇEKİÇ!Print_Area</vt:lpstr>
      <vt:lpstr>'disk sonucu'!Print_Area</vt:lpstr>
      <vt:lpstr>'disk V'!Print_Area</vt:lpstr>
      <vt:lpstr>'gülle sonucu'!Print_Area</vt:lpstr>
      <vt:lpstr>'gülle V'!Print_Area</vt:lpstr>
      <vt:lpstr>'İsveç sonucu'!Print_Area</vt:lpstr>
      <vt:lpstr>'isveç V'!Print_Area</vt:lpstr>
      <vt:lpstr>okullar!Print_Area</vt:lpstr>
      <vt:lpstr>Puanlar!Print_Area</vt:lpstr>
      <vt:lpstr>'sırık sonucu'!Print_Area</vt:lpstr>
      <vt:lpstr>'sırık V'!Print_Area</vt:lpstr>
      <vt:lpstr>'toplam puan tablosu'!Print_Area</vt:lpstr>
      <vt:lpstr>'toplam puanlar'!Print_Area</vt:lpstr>
      <vt:lpstr>'uzun (rüzgar)'!Print_Area</vt:lpstr>
      <vt:lpstr>'uzun sonucu'!Print_Area</vt:lpstr>
      <vt:lpstr>'uzun V'!Print_Area</vt:lpstr>
      <vt:lpstr>'üç adım sonucu'!Print_Area</vt:lpstr>
      <vt:lpstr>'yarışmalara göre dereceler'!Print_Area</vt:lpstr>
      <vt:lpstr>'yarışmaya katılan okullar'!Print_Area</vt:lpstr>
      <vt:lpstr>'yüksek sonucu'!Print_Area</vt:lpstr>
      <vt:lpstr>'yüksek V'!Print_Area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user</cp:lastModifiedBy>
  <cp:lastPrinted>2018-06-05T19:07:27Z</cp:lastPrinted>
  <dcterms:created xsi:type="dcterms:W3CDTF">2010-04-08T19:47:41Z</dcterms:created>
  <dcterms:modified xsi:type="dcterms:W3CDTF">2019-03-10T12:49:28Z</dcterms:modified>
</cp:coreProperties>
</file>