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tletizm\Yapılan Yarışmalar(2024)\32.... MEB Yeni\3...Kayıt formları\"/>
    </mc:Choice>
  </mc:AlternateContent>
  <xr:revisionPtr revIDLastSave="0" documentId="13_ncr:1_{F5C6F20E-2E69-4AF2-87B8-1BC5EBA046BE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GENEL BİLGİ GİRİŞİ" sheetId="7" state="hidden" r:id="rId1"/>
    <sheet name="KÜÇÜK KIZ TAKIM KAYIT" sheetId="6" r:id="rId2"/>
    <sheet name="KÜÇÜK ERKEK TAKIM KAYIT" sheetId="1" r:id="rId3"/>
    <sheet name="okul göğüs numaraları" sheetId="8" state="hidden" r:id="rId4"/>
  </sheets>
  <definedNames>
    <definedName name="_xlnm.Print_Area" localSheetId="2">'KÜÇÜK ERKEK TAKIM KAYIT'!$A$1:$F$25</definedName>
    <definedName name="_xlnm.Print_Area" localSheetId="1">'KÜÇÜK KIZ TAKIM KAYIT'!$A$1:$F$25</definedName>
  </definedNames>
  <calcPr calcId="181029"/>
</workbook>
</file>

<file path=xl/calcChain.xml><?xml version="1.0" encoding="utf-8"?>
<calcChain xmlns="http://schemas.openxmlformats.org/spreadsheetml/2006/main">
  <c r="C5" i="1" l="1"/>
  <c r="C5" i="6"/>
  <c r="E12" i="6" s="1"/>
  <c r="B11" i="1"/>
  <c r="B12" i="1"/>
  <c r="B13" i="1"/>
  <c r="B14" i="1"/>
  <c r="B15" i="1"/>
  <c r="B16" i="1"/>
  <c r="B17" i="1"/>
  <c r="B18" i="1"/>
  <c r="B19" i="1"/>
  <c r="B20" i="1"/>
  <c r="B11" i="6"/>
  <c r="B12" i="6"/>
  <c r="B13" i="6"/>
  <c r="B14" i="6"/>
  <c r="B15" i="6"/>
  <c r="B16" i="6"/>
  <c r="B17" i="6"/>
  <c r="B18" i="6"/>
  <c r="B19" i="6"/>
  <c r="B20" i="6"/>
  <c r="K21" i="1" l="1"/>
  <c r="J21" i="1"/>
  <c r="I17" i="1"/>
  <c r="I11" i="1"/>
  <c r="G11" i="6" l="1"/>
  <c r="G11" i="1"/>
  <c r="A2" i="6" l="1"/>
  <c r="A1" i="6"/>
  <c r="Q11" i="6" l="1"/>
  <c r="P11" i="6"/>
  <c r="Q20" i="6"/>
  <c r="P20" i="6"/>
  <c r="Q19" i="6"/>
  <c r="P19" i="6"/>
  <c r="Q18" i="6"/>
  <c r="P18" i="6"/>
  <c r="Q17" i="6"/>
  <c r="P17" i="6"/>
  <c r="Q16" i="6"/>
  <c r="P16" i="6"/>
  <c r="Q15" i="6"/>
  <c r="P15" i="6"/>
  <c r="Q14" i="6"/>
  <c r="P14" i="6"/>
  <c r="Q13" i="6"/>
  <c r="P13" i="6"/>
  <c r="Q12" i="6"/>
  <c r="P12" i="6"/>
  <c r="Q12" i="1"/>
  <c r="Q13" i="1"/>
  <c r="Q14" i="1"/>
  <c r="Q15" i="1"/>
  <c r="Q16" i="1"/>
  <c r="Q17" i="1"/>
  <c r="Q18" i="1"/>
  <c r="Q19" i="1"/>
  <c r="Q20" i="1"/>
  <c r="Q11" i="1"/>
  <c r="P11" i="1"/>
  <c r="P12" i="1"/>
  <c r="P13" i="1"/>
  <c r="P14" i="1"/>
  <c r="P15" i="1"/>
  <c r="P16" i="1"/>
  <c r="P17" i="1"/>
  <c r="P18" i="1"/>
  <c r="P19" i="1"/>
  <c r="P20" i="1"/>
  <c r="H16" i="6" l="1"/>
  <c r="H17" i="6"/>
  <c r="H18" i="6"/>
  <c r="K18" i="6" s="1"/>
  <c r="H19" i="6"/>
  <c r="J19" i="6" s="1"/>
  <c r="H20" i="6"/>
  <c r="K20" i="6" s="1"/>
  <c r="H16" i="1"/>
  <c r="H17" i="1"/>
  <c r="J17" i="1" s="1"/>
  <c r="H18" i="1"/>
  <c r="J18" i="1" s="1"/>
  <c r="H19" i="1"/>
  <c r="H20" i="1"/>
  <c r="H15" i="1"/>
  <c r="H14" i="1"/>
  <c r="I14" i="1" s="1"/>
  <c r="H13" i="1"/>
  <c r="H12" i="1"/>
  <c r="H11" i="1"/>
  <c r="J11" i="1" s="1"/>
  <c r="H12" i="6"/>
  <c r="H13" i="6"/>
  <c r="H14" i="6"/>
  <c r="H15" i="6"/>
  <c r="H11" i="6"/>
  <c r="K11" i="6" s="1"/>
  <c r="K18" i="1" l="1"/>
  <c r="I12" i="1"/>
  <c r="I20" i="1"/>
  <c r="I19" i="1"/>
  <c r="I16" i="1"/>
  <c r="I15" i="1"/>
  <c r="J20" i="6"/>
  <c r="J18" i="6"/>
  <c r="J11" i="6"/>
  <c r="I18" i="1"/>
  <c r="I13" i="1"/>
  <c r="K11" i="1"/>
  <c r="K19" i="1"/>
  <c r="J19" i="1"/>
  <c r="I14" i="6"/>
  <c r="K19" i="6"/>
  <c r="J16" i="6"/>
  <c r="I17" i="6"/>
  <c r="I13" i="6"/>
  <c r="I20" i="6"/>
  <c r="I16" i="6"/>
  <c r="I12" i="6"/>
  <c r="I19" i="6"/>
  <c r="I15" i="6"/>
  <c r="K16" i="6"/>
  <c r="I11" i="6"/>
  <c r="I18" i="6"/>
  <c r="K20" i="1"/>
  <c r="K17" i="6"/>
  <c r="J20" i="1"/>
  <c r="K17" i="1"/>
  <c r="J16" i="1"/>
  <c r="J17" i="6"/>
  <c r="K16" i="1"/>
  <c r="K14" i="1"/>
  <c r="K15" i="6"/>
  <c r="J15" i="6"/>
  <c r="J14" i="6"/>
  <c r="K13" i="6"/>
  <c r="K12" i="6"/>
  <c r="K21" i="6" s="1"/>
  <c r="G20" i="1"/>
  <c r="G19" i="1"/>
  <c r="G18" i="1"/>
  <c r="G17" i="1"/>
  <c r="G16" i="1"/>
  <c r="G15" i="1"/>
  <c r="G14" i="1"/>
  <c r="G13" i="1"/>
  <c r="G12" i="1"/>
  <c r="G12" i="6"/>
  <c r="G13" i="6"/>
  <c r="G14" i="6"/>
  <c r="G15" i="6"/>
  <c r="G16" i="6"/>
  <c r="G17" i="6"/>
  <c r="G18" i="6"/>
  <c r="G19" i="6"/>
  <c r="G20" i="6"/>
  <c r="J13" i="1" l="1"/>
  <c r="J12" i="1"/>
  <c r="K13" i="1"/>
  <c r="K12" i="1"/>
  <c r="J15" i="1"/>
  <c r="J14" i="1"/>
  <c r="K15" i="1"/>
  <c r="J13" i="6"/>
  <c r="K14" i="6"/>
  <c r="J12" i="6"/>
  <c r="J21" i="6" s="1"/>
  <c r="L11" i="6" l="1"/>
  <c r="L11" i="1"/>
  <c r="L17" i="1" l="1"/>
  <c r="L16" i="1"/>
  <c r="L18" i="1"/>
  <c r="L20" i="1"/>
  <c r="L19" i="1"/>
  <c r="L20" i="6"/>
  <c r="L17" i="6"/>
  <c r="L16" i="6"/>
  <c r="L19" i="6"/>
  <c r="L18" i="6"/>
  <c r="L15" i="6"/>
  <c r="L12" i="6"/>
  <c r="L15" i="1"/>
  <c r="L12" i="1"/>
  <c r="L14" i="1"/>
  <c r="L13" i="1"/>
  <c r="M13" i="1" l="1"/>
  <c r="M12" i="1"/>
  <c r="M19" i="1"/>
  <c r="M16" i="1"/>
  <c r="M15" i="1"/>
  <c r="M17" i="1"/>
  <c r="M14" i="1"/>
  <c r="M11" i="1"/>
  <c r="N11" i="1" s="1"/>
  <c r="M20" i="1"/>
  <c r="M18" i="1"/>
  <c r="N12" i="1" l="1"/>
  <c r="N13" i="1"/>
  <c r="N14" i="1" l="1"/>
  <c r="N15" i="1" l="1"/>
  <c r="N16" i="1" s="1"/>
  <c r="G5" i="1"/>
  <c r="G6" i="1"/>
  <c r="G5" i="6"/>
  <c r="G6" i="6"/>
  <c r="N17" i="1" l="1"/>
  <c r="N18" i="1" s="1"/>
  <c r="D21" i="1"/>
  <c r="A21" i="1"/>
  <c r="D21" i="6"/>
  <c r="A21" i="6"/>
  <c r="N19" i="1" l="1"/>
  <c r="N20" i="1" s="1"/>
  <c r="M23" i="1" s="1"/>
  <c r="E16" i="6"/>
  <c r="E15" i="6"/>
  <c r="E14" i="6"/>
  <c r="E13" i="6"/>
  <c r="E11" i="6"/>
  <c r="E16" i="1"/>
  <c r="D5" i="7"/>
  <c r="D4" i="7"/>
  <c r="A3" i="1" l="1"/>
  <c r="A3" i="6"/>
  <c r="D6" i="7"/>
  <c r="A2" i="1" s="1"/>
  <c r="F6" i="1" l="1"/>
  <c r="F6" i="6"/>
  <c r="F5" i="1"/>
  <c r="F5" i="6"/>
  <c r="E12" i="1" l="1"/>
  <c r="E13" i="1"/>
  <c r="E14" i="1"/>
  <c r="E15" i="1"/>
  <c r="E11" i="1"/>
  <c r="A1" i="1"/>
  <c r="C6" i="1"/>
  <c r="C6" i="6"/>
  <c r="L14" i="6" l="1"/>
  <c r="L13" i="6"/>
  <c r="M12" i="6" l="1"/>
  <c r="M16" i="6"/>
  <c r="M13" i="6"/>
  <c r="M20" i="6"/>
  <c r="M18" i="6"/>
  <c r="M17" i="6"/>
  <c r="M14" i="6"/>
  <c r="M11" i="6"/>
  <c r="N11" i="6" s="1"/>
  <c r="M15" i="6"/>
  <c r="M19" i="6"/>
  <c r="N12" i="6" l="1"/>
  <c r="N13" i="6" s="1"/>
  <c r="N14" i="6" l="1"/>
  <c r="N15" i="6" s="1"/>
  <c r="N16" i="6" s="1"/>
  <c r="N17" i="6" s="1"/>
  <c r="N18" i="6" l="1"/>
  <c r="N19" i="6" s="1"/>
  <c r="N20" i="6" s="1"/>
  <c r="M23" i="6" l="1"/>
  <c r="M24" i="6" s="1"/>
</calcChain>
</file>

<file path=xl/sharedStrings.xml><?xml version="1.0" encoding="utf-8"?>
<sst xmlns="http://schemas.openxmlformats.org/spreadsheetml/2006/main" count="341" uniqueCount="165">
  <si>
    <t>ADI VE SOYADI</t>
  </si>
  <si>
    <t>Okul Adı :</t>
  </si>
  <si>
    <t>Kategori :</t>
  </si>
  <si>
    <t>YARIŞACAĞI BRANŞ</t>
  </si>
  <si>
    <t>TAKIM KAYIT LİSTESİ</t>
  </si>
  <si>
    <t>Göğüs No :</t>
  </si>
  <si>
    <t xml:space="preserve">Bakanlık:  </t>
  </si>
  <si>
    <t xml:space="preserve">Kategori:  </t>
  </si>
  <si>
    <t xml:space="preserve">Yer:  </t>
  </si>
  <si>
    <t>ATATÜRK STADYUMU</t>
  </si>
  <si>
    <t xml:space="preserve">Tarih:  </t>
  </si>
  <si>
    <r>
      <t xml:space="preserve">DOĞUM TARİHİ
</t>
    </r>
    <r>
      <rPr>
        <b/>
        <sz val="8"/>
        <color indexed="10"/>
        <rFont val="Century Gothic"/>
        <family val="2"/>
        <charset val="162"/>
      </rPr>
      <t>Gün/Ay/Yıl</t>
    </r>
  </si>
  <si>
    <t>İDARECİNİN;</t>
  </si>
  <si>
    <t>ÖĞRETMENİN;</t>
  </si>
  <si>
    <t>-</t>
  </si>
  <si>
    <t>800m</t>
  </si>
  <si>
    <t>Uzun Atlama</t>
  </si>
  <si>
    <t>Yüksek Atlama</t>
  </si>
  <si>
    <t xml:space="preserve">Müsabakanın Cinsi:  </t>
  </si>
  <si>
    <t>MÜSABAKA LİSTESİ</t>
  </si>
  <si>
    <t xml:space="preserve">Öğretim Yılı:  </t>
  </si>
  <si>
    <t>ÖĞRETİM YILI</t>
  </si>
  <si>
    <t>ATLETİZM</t>
  </si>
  <si>
    <t xml:space="preserve">Gerekli bilgiler doldurulduktan sonra "GENEL BİLGİ GİRİŞİ" sekmesi üzerinde sağ tık yapıp GİZLE'yi işaretle. Düzeltme yapılacağında yine sağ tık yapıp bu kez GÖSTER'i işaretle. </t>
  </si>
  <si>
    <r>
      <t xml:space="preserve">Bu sayfada sadece </t>
    </r>
    <r>
      <rPr>
        <b/>
        <sz val="14"/>
        <color rgb="FFFF0000"/>
        <rFont val="Calibri"/>
        <family val="2"/>
        <charset val="162"/>
        <scheme val="minor"/>
      </rPr>
      <t>MAVİ</t>
    </r>
    <r>
      <rPr>
        <b/>
        <sz val="14"/>
        <rFont val="Calibri"/>
        <family val="2"/>
        <charset val="162"/>
        <scheme val="minor"/>
      </rPr>
      <t xml:space="preserve"> renkli olan hücrelerdeki bilgiler doldurulacak.</t>
    </r>
  </si>
  <si>
    <t xml:space="preserve">Bölge:  </t>
  </si>
  <si>
    <t>KÜÇÜK KIZ</t>
  </si>
  <si>
    <t>KÜÇÜK ERKEK</t>
  </si>
  <si>
    <t>60m</t>
  </si>
  <si>
    <t>Fırlatma Topu Atma</t>
  </si>
  <si>
    <t>5x60m</t>
  </si>
  <si>
    <t>1000m</t>
  </si>
  <si>
    <t>MİLLİ EĞİTİM BAKANLIĞI</t>
  </si>
  <si>
    <t>Yaş Kategorisi:</t>
  </si>
  <si>
    <t>ELEME</t>
  </si>
  <si>
    <t>2023-2024</t>
  </si>
  <si>
    <t>2012(Bir öğrenci sporcu olabilir) - 2013 - 2014 Doğumlular</t>
  </si>
  <si>
    <t>formül 1</t>
  </si>
  <si>
    <t>formül 2</t>
  </si>
  <si>
    <t>formül 3</t>
  </si>
  <si>
    <t>formül 4</t>
  </si>
  <si>
    <t>Sporcu Sayısı</t>
  </si>
  <si>
    <t>SPORCULARIN SIRALANMIŞ AD VE SOYADLARI</t>
  </si>
  <si>
    <t>*</t>
  </si>
  <si>
    <t>GÖĞÜS NO</t>
  </si>
  <si>
    <t>OKUL ADI</t>
  </si>
  <si>
    <t>SIRA NO</t>
  </si>
  <si>
    <t>DOĞUM TARİHİ
Gün/Ay/Yıl</t>
  </si>
  <si>
    <t>İLKOKULLARIN GÖĞÜS NUMARALARI ve BÖLGELERİ</t>
  </si>
  <si>
    <t>Sıra No</t>
  </si>
  <si>
    <t>Göğüs No</t>
  </si>
  <si>
    <t>Okulun Adı</t>
  </si>
  <si>
    <t>Bölge</t>
  </si>
  <si>
    <t>23 NİSAN İLKOKULU</t>
  </si>
  <si>
    <t>GİRNE</t>
  </si>
  <si>
    <t xml:space="preserve">9 EYLÜL İLKOKULU </t>
  </si>
  <si>
    <t>LEFKOŞA</t>
  </si>
  <si>
    <t xml:space="preserve">AĞIRDAĞ-DAĞYOLU İLKOKULU             </t>
  </si>
  <si>
    <t xml:space="preserve">AKDOĞAN DR. FAZIL KÜÇÜK İLKOKULU </t>
  </si>
  <si>
    <t>GAZİMAĞUSA B</t>
  </si>
  <si>
    <t xml:space="preserve">AKINCILAR İLKOKULU </t>
  </si>
  <si>
    <t>ALANİÇİ İLKOKULU</t>
  </si>
  <si>
    <t>ALASYA İLKOKULU</t>
  </si>
  <si>
    <t>ALAYKÖY İLKOKULU</t>
  </si>
  <si>
    <t>ALSANCAK İLKOKULU</t>
  </si>
  <si>
    <t>ARABAHMET İLKOKULU</t>
  </si>
  <si>
    <t xml:space="preserve">ATATÜRK İLKOKULU </t>
  </si>
  <si>
    <t>AYDINKÖY İLKOKULU</t>
  </si>
  <si>
    <t>GÜZELYURT</t>
  </si>
  <si>
    <t>BALIKESİR - MERİÇ MERKEZ İLKOKULU</t>
  </si>
  <si>
    <t xml:space="preserve">BEYARMUDU İLKOKULU </t>
  </si>
  <si>
    <t>CİHANGİR-DÜZOVA İLKOKULU</t>
  </si>
  <si>
    <t>ÇAĞLAYAN CUMHURİYET İLKOKULU</t>
  </si>
  <si>
    <t xml:space="preserve">ÇAMLIBEL AYSUN İLKOKULU </t>
  </si>
  <si>
    <t xml:space="preserve">ÇATALKÖY İLKOKULU </t>
  </si>
  <si>
    <t>ÇAYIROVA İLKOKULU</t>
  </si>
  <si>
    <t>GAZİMAĞUSA A</t>
  </si>
  <si>
    <t xml:space="preserve">ÇAYÖNÜ - İNCİRLİ İLKOKULU </t>
  </si>
  <si>
    <t>DEĞİRMENLİK İLKOKULU</t>
  </si>
  <si>
    <t>DİKMEN İLKOKULU</t>
  </si>
  <si>
    <t>DİPKARPAZ İLKOKULU</t>
  </si>
  <si>
    <t>DOĞA INTERNATIONAL İLKOKULU</t>
  </si>
  <si>
    <t>DOĞANCI İLKOKULU</t>
  </si>
  <si>
    <t>DOĞU AKDENİZ DOĞA İLKOKULU</t>
  </si>
  <si>
    <t xml:space="preserve">DÖRTYOL İLKOKULU </t>
  </si>
  <si>
    <t>DR. FAZIL KÜÇÜK İLKOKULU</t>
  </si>
  <si>
    <t>DR. SUAT GÜNSEL DEVLET İLKOKULU (GAZİMAĞUSA)</t>
  </si>
  <si>
    <t>DR. SUAT GÜNSEL DEVLET İLKOKULU (İSKELE)</t>
  </si>
  <si>
    <t>DR. SUAT GÜNSEL DEVLET İLKOKULU (LEFKOŞA)</t>
  </si>
  <si>
    <t>DR. SUAT GÜNSEL GİRNE İLKOKULU</t>
  </si>
  <si>
    <t>ESENTEPE İLKOKULU</t>
  </si>
  <si>
    <t>EŞREF BİTLİS İLKOKULU</t>
  </si>
  <si>
    <t xml:space="preserve">FİKRİ KARAYEL İLKOKULU </t>
  </si>
  <si>
    <t>GAZİ - CANBULAT İLKOKULU</t>
  </si>
  <si>
    <t>GEÇİTKALE İLKOKULU</t>
  </si>
  <si>
    <t>GELİBOLU İLKOKULU</t>
  </si>
  <si>
    <t>GİRNE AMERİKAN  İLKOKULU</t>
  </si>
  <si>
    <t xml:space="preserve">GÖNYELİ İLKOKULU </t>
  </si>
  <si>
    <t xml:space="preserve">GÜVERCİNLİK RAUF RAİF DENKTAŞ İLKOKULU </t>
  </si>
  <si>
    <t>GÜZELYURT ÖZGÜRLÜK İLKOKULU</t>
  </si>
  <si>
    <t>HAPPYLAND BELLAPAİS SCHOOL (GİRNE)</t>
  </si>
  <si>
    <t>HASPOLAT İLKOKULU</t>
  </si>
  <si>
    <t xml:space="preserve">KARAKOL İLKOKULU </t>
  </si>
  <si>
    <t>KARAOĞLANOĞLU İLKOKULU</t>
  </si>
  <si>
    <t>KARŞIYAKA İLKOKULU</t>
  </si>
  <si>
    <t>KONUKLAR İLKOKULU</t>
  </si>
  <si>
    <t>KUMYALI İLKOKULU</t>
  </si>
  <si>
    <t>KURTULUŞ İLKOKULU</t>
  </si>
  <si>
    <t>LAPTA İLKOKULU</t>
  </si>
  <si>
    <t>LEFKE İSTİKLAL İLKOKULU</t>
  </si>
  <si>
    <t xml:space="preserve">LEVENT PRIMARY İLKOKULU </t>
  </si>
  <si>
    <t>MEHMET BORANSEL İLKOKULU</t>
  </si>
  <si>
    <t>MEHMETÇİK İLKOKULU</t>
  </si>
  <si>
    <t>MORMENEKŞE İLKOKULU</t>
  </si>
  <si>
    <t>MUSTAFA ÇAĞATAY İLKOKULU (GİRNE)</t>
  </si>
  <si>
    <t>MUSTAFA KEMAL İLKOKULU</t>
  </si>
  <si>
    <t>NECAT BRITISH İLKOKULU (ALSANCAK)</t>
  </si>
  <si>
    <t>NECAT BRITISH İLKOKULU (LEFKOŞA)</t>
  </si>
  <si>
    <t>NECATİ TAŞKIN İLKOKULU</t>
  </si>
  <si>
    <t>NEO KIDS MEKTEBİM İLKOKULU</t>
  </si>
  <si>
    <t>PİLE TÜRK OKULU</t>
  </si>
  <si>
    <t>POLATPAŞA İLKOKULU</t>
  </si>
  <si>
    <t>SERDARLI İLKOKULU</t>
  </si>
  <si>
    <t>SERHATKÖY İLKOKULU</t>
  </si>
  <si>
    <t>ŞHT. DOĞAN AHMET İLKOKULU</t>
  </si>
  <si>
    <t>ŞHT. ERTUĞRUL İLKOKULU</t>
  </si>
  <si>
    <t>ŞHT. HASAN CAFER İLKOKULU</t>
  </si>
  <si>
    <t>ŞHT. HÜSEYİN AKİL İLKOKULU</t>
  </si>
  <si>
    <t>ŞHT. İLKER KARTER İLKOKULU</t>
  </si>
  <si>
    <t>ŞHT. MEHMET ERAY İLKOKULU</t>
  </si>
  <si>
    <t>ŞHT. MENTEŞ ZORBA İLKOKULU</t>
  </si>
  <si>
    <t>ŞHT. MUSTAFA KURTULUŞ İLKOKULU</t>
  </si>
  <si>
    <t>ŞHT. OSMAN AHMET İLKOKULU</t>
  </si>
  <si>
    <t>ŞHT. SALİH TERZİ İLKOKULU</t>
  </si>
  <si>
    <t>ŞHT. TUNCER İLKOKULU</t>
  </si>
  <si>
    <t>ŞHT. YALÇIN İLKOKULU</t>
  </si>
  <si>
    <t>ŞHT. ZEKİ SALİH İLKOKULU</t>
  </si>
  <si>
    <t xml:space="preserve">TATLISU İLKOKULU </t>
  </si>
  <si>
    <t>TED İLKOKULU</t>
  </si>
  <si>
    <t>TEPEBAŞI İLKOKULU</t>
  </si>
  <si>
    <t>THE ENGLISH SCHOOL OF KYRENIA İLKOKULU</t>
  </si>
  <si>
    <t xml:space="preserve">THE FUTURE AMERICAN ELEMENTRAY SCHOOL      </t>
  </si>
  <si>
    <t>TMV&amp;SAMTAY SUNA ATA ATUN İLKÖĞRETİM
OKULU</t>
  </si>
  <si>
    <t>TÜRKMENKÖY İLKOKULU</t>
  </si>
  <si>
    <t>ULUKUŞLA İLKOKULU</t>
  </si>
  <si>
    <t>VADİLİ - İNÖNÜ İLKOKULU</t>
  </si>
  <si>
    <t>YAKIN DOĞU İLKOKULU</t>
  </si>
  <si>
    <t>YAKIN DOĞU YENİBOĞAZİÇİ İLKOKULU</t>
  </si>
  <si>
    <t>YEDİDALGA İLKOKULU</t>
  </si>
  <si>
    <t>YENİBOĞAZİÇİ İLKOKULU</t>
  </si>
  <si>
    <t>YENİERENKÖY İLKOKULU</t>
  </si>
  <si>
    <t>YEŞİLYURT İLKOKULU</t>
  </si>
  <si>
    <t>ZİYAMET İLKOKULU</t>
  </si>
  <si>
    <t>ZÜMRÜTKÖY İLKOKULU</t>
  </si>
  <si>
    <t>F</t>
  </si>
  <si>
    <t>FERDİ</t>
  </si>
  <si>
    <r>
      <t xml:space="preserve">Sadece </t>
    </r>
    <r>
      <rPr>
        <b/>
        <i/>
        <sz val="18"/>
        <color rgb="FFFF0000"/>
        <rFont val="Century Gothic"/>
        <family val="2"/>
        <charset val="162"/>
      </rPr>
      <t>YEŞİL</t>
    </r>
    <r>
      <rPr>
        <b/>
        <i/>
        <sz val="14"/>
        <color theme="1"/>
        <rFont val="Century Gothic"/>
        <family val="2"/>
        <charset val="162"/>
      </rPr>
      <t xml:space="preserve"> renkli hücreler dolduruluyor.
*  Sporcuların Adı Soyadı BÜYÜK harflerle yazılmalıdır.
*  Doğum tarihleri açık olarak Gün/Ay/Yıl (12.12.2008) olarak yazılmalıdır.</t>
    </r>
  </si>
  <si>
    <t>HERHANGİ BİR BRANŞTA SPORCU YARIŞMAYACAKSA ADI SOYADI  HÜCRESİNE YILDIZ " * " İŞARETİ KOYUNUZ.</t>
  </si>
  <si>
    <t>Tarih :</t>
  </si>
  <si>
    <t>Yer :</t>
  </si>
  <si>
    <t xml:space="preserve">Adı Soyadı: </t>
  </si>
  <si>
    <t xml:space="preserve">Tel No: </t>
  </si>
  <si>
    <t xml:space="preserve">e-mail: </t>
  </si>
  <si>
    <t>GAZİMAĞUSA B BÖLGESİ</t>
  </si>
  <si>
    <t>25-26 MART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</si>
</sst>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5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u/>
      <sz val="11"/>
      <color theme="10"/>
      <name val="Calibri"/>
      <family val="2"/>
      <charset val="162"/>
    </font>
    <font>
      <u/>
      <sz val="8.5"/>
      <color theme="10"/>
      <name val="Arial"/>
      <family val="2"/>
      <charset val="162"/>
    </font>
    <font>
      <b/>
      <sz val="14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26"/>
      <color indexed="56"/>
      <name val="Century Gothic"/>
      <family val="2"/>
      <charset val="162"/>
    </font>
    <font>
      <sz val="11"/>
      <color theme="1"/>
      <name val="Century Gothic"/>
      <family val="2"/>
      <charset val="162"/>
    </font>
    <font>
      <b/>
      <sz val="16"/>
      <color indexed="10"/>
      <name val="Century Gothic"/>
      <family val="2"/>
      <charset val="162"/>
    </font>
    <font>
      <b/>
      <i/>
      <sz val="11"/>
      <color indexed="10"/>
      <name val="Century Gothic"/>
      <family val="2"/>
      <charset val="162"/>
    </font>
    <font>
      <b/>
      <sz val="8"/>
      <color indexed="10"/>
      <name val="Century Gothic"/>
      <family val="2"/>
      <charset val="162"/>
    </font>
    <font>
      <i/>
      <sz val="12"/>
      <name val="Century Gothic"/>
      <family val="2"/>
      <charset val="162"/>
    </font>
    <font>
      <b/>
      <i/>
      <sz val="14"/>
      <color indexed="56"/>
      <name val="Century Gothic"/>
      <family val="2"/>
      <charset val="162"/>
    </font>
    <font>
      <b/>
      <sz val="16"/>
      <color indexed="56"/>
      <name val="Century Gothic"/>
      <family val="2"/>
      <charset val="162"/>
    </font>
    <font>
      <b/>
      <sz val="12"/>
      <color theme="0" tint="-0.249977111117893"/>
      <name val="Calibri"/>
      <family val="2"/>
      <charset val="162"/>
      <scheme val="minor"/>
    </font>
    <font>
      <sz val="12"/>
      <color theme="0" tint="-0.249977111117893"/>
      <name val="Calibri"/>
      <family val="2"/>
      <charset val="162"/>
      <scheme val="minor"/>
    </font>
    <font>
      <b/>
      <i/>
      <sz val="12"/>
      <color rgb="FFFF0000"/>
      <name val="Century Gothic"/>
      <family val="2"/>
      <charset val="162"/>
    </font>
    <font>
      <b/>
      <sz val="11"/>
      <name val="Century Gothic"/>
      <family val="2"/>
      <charset val="162"/>
    </font>
    <font>
      <b/>
      <sz val="11"/>
      <color rgb="FFFF0000"/>
      <name val="Century Gothic"/>
      <family val="2"/>
      <charset val="162"/>
    </font>
    <font>
      <b/>
      <sz val="11"/>
      <color theme="1"/>
      <name val="Century Gothic"/>
      <family val="2"/>
      <charset val="162"/>
    </font>
    <font>
      <sz val="11"/>
      <color theme="0"/>
      <name val="Century Gothic"/>
      <family val="2"/>
      <charset val="162"/>
    </font>
    <font>
      <b/>
      <sz val="11"/>
      <color theme="0"/>
      <name val="Century Gothic"/>
      <family val="2"/>
      <charset val="162"/>
    </font>
    <font>
      <b/>
      <sz val="11"/>
      <color indexed="10"/>
      <name val="Century Gothic"/>
      <family val="2"/>
      <charset val="162"/>
    </font>
    <font>
      <b/>
      <sz val="12"/>
      <name val="Cambria"/>
      <family val="1"/>
      <charset val="162"/>
      <scheme val="major"/>
    </font>
    <font>
      <b/>
      <sz val="14"/>
      <color rgb="FFFF0000"/>
      <name val="Century Gothic"/>
      <family val="2"/>
      <charset val="162"/>
    </font>
    <font>
      <b/>
      <sz val="14"/>
      <name val="Cambria"/>
      <family val="1"/>
      <charset val="162"/>
      <scheme val="major"/>
    </font>
    <font>
      <b/>
      <sz val="12"/>
      <color theme="0" tint="-0.34998626667073579"/>
      <name val="Cambria"/>
      <family val="1"/>
      <charset val="162"/>
      <scheme val="major"/>
    </font>
    <font>
      <b/>
      <i/>
      <sz val="14"/>
      <color theme="1"/>
      <name val="Century Gothic"/>
      <family val="2"/>
      <charset val="162"/>
    </font>
    <font>
      <b/>
      <i/>
      <sz val="18"/>
      <color rgb="FFFF0000"/>
      <name val="Century Gothic"/>
      <family val="2"/>
      <charset val="162"/>
    </font>
    <font>
      <b/>
      <i/>
      <sz val="14"/>
      <color rgb="FFFF0000"/>
      <name val="Century Gothic"/>
      <family val="2"/>
      <charset val="162"/>
    </font>
    <font>
      <b/>
      <sz val="12"/>
      <name val="Calibri"/>
      <family val="2"/>
      <charset val="162"/>
    </font>
    <font>
      <b/>
      <sz val="12"/>
      <color rgb="FF0070C0"/>
      <name val="Calibri"/>
      <family val="2"/>
      <charset val="162"/>
    </font>
    <font>
      <b/>
      <sz val="12"/>
      <color rgb="FF7030A0"/>
      <name val="Calibri"/>
      <family val="2"/>
      <charset val="162"/>
    </font>
    <font>
      <b/>
      <sz val="12"/>
      <color rgb="FFFF0000"/>
      <name val="Calibri"/>
      <family val="2"/>
      <charset val="162"/>
    </font>
    <font>
      <b/>
      <sz val="12"/>
      <color theme="6" tint="-0.499984740745262"/>
      <name val="Calibri"/>
      <family val="2"/>
      <charset val="162"/>
    </font>
    <font>
      <b/>
      <i/>
      <sz val="14"/>
      <name val="Century Gothic"/>
      <family val="2"/>
      <charset val="162"/>
    </font>
    <font>
      <b/>
      <i/>
      <sz val="14"/>
      <color theme="0"/>
      <name val="Century Gothic"/>
      <family val="2"/>
      <charset val="162"/>
    </font>
    <font>
      <i/>
      <sz val="14"/>
      <name val="Century Gothic"/>
      <family val="2"/>
      <charset val="162"/>
    </font>
    <font>
      <b/>
      <sz val="14"/>
      <color theme="1"/>
      <name val="Century Gothic"/>
      <family val="2"/>
      <charset val="162"/>
    </font>
    <font>
      <sz val="14"/>
      <color theme="1"/>
      <name val="Century Gothic"/>
      <family val="2"/>
      <charset val="162"/>
    </font>
    <font>
      <b/>
      <sz val="14"/>
      <name val="Century Gothic"/>
      <family val="2"/>
      <charset val="162"/>
    </font>
    <font>
      <b/>
      <i/>
      <sz val="15"/>
      <color rgb="FFFF0000"/>
      <name val="Century Gothic"/>
      <family val="2"/>
      <charset val="162"/>
    </font>
    <font>
      <b/>
      <i/>
      <sz val="14"/>
      <color indexed="8"/>
      <name val="Century Gothic"/>
      <family val="2"/>
      <charset val="162"/>
    </font>
    <font>
      <i/>
      <sz val="14"/>
      <color indexed="8"/>
      <name val="Century Gothic"/>
      <family val="2"/>
      <charset val="162"/>
    </font>
    <font>
      <u/>
      <sz val="14"/>
      <color theme="10"/>
      <name val="Century Gothic"/>
      <family val="2"/>
      <charset val="16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20" borderId="7" applyNumberFormat="0" applyAlignment="0" applyProtection="0"/>
    <xf numFmtId="0" fontId="13" fillId="7" borderId="5" applyNumberFormat="0" applyAlignment="0" applyProtection="0"/>
    <xf numFmtId="0" fontId="14" fillId="20" borderId="5" applyNumberForma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5" fillId="21" borderId="6" applyNumberFormat="0" applyAlignment="0" applyProtection="0"/>
    <xf numFmtId="0" fontId="16" fillId="4" borderId="0" applyNumberFormat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1" fillId="0" borderId="0"/>
    <xf numFmtId="0" fontId="1" fillId="0" borderId="0"/>
    <xf numFmtId="0" fontId="2" fillId="23" borderId="8" applyNumberFormat="0" applyFont="0" applyAlignment="0" applyProtection="0"/>
    <xf numFmtId="0" fontId="18" fillId="22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</cellStyleXfs>
  <cellXfs count="156">
    <xf numFmtId="0" fontId="0" fillId="0" borderId="0" xfId="0"/>
    <xf numFmtId="0" fontId="24" fillId="0" borderId="10" xfId="0" applyFont="1" applyBorder="1" applyAlignment="1">
      <alignment horizontal="right" vertical="center"/>
    </xf>
    <xf numFmtId="0" fontId="24" fillId="27" borderId="10" xfId="0" applyFont="1" applyFill="1" applyBorder="1" applyAlignment="1" applyProtection="1">
      <alignment vertical="center" shrinkToFit="1"/>
      <protection locked="0"/>
    </xf>
    <xf numFmtId="0" fontId="24" fillId="0" borderId="0" xfId="0" applyFont="1" applyAlignment="1">
      <alignment vertical="center"/>
    </xf>
    <xf numFmtId="0" fontId="24" fillId="0" borderId="10" xfId="0" applyFont="1" applyBorder="1" applyAlignment="1">
      <alignment horizontal="left" vertical="center" shrinkToFit="1"/>
    </xf>
    <xf numFmtId="0" fontId="24" fillId="27" borderId="10" xfId="0" applyFont="1" applyFill="1" applyBorder="1" applyAlignment="1" applyProtection="1">
      <alignment horizontal="left" vertical="center" shrinkToFit="1"/>
      <protection locked="0"/>
    </xf>
    <xf numFmtId="49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 shrinkToFit="1"/>
    </xf>
    <xf numFmtId="0" fontId="27" fillId="0" borderId="0" xfId="0" applyFont="1"/>
    <xf numFmtId="0" fontId="27" fillId="0" borderId="0" xfId="0" applyFont="1" applyAlignment="1">
      <alignment horizont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33" fillId="0" borderId="22" xfId="37" applyFont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49" fontId="24" fillId="27" borderId="40" xfId="0" applyNumberFormat="1" applyFont="1" applyFill="1" applyBorder="1" applyAlignment="1" applyProtection="1">
      <alignment horizontal="left" vertical="center" shrinkToFit="1"/>
      <protection locked="0"/>
    </xf>
    <xf numFmtId="0" fontId="24" fillId="0" borderId="0" xfId="0" applyFont="1" applyAlignment="1">
      <alignment horizontal="right" vertical="center"/>
    </xf>
    <xf numFmtId="14" fontId="25" fillId="27" borderId="0" xfId="0" applyNumberFormat="1" applyFont="1" applyFill="1" applyAlignment="1" applyProtection="1">
      <alignment horizontal="center" vertical="center" shrinkToFit="1"/>
      <protection locked="0"/>
    </xf>
    <xf numFmtId="14" fontId="38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shrinkToFit="1"/>
    </xf>
    <xf numFmtId="0" fontId="39" fillId="0" borderId="0" xfId="0" applyFont="1" applyAlignment="1">
      <alignment vertical="center"/>
    </xf>
    <xf numFmtId="0" fontId="40" fillId="0" borderId="10" xfId="0" applyFont="1" applyBorder="1" applyAlignment="1">
      <alignment horizontal="center" vertical="center" shrinkToFit="1"/>
    </xf>
    <xf numFmtId="0" fontId="40" fillId="0" borderId="10" xfId="0" applyFont="1" applyBorder="1" applyAlignment="1">
      <alignment horizontal="center" vertical="center" readingOrder="1"/>
    </xf>
    <xf numFmtId="0" fontId="37" fillId="26" borderId="23" xfId="0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 shrinkToFit="1"/>
    </xf>
    <xf numFmtId="0" fontId="41" fillId="0" borderId="0" xfId="0" applyFont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0" fillId="0" borderId="0" xfId="0" applyFont="1"/>
    <xf numFmtId="14" fontId="42" fillId="0" borderId="0" xfId="0" applyNumberFormat="1" applyFont="1" applyAlignment="1">
      <alignment horizontal="center" vertical="center" shrinkToFit="1"/>
    </xf>
    <xf numFmtId="14" fontId="42" fillId="0" borderId="0" xfId="0" applyNumberFormat="1" applyFont="1" applyAlignment="1">
      <alignment horizontal="center" vertical="center"/>
    </xf>
    <xf numFmtId="14" fontId="31" fillId="25" borderId="10" xfId="37" applyNumberFormat="1" applyFont="1" applyFill="1" applyBorder="1" applyAlignment="1">
      <alignment horizontal="center" vertical="center" wrapText="1"/>
    </xf>
    <xf numFmtId="14" fontId="31" fillId="25" borderId="10" xfId="37" applyNumberFormat="1" applyFont="1" applyFill="1" applyBorder="1" applyAlignment="1">
      <alignment horizontal="left" vertical="center" wrapText="1"/>
    </xf>
    <xf numFmtId="14" fontId="31" fillId="25" borderId="10" xfId="36" applyNumberFormat="1" applyFont="1" applyFill="1" applyBorder="1" applyAlignment="1">
      <alignment horizontal="center" vertical="center" wrapText="1"/>
    </xf>
    <xf numFmtId="0" fontId="29" fillId="0" borderId="10" xfId="37" applyFont="1" applyBorder="1" applyAlignment="1">
      <alignment horizontal="center" vertical="center" wrapText="1"/>
    </xf>
    <xf numFmtId="0" fontId="43" fillId="0" borderId="0" xfId="0" applyFont="1" applyAlignment="1">
      <alignment vertical="center"/>
    </xf>
    <xf numFmtId="0" fontId="46" fillId="0" borderId="0" xfId="0" applyFont="1" applyAlignment="1">
      <alignment horizontal="center" vertical="center"/>
    </xf>
    <xf numFmtId="0" fontId="37" fillId="0" borderId="10" xfId="0" applyFont="1" applyBorder="1" applyAlignment="1">
      <alignment horizontal="center" vertical="center" wrapText="1" readingOrder="1"/>
    </xf>
    <xf numFmtId="0" fontId="27" fillId="0" borderId="0" xfId="0" applyFont="1" applyAlignment="1">
      <alignment vertical="center" wrapText="1"/>
    </xf>
    <xf numFmtId="0" fontId="44" fillId="0" borderId="0" xfId="0" applyFont="1" applyAlignment="1">
      <alignment horizontal="center" vertical="center" wrapText="1"/>
    </xf>
    <xf numFmtId="0" fontId="27" fillId="0" borderId="0" xfId="0" applyFont="1" applyAlignment="1">
      <alignment wrapText="1"/>
    </xf>
    <xf numFmtId="0" fontId="32" fillId="28" borderId="22" xfId="37" applyFont="1" applyFill="1" applyBorder="1" applyAlignment="1" applyProtection="1">
      <alignment horizontal="left" vertical="center" wrapText="1"/>
      <protection locked="0"/>
    </xf>
    <xf numFmtId="0" fontId="50" fillId="0" borderId="0" xfId="0" applyFont="1" applyAlignment="1">
      <alignment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0" fillId="26" borderId="10" xfId="0" applyFont="1" applyFill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 vertical="center" wrapText="1"/>
    </xf>
    <xf numFmtId="0" fontId="50" fillId="0" borderId="10" xfId="0" applyFont="1" applyBorder="1" applyAlignment="1">
      <alignment horizontal="left" vertical="center" wrapText="1"/>
    </xf>
    <xf numFmtId="0" fontId="51" fillId="0" borderId="10" xfId="0" applyFont="1" applyBorder="1" applyAlignment="1">
      <alignment horizontal="center" vertical="center"/>
    </xf>
    <xf numFmtId="0" fontId="52" fillId="0" borderId="10" xfId="0" applyFont="1" applyBorder="1" applyAlignment="1">
      <alignment horizontal="center" vertical="center"/>
    </xf>
    <xf numFmtId="0" fontId="53" fillId="0" borderId="10" xfId="0" applyFont="1" applyBorder="1" applyAlignment="1">
      <alignment horizontal="center" vertical="center"/>
    </xf>
    <xf numFmtId="0" fontId="50" fillId="0" borderId="10" xfId="0" applyFont="1" applyBorder="1" applyAlignment="1">
      <alignment horizontal="left" vertical="center"/>
    </xf>
    <xf numFmtId="0" fontId="54" fillId="0" borderId="10" xfId="0" applyFont="1" applyBorder="1" applyAlignment="1">
      <alignment horizontal="center" vertical="center"/>
    </xf>
    <xf numFmtId="0" fontId="33" fillId="0" borderId="46" xfId="37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45" fillId="29" borderId="10" xfId="0" applyFont="1" applyFill="1" applyBorder="1" applyAlignment="1">
      <alignment horizontal="center" vertical="center" wrapText="1"/>
    </xf>
    <xf numFmtId="0" fontId="55" fillId="0" borderId="30" xfId="36" applyFont="1" applyBorder="1" applyAlignment="1">
      <alignment horizontal="center" vertical="center" wrapText="1"/>
    </xf>
    <xf numFmtId="0" fontId="55" fillId="0" borderId="15" xfId="36" applyFont="1" applyBorder="1" applyAlignment="1">
      <alignment horizontal="center" vertical="center" wrapText="1"/>
    </xf>
    <xf numFmtId="0" fontId="55" fillId="0" borderId="15" xfId="37" applyFont="1" applyBorder="1" applyAlignment="1">
      <alignment horizontal="center" vertical="center" wrapText="1"/>
    </xf>
    <xf numFmtId="0" fontId="55" fillId="26" borderId="31" xfId="37" applyFont="1" applyFill="1" applyBorder="1" applyAlignment="1">
      <alignment horizontal="center" vertical="center" wrapText="1"/>
    </xf>
    <xf numFmtId="0" fontId="55" fillId="26" borderId="32" xfId="37" applyFont="1" applyFill="1" applyBorder="1" applyAlignment="1">
      <alignment horizontal="center" vertical="center" wrapText="1"/>
    </xf>
    <xf numFmtId="0" fontId="55" fillId="26" borderId="33" xfId="37" applyFont="1" applyFill="1" applyBorder="1" applyAlignment="1">
      <alignment horizontal="center" vertical="center" wrapText="1"/>
    </xf>
    <xf numFmtId="0" fontId="56" fillId="31" borderId="31" xfId="37" applyFont="1" applyFill="1" applyBorder="1" applyAlignment="1">
      <alignment horizontal="center" vertical="center" wrapText="1"/>
    </xf>
    <xf numFmtId="0" fontId="56" fillId="31" borderId="32" xfId="37" applyFont="1" applyFill="1" applyBorder="1" applyAlignment="1">
      <alignment horizontal="center" vertical="center" wrapText="1"/>
    </xf>
    <xf numFmtId="0" fontId="56" fillId="31" borderId="33" xfId="37" applyFont="1" applyFill="1" applyBorder="1" applyAlignment="1">
      <alignment horizontal="center" vertical="center" wrapText="1"/>
    </xf>
    <xf numFmtId="0" fontId="57" fillId="0" borderId="28" xfId="36" applyFont="1" applyBorder="1" applyAlignment="1">
      <alignment horizontal="center" vertical="center" wrapText="1"/>
    </xf>
    <xf numFmtId="0" fontId="57" fillId="0" borderId="14" xfId="36" applyFont="1" applyBorder="1" applyAlignment="1">
      <alignment horizontal="center" vertical="center" wrapText="1"/>
    </xf>
    <xf numFmtId="0" fontId="57" fillId="0" borderId="11" xfId="36" applyFont="1" applyBorder="1" applyAlignment="1">
      <alignment horizontal="center" vertical="center" wrapText="1"/>
    </xf>
    <xf numFmtId="0" fontId="57" fillId="0" borderId="16" xfId="36" applyFont="1" applyBorder="1" applyAlignment="1">
      <alignment horizontal="center" vertical="center" wrapText="1"/>
    </xf>
    <xf numFmtId="0" fontId="58" fillId="0" borderId="0" xfId="0" applyFont="1" applyAlignment="1">
      <alignment horizontal="right" vertical="center"/>
    </xf>
    <xf numFmtId="0" fontId="59" fillId="0" borderId="0" xfId="0" applyFont="1" applyAlignment="1">
      <alignment vertical="center"/>
    </xf>
    <xf numFmtId="0" fontId="57" fillId="0" borderId="29" xfId="36" applyFont="1" applyBorder="1" applyAlignment="1">
      <alignment horizontal="center" vertical="center" wrapText="1"/>
    </xf>
    <xf numFmtId="0" fontId="57" fillId="0" borderId="10" xfId="36" applyFont="1" applyBorder="1" applyAlignment="1">
      <alignment horizontal="center" vertical="center" wrapText="1"/>
    </xf>
    <xf numFmtId="0" fontId="57" fillId="0" borderId="12" xfId="36" applyFont="1" applyBorder="1" applyAlignment="1">
      <alignment horizontal="center" vertical="center" wrapText="1"/>
    </xf>
    <xf numFmtId="0" fontId="57" fillId="0" borderId="17" xfId="36" applyFont="1" applyBorder="1" applyAlignment="1">
      <alignment horizontal="center" vertical="center" wrapText="1"/>
    </xf>
    <xf numFmtId="0" fontId="32" fillId="0" borderId="22" xfId="37" applyFont="1" applyBorder="1" applyAlignment="1">
      <alignment horizontal="right" vertical="center" wrapText="1"/>
    </xf>
    <xf numFmtId="49" fontId="32" fillId="0" borderId="46" xfId="37" applyNumberFormat="1" applyFont="1" applyBorder="1" applyAlignment="1">
      <alignment vertical="center" wrapText="1"/>
    </xf>
    <xf numFmtId="0" fontId="32" fillId="0" borderId="46" xfId="37" applyFont="1" applyBorder="1" applyAlignment="1">
      <alignment vertical="center" wrapText="1"/>
    </xf>
    <xf numFmtId="14" fontId="57" fillId="28" borderId="12" xfId="37" applyNumberFormat="1" applyFont="1" applyFill="1" applyBorder="1" applyAlignment="1" applyProtection="1">
      <alignment horizontal="center" vertical="center" wrapText="1"/>
      <protection locked="0"/>
    </xf>
    <xf numFmtId="0" fontId="57" fillId="28" borderId="12" xfId="37" applyFont="1" applyFill="1" applyBorder="1" applyAlignment="1" applyProtection="1">
      <alignment horizontal="left" vertical="center" wrapText="1"/>
      <protection locked="0"/>
    </xf>
    <xf numFmtId="14" fontId="57" fillId="28" borderId="10" xfId="37" applyNumberFormat="1" applyFont="1" applyFill="1" applyBorder="1" applyAlignment="1" applyProtection="1">
      <alignment horizontal="center" vertical="center" wrapText="1"/>
      <protection locked="0"/>
    </xf>
    <xf numFmtId="0" fontId="57" fillId="28" borderId="10" xfId="37" applyFont="1" applyFill="1" applyBorder="1" applyAlignment="1" applyProtection="1">
      <alignment horizontal="left" vertical="center" wrapText="1"/>
      <protection locked="0"/>
    </xf>
    <xf numFmtId="14" fontId="57" fillId="28" borderId="10" xfId="36" applyNumberFormat="1" applyFont="1" applyFill="1" applyBorder="1" applyAlignment="1" applyProtection="1">
      <alignment horizontal="center" vertical="center" wrapText="1"/>
      <protection locked="0"/>
    </xf>
    <xf numFmtId="0" fontId="57" fillId="28" borderId="10" xfId="36" applyFont="1" applyFill="1" applyBorder="1" applyAlignment="1" applyProtection="1">
      <alignment horizontal="left" vertical="center" wrapText="1"/>
      <protection locked="0"/>
    </xf>
    <xf numFmtId="14" fontId="57" fillId="28" borderId="12" xfId="36" applyNumberFormat="1" applyFont="1" applyFill="1" applyBorder="1" applyAlignment="1" applyProtection="1">
      <alignment horizontal="center" vertical="center" wrapText="1"/>
      <protection locked="0"/>
    </xf>
    <xf numFmtId="0" fontId="57" fillId="28" borderId="12" xfId="36" applyFont="1" applyFill="1" applyBorder="1" applyAlignment="1" applyProtection="1">
      <alignment horizontal="left" vertical="center" wrapText="1"/>
      <protection locked="0"/>
    </xf>
    <xf numFmtId="14" fontId="57" fillId="28" borderId="29" xfId="36" applyNumberFormat="1" applyFont="1" applyFill="1" applyBorder="1" applyAlignment="1" applyProtection="1">
      <alignment horizontal="center" vertical="center" wrapText="1"/>
      <protection locked="0"/>
    </xf>
    <xf numFmtId="0" fontId="57" fillId="28" borderId="29" xfId="36" applyFont="1" applyFill="1" applyBorder="1" applyAlignment="1" applyProtection="1">
      <alignment horizontal="left" vertical="center" wrapText="1"/>
      <protection locked="0"/>
    </xf>
    <xf numFmtId="14" fontId="57" fillId="28" borderId="17" xfId="36" applyNumberFormat="1" applyFont="1" applyFill="1" applyBorder="1" applyAlignment="1" applyProtection="1">
      <alignment horizontal="center" vertical="center" wrapText="1"/>
      <protection locked="0"/>
    </xf>
    <xf numFmtId="0" fontId="57" fillId="28" borderId="17" xfId="36" applyFont="1" applyFill="1" applyBorder="1" applyAlignment="1" applyProtection="1">
      <alignment horizontal="left" vertical="center" wrapText="1"/>
      <protection locked="0"/>
    </xf>
    <xf numFmtId="0" fontId="62" fillId="0" borderId="12" xfId="0" applyFont="1" applyBorder="1" applyAlignment="1">
      <alignment horizontal="right" vertical="center"/>
    </xf>
    <xf numFmtId="0" fontId="63" fillId="28" borderId="13" xfId="0" applyFont="1" applyFill="1" applyBorder="1" applyAlignment="1" applyProtection="1">
      <alignment horizontal="left" vertical="center" shrinkToFit="1"/>
      <protection locked="0"/>
    </xf>
    <xf numFmtId="0" fontId="62" fillId="0" borderId="10" xfId="0" applyFont="1" applyBorder="1" applyAlignment="1">
      <alignment horizontal="right" vertical="center"/>
    </xf>
    <xf numFmtId="0" fontId="63" fillId="28" borderId="15" xfId="0" applyFont="1" applyFill="1" applyBorder="1" applyAlignment="1" applyProtection="1">
      <alignment horizontal="left" vertical="center" shrinkToFit="1"/>
      <protection locked="0"/>
    </xf>
    <xf numFmtId="0" fontId="62" fillId="0" borderId="17" xfId="0" applyFont="1" applyBorder="1" applyAlignment="1">
      <alignment horizontal="right" vertical="center"/>
    </xf>
    <xf numFmtId="0" fontId="63" fillId="28" borderId="18" xfId="0" applyFont="1" applyFill="1" applyBorder="1" applyAlignment="1" applyProtection="1">
      <alignment horizontal="left" vertical="center" shrinkToFit="1"/>
      <protection locked="0"/>
    </xf>
    <xf numFmtId="0" fontId="24" fillId="0" borderId="10" xfId="0" applyFont="1" applyBorder="1" applyAlignment="1">
      <alignment horizontal="right" vertical="center"/>
    </xf>
    <xf numFmtId="0" fontId="24" fillId="26" borderId="0" xfId="0" applyFont="1" applyFill="1" applyAlignment="1">
      <alignment horizontal="center" vertical="center"/>
    </xf>
    <xf numFmtId="0" fontId="24" fillId="26" borderId="0" xfId="0" applyFont="1" applyFill="1" applyAlignment="1">
      <alignment horizontal="center" vertical="center" wrapText="1"/>
    </xf>
    <xf numFmtId="0" fontId="24" fillId="27" borderId="10" xfId="0" applyFont="1" applyFill="1" applyBorder="1" applyAlignment="1" applyProtection="1">
      <alignment horizontal="left" vertical="center" shrinkToFit="1"/>
      <protection locked="0"/>
    </xf>
    <xf numFmtId="0" fontId="39" fillId="0" borderId="0" xfId="0" applyFont="1" applyAlignment="1">
      <alignment horizontal="center" vertical="center" wrapText="1"/>
    </xf>
    <xf numFmtId="0" fontId="39" fillId="0" borderId="41" xfId="0" applyFont="1" applyBorder="1" applyAlignment="1">
      <alignment horizontal="center" vertical="center" wrapText="1"/>
    </xf>
    <xf numFmtId="0" fontId="39" fillId="0" borderId="0" xfId="0" applyFont="1" applyAlignment="1">
      <alignment horizontal="center" wrapText="1"/>
    </xf>
    <xf numFmtId="0" fontId="39" fillId="0" borderId="41" xfId="0" applyFont="1" applyBorder="1" applyAlignment="1">
      <alignment horizontal="center" wrapText="1"/>
    </xf>
    <xf numFmtId="0" fontId="32" fillId="0" borderId="22" xfId="37" applyFont="1" applyBorder="1" applyAlignment="1">
      <alignment horizontal="left" vertical="center" wrapText="1"/>
    </xf>
    <xf numFmtId="0" fontId="55" fillId="0" borderId="37" xfId="37" applyFont="1" applyBorder="1" applyAlignment="1">
      <alignment horizontal="right" vertical="center" wrapText="1"/>
    </xf>
    <xf numFmtId="0" fontId="55" fillId="0" borderId="38" xfId="37" applyFont="1" applyBorder="1" applyAlignment="1">
      <alignment horizontal="right" vertical="center" wrapText="1"/>
    </xf>
    <xf numFmtId="0" fontId="49" fillId="0" borderId="38" xfId="36" applyFont="1" applyBorder="1" applyAlignment="1">
      <alignment horizontal="left" vertical="center" wrapText="1"/>
    </xf>
    <xf numFmtId="0" fontId="49" fillId="0" borderId="39" xfId="36" applyFont="1" applyBorder="1" applyAlignment="1">
      <alignment horizontal="left" vertical="center" wrapText="1"/>
    </xf>
    <xf numFmtId="0" fontId="27" fillId="0" borderId="0" xfId="0" applyFont="1" applyAlignment="1">
      <alignment horizontal="center" shrinkToFit="1"/>
    </xf>
    <xf numFmtId="0" fontId="27" fillId="0" borderId="41" xfId="0" applyFont="1" applyBorder="1" applyAlignment="1">
      <alignment horizontal="center" shrinkToFit="1"/>
    </xf>
    <xf numFmtId="0" fontId="47" fillId="30" borderId="14" xfId="37" applyFont="1" applyFill="1" applyBorder="1" applyAlignment="1">
      <alignment horizontal="left" vertical="center" wrapText="1"/>
    </xf>
    <xf numFmtId="0" fontId="47" fillId="30" borderId="10" xfId="37" applyFont="1" applyFill="1" applyBorder="1" applyAlignment="1">
      <alignment horizontal="left" vertical="center" wrapText="1"/>
    </xf>
    <xf numFmtId="0" fontId="47" fillId="30" borderId="15" xfId="37" applyFont="1" applyFill="1" applyBorder="1" applyAlignment="1">
      <alignment horizontal="left" vertical="center" wrapText="1"/>
    </xf>
    <xf numFmtId="0" fontId="57" fillId="24" borderId="19" xfId="36" applyFont="1" applyFill="1" applyBorder="1" applyAlignment="1">
      <alignment horizontal="center" vertical="center" wrapText="1"/>
    </xf>
    <xf numFmtId="0" fontId="57" fillId="24" borderId="24" xfId="36" applyFont="1" applyFill="1" applyBorder="1" applyAlignment="1">
      <alignment horizontal="center" vertical="center" wrapText="1"/>
    </xf>
    <xf numFmtId="0" fontId="57" fillId="24" borderId="20" xfId="36" applyFont="1" applyFill="1" applyBorder="1" applyAlignment="1">
      <alignment horizontal="center" vertical="center" wrapText="1"/>
    </xf>
    <xf numFmtId="0" fontId="55" fillId="24" borderId="34" xfId="36" applyFont="1" applyFill="1" applyBorder="1" applyAlignment="1">
      <alignment horizontal="center" vertical="center" wrapText="1"/>
    </xf>
    <xf numFmtId="0" fontId="55" fillId="24" borderId="35" xfId="36" applyFont="1" applyFill="1" applyBorder="1" applyAlignment="1">
      <alignment horizontal="center" vertical="center" wrapText="1"/>
    </xf>
    <xf numFmtId="0" fontId="55" fillId="24" borderId="36" xfId="36" applyFont="1" applyFill="1" applyBorder="1" applyAlignment="1">
      <alignment horizontal="center" vertical="center" wrapText="1"/>
    </xf>
    <xf numFmtId="0" fontId="26" fillId="0" borderId="25" xfId="37" applyFont="1" applyBorder="1" applyAlignment="1">
      <alignment horizontal="center" vertical="center" wrapText="1"/>
    </xf>
    <xf numFmtId="0" fontId="26" fillId="0" borderId="26" xfId="37" applyFont="1" applyBorder="1" applyAlignment="1">
      <alignment horizontal="center" vertical="center" wrapText="1"/>
    </xf>
    <xf numFmtId="0" fontId="26" fillId="0" borderId="27" xfId="37" applyFont="1" applyBorder="1" applyAlignment="1">
      <alignment horizontal="center" vertical="center" wrapText="1"/>
    </xf>
    <xf numFmtId="0" fontId="60" fillId="0" borderId="47" xfId="37" applyFont="1" applyBorder="1" applyAlignment="1">
      <alignment horizontal="right" vertical="center" wrapText="1"/>
    </xf>
    <xf numFmtId="0" fontId="60" fillId="0" borderId="22" xfId="37" applyFont="1" applyBorder="1" applyAlignment="1">
      <alignment horizontal="right" vertical="center" wrapText="1"/>
    </xf>
    <xf numFmtId="0" fontId="33" fillId="0" borderId="42" xfId="37" applyFont="1" applyBorder="1" applyAlignment="1">
      <alignment horizontal="center" vertical="center" wrapText="1"/>
    </xf>
    <xf numFmtId="0" fontId="33" fillId="0" borderId="0" xfId="37" applyFont="1" applyAlignment="1">
      <alignment horizontal="center" vertical="center" wrapText="1"/>
    </xf>
    <xf numFmtId="0" fontId="33" fillId="0" borderId="43" xfId="37" applyFont="1" applyBorder="1" applyAlignment="1">
      <alignment horizontal="center" vertical="center" wrapText="1"/>
    </xf>
    <xf numFmtId="0" fontId="33" fillId="0" borderId="44" xfId="37" applyFont="1" applyBorder="1" applyAlignment="1">
      <alignment horizontal="center" vertical="center" shrinkToFit="1"/>
    </xf>
    <xf numFmtId="0" fontId="33" fillId="0" borderId="41" xfId="37" applyFont="1" applyBorder="1" applyAlignment="1">
      <alignment horizontal="center" vertical="center" shrinkToFit="1"/>
    </xf>
    <xf numFmtId="0" fontId="33" fillId="0" borderId="45" xfId="37" applyFont="1" applyBorder="1" applyAlignment="1">
      <alignment horizontal="center" vertical="center" shrinkToFit="1"/>
    </xf>
    <xf numFmtId="0" fontId="32" fillId="0" borderId="22" xfId="37" applyFont="1" applyBorder="1" applyAlignment="1">
      <alignment horizontal="left" vertical="center" shrinkToFit="1"/>
    </xf>
    <xf numFmtId="0" fontId="60" fillId="0" borderId="14" xfId="37" applyFont="1" applyBorder="1" applyAlignment="1">
      <alignment horizontal="right" vertical="center" wrapText="1"/>
    </xf>
    <xf numFmtId="0" fontId="60" fillId="0" borderId="21" xfId="37" applyFont="1" applyBorder="1" applyAlignment="1">
      <alignment horizontal="right" vertical="center" wrapText="1"/>
    </xf>
    <xf numFmtId="0" fontId="61" fillId="0" borderId="47" xfId="37" applyFont="1" applyBorder="1" applyAlignment="1">
      <alignment horizontal="center" vertical="center" wrapText="1"/>
    </xf>
    <xf numFmtId="0" fontId="61" fillId="0" borderId="22" xfId="37" applyFont="1" applyBorder="1" applyAlignment="1">
      <alignment horizontal="center" vertical="center" wrapText="1"/>
    </xf>
    <xf numFmtId="0" fontId="61" fillId="0" borderId="46" xfId="37" applyFont="1" applyBorder="1" applyAlignment="1">
      <alignment horizontal="center" vertical="center" wrapText="1"/>
    </xf>
    <xf numFmtId="0" fontId="62" fillId="0" borderId="16" xfId="0" applyFont="1" applyBorder="1" applyAlignment="1">
      <alignment horizontal="right" vertical="center"/>
    </xf>
    <xf numFmtId="0" fontId="62" fillId="0" borderId="17" xfId="0" applyFont="1" applyBorder="1" applyAlignment="1">
      <alignment horizontal="right" vertical="center"/>
    </xf>
    <xf numFmtId="0" fontId="64" fillId="28" borderId="17" xfId="29" applyFont="1" applyFill="1" applyBorder="1" applyAlignment="1" applyProtection="1">
      <alignment horizontal="left" vertical="center" shrinkToFit="1"/>
      <protection locked="0"/>
    </xf>
    <xf numFmtId="0" fontId="28" fillId="0" borderId="25" xfId="37" applyFont="1" applyBorder="1" applyAlignment="1">
      <alignment horizontal="center" vertical="center" wrapText="1"/>
    </xf>
    <xf numFmtId="0" fontId="28" fillId="0" borderId="26" xfId="37" applyFont="1" applyBorder="1" applyAlignment="1">
      <alignment horizontal="center" vertical="center" wrapText="1"/>
    </xf>
    <xf numFmtId="0" fontId="28" fillId="0" borderId="27" xfId="37" applyFont="1" applyBorder="1" applyAlignment="1">
      <alignment horizontal="center" vertical="center" wrapText="1"/>
    </xf>
    <xf numFmtId="0" fontId="62" fillId="0" borderId="11" xfId="0" applyFont="1" applyBorder="1" applyAlignment="1">
      <alignment horizontal="right" vertical="center"/>
    </xf>
    <xf numFmtId="0" fontId="62" fillId="0" borderId="12" xfId="0" applyFont="1" applyBorder="1" applyAlignment="1">
      <alignment horizontal="right" vertical="center"/>
    </xf>
    <xf numFmtId="0" fontId="57" fillId="28" borderId="12" xfId="37" applyFont="1" applyFill="1" applyBorder="1" applyAlignment="1" applyProtection="1">
      <alignment horizontal="left" vertical="center" shrinkToFit="1"/>
      <protection locked="0"/>
    </xf>
    <xf numFmtId="0" fontId="62" fillId="0" borderId="14" xfId="0" applyFont="1" applyBorder="1" applyAlignment="1">
      <alignment horizontal="right" vertical="center"/>
    </xf>
    <xf numFmtId="0" fontId="62" fillId="0" borderId="10" xfId="0" applyFont="1" applyBorder="1" applyAlignment="1">
      <alignment horizontal="right" vertical="center"/>
    </xf>
    <xf numFmtId="0" fontId="57" fillId="28" borderId="10" xfId="37" applyFont="1" applyFill="1" applyBorder="1" applyAlignment="1" applyProtection="1">
      <alignment horizontal="left" vertical="center" shrinkToFit="1"/>
      <protection locked="0"/>
    </xf>
    <xf numFmtId="0" fontId="58" fillId="0" borderId="0" xfId="0" applyFont="1" applyAlignment="1">
      <alignment horizontal="right" vertical="center"/>
    </xf>
    <xf numFmtId="0" fontId="28" fillId="0" borderId="25" xfId="36" applyFont="1" applyBorder="1" applyAlignment="1">
      <alignment horizontal="center" vertical="center" wrapText="1"/>
    </xf>
    <xf numFmtId="0" fontId="28" fillId="0" borderId="26" xfId="36" applyFont="1" applyBorder="1" applyAlignment="1">
      <alignment horizontal="center" vertical="center" wrapText="1"/>
    </xf>
    <xf numFmtId="0" fontId="28" fillId="0" borderId="27" xfId="36" applyFont="1" applyBorder="1" applyAlignment="1">
      <alignment horizontal="center" vertical="center" wrapText="1"/>
    </xf>
    <xf numFmtId="0" fontId="50" fillId="32" borderId="0" xfId="0" applyFont="1" applyFill="1" applyAlignment="1">
      <alignment horizontal="center" vertical="center"/>
    </xf>
  </cellXfs>
  <cellStyles count="49">
    <cellStyle name="%20 - Vurgu1 2" xfId="1" xr:uid="{00000000-0005-0000-0000-000000000000}"/>
    <cellStyle name="%20 - Vurgu2 2" xfId="2" xr:uid="{00000000-0005-0000-0000-000001000000}"/>
    <cellStyle name="%20 - Vurgu3 2" xfId="3" xr:uid="{00000000-0005-0000-0000-000002000000}"/>
    <cellStyle name="%20 - Vurgu4 2" xfId="4" xr:uid="{00000000-0005-0000-0000-000003000000}"/>
    <cellStyle name="%20 - Vurgu5 2" xfId="5" xr:uid="{00000000-0005-0000-0000-000004000000}"/>
    <cellStyle name="%20 - Vurgu6 2" xfId="6" xr:uid="{00000000-0005-0000-0000-000005000000}"/>
    <cellStyle name="%40 - Vurgu1 2" xfId="7" xr:uid="{00000000-0005-0000-0000-000006000000}"/>
    <cellStyle name="%40 - Vurgu2 2" xfId="8" xr:uid="{00000000-0005-0000-0000-000007000000}"/>
    <cellStyle name="%40 - Vurgu3 2" xfId="9" xr:uid="{00000000-0005-0000-0000-000008000000}"/>
    <cellStyle name="%40 - Vurgu4 2" xfId="10" xr:uid="{00000000-0005-0000-0000-000009000000}"/>
    <cellStyle name="%40 - Vurgu5 2" xfId="11" xr:uid="{00000000-0005-0000-0000-00000A000000}"/>
    <cellStyle name="%40 - Vurgu6 2" xfId="12" xr:uid="{00000000-0005-0000-0000-00000B000000}"/>
    <cellStyle name="%60 - Vurgu1 2" xfId="13" xr:uid="{00000000-0005-0000-0000-00000C000000}"/>
    <cellStyle name="%60 - Vurgu2 2" xfId="14" xr:uid="{00000000-0005-0000-0000-00000D000000}"/>
    <cellStyle name="%60 - Vurgu3 2" xfId="15" xr:uid="{00000000-0005-0000-0000-00000E000000}"/>
    <cellStyle name="%60 - Vurgu4 2" xfId="16" xr:uid="{00000000-0005-0000-0000-00000F000000}"/>
    <cellStyle name="%60 - Vurgu5 2" xfId="17" xr:uid="{00000000-0005-0000-0000-000010000000}"/>
    <cellStyle name="%60 - Vurgu6 2" xfId="18" xr:uid="{00000000-0005-0000-0000-000011000000}"/>
    <cellStyle name="Açıklama Metni 2" xfId="19" xr:uid="{00000000-0005-0000-0000-000012000000}"/>
    <cellStyle name="Ana Başlık 2" xfId="20" xr:uid="{00000000-0005-0000-0000-000013000000}"/>
    <cellStyle name="Bağlı Hücre 2" xfId="21" xr:uid="{00000000-0005-0000-0000-000014000000}"/>
    <cellStyle name="Başlık 1 2" xfId="22" xr:uid="{00000000-0005-0000-0000-000015000000}"/>
    <cellStyle name="Başlık 2 2" xfId="23" xr:uid="{00000000-0005-0000-0000-000016000000}"/>
    <cellStyle name="Başlık 3 2" xfId="24" xr:uid="{00000000-0005-0000-0000-000017000000}"/>
    <cellStyle name="Başlık 4 2" xfId="25" xr:uid="{00000000-0005-0000-0000-000018000000}"/>
    <cellStyle name="Çıkış 2" xfId="26" xr:uid="{00000000-0005-0000-0000-000019000000}"/>
    <cellStyle name="Giriş 2" xfId="27" xr:uid="{00000000-0005-0000-0000-00001A000000}"/>
    <cellStyle name="Hesaplama 2" xfId="28" xr:uid="{00000000-0005-0000-0000-00001B000000}"/>
    <cellStyle name="İşaretli Hücre 2" xfId="30" xr:uid="{00000000-0005-0000-0000-00001C000000}"/>
    <cellStyle name="İyi 2" xfId="31" xr:uid="{00000000-0005-0000-0000-00001D000000}"/>
    <cellStyle name="Köprü" xfId="29" builtinId="8"/>
    <cellStyle name="Köprü 2" xfId="32" xr:uid="{00000000-0005-0000-0000-00001F000000}"/>
    <cellStyle name="Köprü 3" xfId="33" xr:uid="{00000000-0005-0000-0000-000020000000}"/>
    <cellStyle name="Köprü 4" xfId="34" xr:uid="{00000000-0005-0000-0000-000021000000}"/>
    <cellStyle name="Kötü 2" xfId="35" xr:uid="{00000000-0005-0000-0000-000022000000}"/>
    <cellStyle name="Normal" xfId="0" builtinId="0"/>
    <cellStyle name="Normal 2" xfId="36" xr:uid="{00000000-0005-0000-0000-000024000000}"/>
    <cellStyle name="Normal 2 2" xfId="37" xr:uid="{00000000-0005-0000-0000-000025000000}"/>
    <cellStyle name="Normal 3" xfId="38" xr:uid="{00000000-0005-0000-0000-000026000000}"/>
    <cellStyle name="Not 2" xfId="39" xr:uid="{00000000-0005-0000-0000-000027000000}"/>
    <cellStyle name="Nötr 2" xfId="40" xr:uid="{00000000-0005-0000-0000-000028000000}"/>
    <cellStyle name="Toplam 2" xfId="41" xr:uid="{00000000-0005-0000-0000-000029000000}"/>
    <cellStyle name="Uyarı Metni 2" xfId="42" xr:uid="{00000000-0005-0000-0000-00002A000000}"/>
    <cellStyle name="Vurgu1 2" xfId="43" xr:uid="{00000000-0005-0000-0000-00002B000000}"/>
    <cellStyle name="Vurgu2 2" xfId="44" xr:uid="{00000000-0005-0000-0000-00002C000000}"/>
    <cellStyle name="Vurgu3 2" xfId="45" xr:uid="{00000000-0005-0000-0000-00002D000000}"/>
    <cellStyle name="Vurgu4 2" xfId="46" xr:uid="{00000000-0005-0000-0000-00002E000000}"/>
    <cellStyle name="Vurgu5 2" xfId="47" xr:uid="{00000000-0005-0000-0000-00002F000000}"/>
    <cellStyle name="Vurgu6 2" xfId="48" xr:uid="{00000000-0005-0000-0000-000030000000}"/>
  </cellStyles>
  <dxfs count="17"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ill>
        <patternFill patternType="darkGray">
          <bgColor rgb="FFFF0000"/>
        </patternFill>
      </fill>
    </dxf>
    <dxf>
      <font>
        <b/>
        <i/>
        <color rgb="FFFF0000"/>
      </font>
    </dxf>
    <dxf>
      <font>
        <b/>
        <i val="0"/>
        <color rgb="FFFF0000"/>
      </font>
    </dxf>
    <dxf>
      <font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/>
        <i val="0"/>
        <color rgb="FFFF0000"/>
      </font>
    </dxf>
    <dxf>
      <font>
        <condense val="0"/>
        <extend val="0"/>
        <color indexed="9"/>
      </font>
    </dxf>
    <dxf>
      <font>
        <b/>
        <i val="0"/>
        <color rgb="FFFF0000"/>
      </font>
    </dxf>
    <dxf>
      <fill>
        <patternFill patternType="darkGray">
          <bgColor rgb="FFFF0000"/>
        </patternFill>
      </fill>
    </dxf>
    <dxf>
      <font>
        <b/>
        <i/>
        <color rgb="FFFF0000"/>
      </font>
    </dxf>
    <dxf>
      <font>
        <b/>
        <i val="0"/>
        <color rgb="FFFF0000"/>
      </font>
    </dxf>
    <dxf>
      <font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/>
        <i val="0"/>
        <color rgb="FFFF0000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3" name="Resim 5">
          <a:extLst>
            <a:ext uri="{FF2B5EF4-FFF2-40B4-BE49-F238E27FC236}">
              <a16:creationId xmlns:a16="http://schemas.microsoft.com/office/drawing/2014/main" id="{7645BC3B-DB72-DE45-4DEC-FE5058E1A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4" name="Resim 5">
          <a:extLst>
            <a:ext uri="{FF2B5EF4-FFF2-40B4-BE49-F238E27FC236}">
              <a16:creationId xmlns:a16="http://schemas.microsoft.com/office/drawing/2014/main" id="{58FB0407-BFA3-52F7-6F19-861920EBF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5" name="Resim 5">
          <a:extLst>
            <a:ext uri="{FF2B5EF4-FFF2-40B4-BE49-F238E27FC236}">
              <a16:creationId xmlns:a16="http://schemas.microsoft.com/office/drawing/2014/main" id="{8CCADBD4-29FB-8B5D-0924-29406228A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6" name="Resim 5">
          <a:extLst>
            <a:ext uri="{FF2B5EF4-FFF2-40B4-BE49-F238E27FC236}">
              <a16:creationId xmlns:a16="http://schemas.microsoft.com/office/drawing/2014/main" id="{D9B9BC29-ED9A-DC1F-626D-95DE85B9C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7" name="Resim 5">
          <a:extLst>
            <a:ext uri="{FF2B5EF4-FFF2-40B4-BE49-F238E27FC236}">
              <a16:creationId xmlns:a16="http://schemas.microsoft.com/office/drawing/2014/main" id="{EA14D139-6D44-C46E-8768-0C477AFAD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8" name="Resim 5">
          <a:extLst>
            <a:ext uri="{FF2B5EF4-FFF2-40B4-BE49-F238E27FC236}">
              <a16:creationId xmlns:a16="http://schemas.microsoft.com/office/drawing/2014/main" id="{3789D3E0-0617-DC68-B6F8-E01C6A956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9" name="Resim 5">
          <a:extLst>
            <a:ext uri="{FF2B5EF4-FFF2-40B4-BE49-F238E27FC236}">
              <a16:creationId xmlns:a16="http://schemas.microsoft.com/office/drawing/2014/main" id="{B84FEC6F-926E-D783-E0D0-9768097DF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0" name="Resim 5">
          <a:extLst>
            <a:ext uri="{FF2B5EF4-FFF2-40B4-BE49-F238E27FC236}">
              <a16:creationId xmlns:a16="http://schemas.microsoft.com/office/drawing/2014/main" id="{9287975D-BD37-8121-9085-FC9DBD27A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1" name="Resim 5">
          <a:extLst>
            <a:ext uri="{FF2B5EF4-FFF2-40B4-BE49-F238E27FC236}">
              <a16:creationId xmlns:a16="http://schemas.microsoft.com/office/drawing/2014/main" id="{4B4B9066-3B94-BDF9-6181-90E2140AE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2" name="Resim 5">
          <a:extLst>
            <a:ext uri="{FF2B5EF4-FFF2-40B4-BE49-F238E27FC236}">
              <a16:creationId xmlns:a16="http://schemas.microsoft.com/office/drawing/2014/main" id="{5C7F3D9C-687A-A320-CB32-CADE8600B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3" name="Resim 5">
          <a:extLst>
            <a:ext uri="{FF2B5EF4-FFF2-40B4-BE49-F238E27FC236}">
              <a16:creationId xmlns:a16="http://schemas.microsoft.com/office/drawing/2014/main" id="{07CB8C31-7C1D-9D3B-EECA-9E5EB2506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4" name="Resim 5">
          <a:extLst>
            <a:ext uri="{FF2B5EF4-FFF2-40B4-BE49-F238E27FC236}">
              <a16:creationId xmlns:a16="http://schemas.microsoft.com/office/drawing/2014/main" id="{9A95CE6E-C995-795F-9AF2-86AA71A67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5" name="Resim 5">
          <a:extLst>
            <a:ext uri="{FF2B5EF4-FFF2-40B4-BE49-F238E27FC236}">
              <a16:creationId xmlns:a16="http://schemas.microsoft.com/office/drawing/2014/main" id="{F56B8050-14B9-56ED-6761-99983B0D8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6" name="Resim 5">
          <a:extLst>
            <a:ext uri="{FF2B5EF4-FFF2-40B4-BE49-F238E27FC236}">
              <a16:creationId xmlns:a16="http://schemas.microsoft.com/office/drawing/2014/main" id="{A50415BC-01DA-5A1C-027E-7E8A05C8E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7" name="Resim 5">
          <a:extLst>
            <a:ext uri="{FF2B5EF4-FFF2-40B4-BE49-F238E27FC236}">
              <a16:creationId xmlns:a16="http://schemas.microsoft.com/office/drawing/2014/main" id="{937D1C66-0A66-7C15-D11E-41D6B52E2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8" name="Resim 5">
          <a:extLst>
            <a:ext uri="{FF2B5EF4-FFF2-40B4-BE49-F238E27FC236}">
              <a16:creationId xmlns:a16="http://schemas.microsoft.com/office/drawing/2014/main" id="{4D676269-E6ED-5F7C-204D-F318DE345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9" name="Resim 5">
          <a:extLst>
            <a:ext uri="{FF2B5EF4-FFF2-40B4-BE49-F238E27FC236}">
              <a16:creationId xmlns:a16="http://schemas.microsoft.com/office/drawing/2014/main" id="{9CA78C64-5246-51CF-C984-201A65E09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0" name="Resim 5">
          <a:extLst>
            <a:ext uri="{FF2B5EF4-FFF2-40B4-BE49-F238E27FC236}">
              <a16:creationId xmlns:a16="http://schemas.microsoft.com/office/drawing/2014/main" id="{DFDF91FC-158E-F0C5-2DD4-4466E65F8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1" name="Resim 5">
          <a:extLst>
            <a:ext uri="{FF2B5EF4-FFF2-40B4-BE49-F238E27FC236}">
              <a16:creationId xmlns:a16="http://schemas.microsoft.com/office/drawing/2014/main" id="{A0A499CA-88CC-4F25-12BA-7A73762AA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2" name="Resim 5">
          <a:extLst>
            <a:ext uri="{FF2B5EF4-FFF2-40B4-BE49-F238E27FC236}">
              <a16:creationId xmlns:a16="http://schemas.microsoft.com/office/drawing/2014/main" id="{153A8E5F-2111-F2B9-37C3-913715846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3" name="Resim 5">
          <a:extLst>
            <a:ext uri="{FF2B5EF4-FFF2-40B4-BE49-F238E27FC236}">
              <a16:creationId xmlns:a16="http://schemas.microsoft.com/office/drawing/2014/main" id="{7B6241EA-28E1-08A2-6CB3-D471B0886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4" name="Resim 5">
          <a:extLst>
            <a:ext uri="{FF2B5EF4-FFF2-40B4-BE49-F238E27FC236}">
              <a16:creationId xmlns:a16="http://schemas.microsoft.com/office/drawing/2014/main" id="{A1985097-8CB8-E373-2189-4840B6D6A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5" name="Resim 5">
          <a:extLst>
            <a:ext uri="{FF2B5EF4-FFF2-40B4-BE49-F238E27FC236}">
              <a16:creationId xmlns:a16="http://schemas.microsoft.com/office/drawing/2014/main" id="{B99E4962-EA82-D10D-C4A3-D659B9291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6" name="Resim 5">
          <a:extLst>
            <a:ext uri="{FF2B5EF4-FFF2-40B4-BE49-F238E27FC236}">
              <a16:creationId xmlns:a16="http://schemas.microsoft.com/office/drawing/2014/main" id="{2F73E49F-C5A6-7E77-FC30-5CEC305F3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7" name="Resim 5">
          <a:extLst>
            <a:ext uri="{FF2B5EF4-FFF2-40B4-BE49-F238E27FC236}">
              <a16:creationId xmlns:a16="http://schemas.microsoft.com/office/drawing/2014/main" id="{CFFAE1A9-0ACE-E60D-1098-B0938FFDA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8" name="Resim 5">
          <a:extLst>
            <a:ext uri="{FF2B5EF4-FFF2-40B4-BE49-F238E27FC236}">
              <a16:creationId xmlns:a16="http://schemas.microsoft.com/office/drawing/2014/main" id="{291A7E78-7D3D-4CAD-2E23-CAD15D252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" name="Resim 5">
          <a:extLst>
            <a:ext uri="{FF2B5EF4-FFF2-40B4-BE49-F238E27FC236}">
              <a16:creationId xmlns:a16="http://schemas.microsoft.com/office/drawing/2014/main" id="{82CC3AC2-C755-4007-9404-6C26BEB1A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" name="Resim 5">
          <a:extLst>
            <a:ext uri="{FF2B5EF4-FFF2-40B4-BE49-F238E27FC236}">
              <a16:creationId xmlns:a16="http://schemas.microsoft.com/office/drawing/2014/main" id="{4176C1D5-533B-4A50-A4FD-0F9B8E86E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" name="Resim 5">
          <a:extLst>
            <a:ext uri="{FF2B5EF4-FFF2-40B4-BE49-F238E27FC236}">
              <a16:creationId xmlns:a16="http://schemas.microsoft.com/office/drawing/2014/main" id="{ECD09E88-9DA2-488E-9957-DF362A02F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5" name="Resim 5">
          <a:extLst>
            <a:ext uri="{FF2B5EF4-FFF2-40B4-BE49-F238E27FC236}">
              <a16:creationId xmlns:a16="http://schemas.microsoft.com/office/drawing/2014/main" id="{1564576A-21CE-4E67-B67E-B07D6250C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F139BB8A-B06C-4992-B516-3E2D44AEA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7" name="Resim 5">
          <a:extLst>
            <a:ext uri="{FF2B5EF4-FFF2-40B4-BE49-F238E27FC236}">
              <a16:creationId xmlns:a16="http://schemas.microsoft.com/office/drawing/2014/main" id="{88553EA3-FCE9-4B84-A403-10D786258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8" name="Resim 5">
          <a:extLst>
            <a:ext uri="{FF2B5EF4-FFF2-40B4-BE49-F238E27FC236}">
              <a16:creationId xmlns:a16="http://schemas.microsoft.com/office/drawing/2014/main" id="{6C34D2BC-A099-42DC-AA2B-C39BF04D0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9" name="Resim 5">
          <a:extLst>
            <a:ext uri="{FF2B5EF4-FFF2-40B4-BE49-F238E27FC236}">
              <a16:creationId xmlns:a16="http://schemas.microsoft.com/office/drawing/2014/main" id="{FC9482EC-8A30-4827-BE35-06691637E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0" name="Resim 5">
          <a:extLst>
            <a:ext uri="{FF2B5EF4-FFF2-40B4-BE49-F238E27FC236}">
              <a16:creationId xmlns:a16="http://schemas.microsoft.com/office/drawing/2014/main" id="{99B5D53E-3F67-4719-BE65-82E1B3DA7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1" name="Resim 5">
          <a:extLst>
            <a:ext uri="{FF2B5EF4-FFF2-40B4-BE49-F238E27FC236}">
              <a16:creationId xmlns:a16="http://schemas.microsoft.com/office/drawing/2014/main" id="{059D48B6-3942-4826-BAA6-5CBEB18C3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2" name="Resim 5">
          <a:extLst>
            <a:ext uri="{FF2B5EF4-FFF2-40B4-BE49-F238E27FC236}">
              <a16:creationId xmlns:a16="http://schemas.microsoft.com/office/drawing/2014/main" id="{1585BB70-4517-4788-BCB4-D55ECF03E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3" name="Resim 5">
          <a:extLst>
            <a:ext uri="{FF2B5EF4-FFF2-40B4-BE49-F238E27FC236}">
              <a16:creationId xmlns:a16="http://schemas.microsoft.com/office/drawing/2014/main" id="{BA692B14-3A65-429A-B1E4-82BD07877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4" name="Resim 5">
          <a:extLst>
            <a:ext uri="{FF2B5EF4-FFF2-40B4-BE49-F238E27FC236}">
              <a16:creationId xmlns:a16="http://schemas.microsoft.com/office/drawing/2014/main" id="{27B46B52-D59C-46C4-9E2E-496264D32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5" name="Resim 5">
          <a:extLst>
            <a:ext uri="{FF2B5EF4-FFF2-40B4-BE49-F238E27FC236}">
              <a16:creationId xmlns:a16="http://schemas.microsoft.com/office/drawing/2014/main" id="{6E28E09C-F736-4632-A6CE-C851B35A4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6" name="Resim 5">
          <a:extLst>
            <a:ext uri="{FF2B5EF4-FFF2-40B4-BE49-F238E27FC236}">
              <a16:creationId xmlns:a16="http://schemas.microsoft.com/office/drawing/2014/main" id="{AFB0BE12-F727-4F91-8581-E6B22E32B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7" name="Resim 5">
          <a:extLst>
            <a:ext uri="{FF2B5EF4-FFF2-40B4-BE49-F238E27FC236}">
              <a16:creationId xmlns:a16="http://schemas.microsoft.com/office/drawing/2014/main" id="{425932E0-41F2-4BB1-BB5D-153ABCC3E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8" name="Resim 5">
          <a:extLst>
            <a:ext uri="{FF2B5EF4-FFF2-40B4-BE49-F238E27FC236}">
              <a16:creationId xmlns:a16="http://schemas.microsoft.com/office/drawing/2014/main" id="{0D9D109D-A0A6-4641-B855-1C6F5A35E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9" name="Resim 5">
          <a:extLst>
            <a:ext uri="{FF2B5EF4-FFF2-40B4-BE49-F238E27FC236}">
              <a16:creationId xmlns:a16="http://schemas.microsoft.com/office/drawing/2014/main" id="{9CAFFD59-A125-40ED-AD3B-5FAC5300A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0" name="Resim 5">
          <a:extLst>
            <a:ext uri="{FF2B5EF4-FFF2-40B4-BE49-F238E27FC236}">
              <a16:creationId xmlns:a16="http://schemas.microsoft.com/office/drawing/2014/main" id="{AF3F35F1-DA4B-48E8-99B3-E4B65CCD7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1" name="Resim 5">
          <a:extLst>
            <a:ext uri="{FF2B5EF4-FFF2-40B4-BE49-F238E27FC236}">
              <a16:creationId xmlns:a16="http://schemas.microsoft.com/office/drawing/2014/main" id="{1F6D9FD4-E5E8-4B86-862C-8CCA44E0A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2" name="Resim 5">
          <a:extLst>
            <a:ext uri="{FF2B5EF4-FFF2-40B4-BE49-F238E27FC236}">
              <a16:creationId xmlns:a16="http://schemas.microsoft.com/office/drawing/2014/main" id="{B521A38D-1C9C-4F30-A927-F76C1BBBC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3" name="Resim 5">
          <a:extLst>
            <a:ext uri="{FF2B5EF4-FFF2-40B4-BE49-F238E27FC236}">
              <a16:creationId xmlns:a16="http://schemas.microsoft.com/office/drawing/2014/main" id="{504B6E2A-5CDF-4559-A5A2-0E2A25EAA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4" name="Resim 5">
          <a:extLst>
            <a:ext uri="{FF2B5EF4-FFF2-40B4-BE49-F238E27FC236}">
              <a16:creationId xmlns:a16="http://schemas.microsoft.com/office/drawing/2014/main" id="{B1199758-C1E0-4C9B-9E06-8EA801735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5" name="Resim 5">
          <a:extLst>
            <a:ext uri="{FF2B5EF4-FFF2-40B4-BE49-F238E27FC236}">
              <a16:creationId xmlns:a16="http://schemas.microsoft.com/office/drawing/2014/main" id="{C4B83761-20A5-41B1-962E-2F93B52A5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6" name="Resim 5">
          <a:extLst>
            <a:ext uri="{FF2B5EF4-FFF2-40B4-BE49-F238E27FC236}">
              <a16:creationId xmlns:a16="http://schemas.microsoft.com/office/drawing/2014/main" id="{0E64D5A0-2925-4F08-8ECF-229370AD15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7" name="Resim 5">
          <a:extLst>
            <a:ext uri="{FF2B5EF4-FFF2-40B4-BE49-F238E27FC236}">
              <a16:creationId xmlns:a16="http://schemas.microsoft.com/office/drawing/2014/main" id="{18DC9D30-4EF3-4009-A826-53ABF0305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8" name="Resim 5">
          <a:extLst>
            <a:ext uri="{FF2B5EF4-FFF2-40B4-BE49-F238E27FC236}">
              <a16:creationId xmlns:a16="http://schemas.microsoft.com/office/drawing/2014/main" id="{9DE4983E-BF67-4343-A95E-6B675AC60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9" name="Resim 5">
          <a:extLst>
            <a:ext uri="{FF2B5EF4-FFF2-40B4-BE49-F238E27FC236}">
              <a16:creationId xmlns:a16="http://schemas.microsoft.com/office/drawing/2014/main" id="{1DAFB80D-5BA6-4924-B0F7-5178AF368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0" name="Resim 5">
          <a:extLst>
            <a:ext uri="{FF2B5EF4-FFF2-40B4-BE49-F238E27FC236}">
              <a16:creationId xmlns:a16="http://schemas.microsoft.com/office/drawing/2014/main" id="{9FE5F926-AC6B-4246-82F7-83C262C4B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1" name="Resim 5">
          <a:extLst>
            <a:ext uri="{FF2B5EF4-FFF2-40B4-BE49-F238E27FC236}">
              <a16:creationId xmlns:a16="http://schemas.microsoft.com/office/drawing/2014/main" id="{E9F89F29-3CFF-49F7-8373-E316ED9E1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84" name="Resim 5">
          <a:extLst>
            <a:ext uri="{FF2B5EF4-FFF2-40B4-BE49-F238E27FC236}">
              <a16:creationId xmlns:a16="http://schemas.microsoft.com/office/drawing/2014/main" id="{7A54906D-16C7-4F37-AA3E-53207E54C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85" name="Resim 5">
          <a:extLst>
            <a:ext uri="{FF2B5EF4-FFF2-40B4-BE49-F238E27FC236}">
              <a16:creationId xmlns:a16="http://schemas.microsoft.com/office/drawing/2014/main" id="{E6F1E47A-7992-4D76-886B-56DA10A9B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86" name="Resim 5">
          <a:extLst>
            <a:ext uri="{FF2B5EF4-FFF2-40B4-BE49-F238E27FC236}">
              <a16:creationId xmlns:a16="http://schemas.microsoft.com/office/drawing/2014/main" id="{61645C9D-5161-4F97-A4C2-FC6756C6F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87" name="Resim 5">
          <a:extLst>
            <a:ext uri="{FF2B5EF4-FFF2-40B4-BE49-F238E27FC236}">
              <a16:creationId xmlns:a16="http://schemas.microsoft.com/office/drawing/2014/main" id="{2F17CC11-D234-41E8-A54C-638747B97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88" name="Resim 5">
          <a:extLst>
            <a:ext uri="{FF2B5EF4-FFF2-40B4-BE49-F238E27FC236}">
              <a16:creationId xmlns:a16="http://schemas.microsoft.com/office/drawing/2014/main" id="{35AE10CF-3AA4-44AB-92E3-9CF583801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89" name="Resim 5">
          <a:extLst>
            <a:ext uri="{FF2B5EF4-FFF2-40B4-BE49-F238E27FC236}">
              <a16:creationId xmlns:a16="http://schemas.microsoft.com/office/drawing/2014/main" id="{37987998-6E32-426E-A415-C9A4DE6AE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0" name="Resim 4389">
          <a:extLst>
            <a:ext uri="{FF2B5EF4-FFF2-40B4-BE49-F238E27FC236}">
              <a16:creationId xmlns:a16="http://schemas.microsoft.com/office/drawing/2014/main" id="{BE54E1F7-138C-42BE-80E7-98FEA60F8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1" name="Resim 5">
          <a:extLst>
            <a:ext uri="{FF2B5EF4-FFF2-40B4-BE49-F238E27FC236}">
              <a16:creationId xmlns:a16="http://schemas.microsoft.com/office/drawing/2014/main" id="{B65991E1-152D-47D4-BD56-696600C49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2" name="Resim 5">
          <a:extLst>
            <a:ext uri="{FF2B5EF4-FFF2-40B4-BE49-F238E27FC236}">
              <a16:creationId xmlns:a16="http://schemas.microsoft.com/office/drawing/2014/main" id="{0D33C820-5807-4DA8-80EA-CDF9B4643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3" name="Resim 5">
          <a:extLst>
            <a:ext uri="{FF2B5EF4-FFF2-40B4-BE49-F238E27FC236}">
              <a16:creationId xmlns:a16="http://schemas.microsoft.com/office/drawing/2014/main" id="{B209C1E1-4D50-4352-BB4E-13670C5F3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4" name="Resim 5">
          <a:extLst>
            <a:ext uri="{FF2B5EF4-FFF2-40B4-BE49-F238E27FC236}">
              <a16:creationId xmlns:a16="http://schemas.microsoft.com/office/drawing/2014/main" id="{A287742E-7530-46C9-98E8-1D5C2D123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5" name="Resim 5">
          <a:extLst>
            <a:ext uri="{FF2B5EF4-FFF2-40B4-BE49-F238E27FC236}">
              <a16:creationId xmlns:a16="http://schemas.microsoft.com/office/drawing/2014/main" id="{1C2094BD-61DF-484B-B6E1-5E7A27DCB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6" name="Resim 5">
          <a:extLst>
            <a:ext uri="{FF2B5EF4-FFF2-40B4-BE49-F238E27FC236}">
              <a16:creationId xmlns:a16="http://schemas.microsoft.com/office/drawing/2014/main" id="{FC8D0DF0-8934-4EAA-91B1-A91D4F594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7" name="Resim 5">
          <a:extLst>
            <a:ext uri="{FF2B5EF4-FFF2-40B4-BE49-F238E27FC236}">
              <a16:creationId xmlns:a16="http://schemas.microsoft.com/office/drawing/2014/main" id="{62F7A29D-FBE2-4312-9E98-7108D21CA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8" name="Resim 5">
          <a:extLst>
            <a:ext uri="{FF2B5EF4-FFF2-40B4-BE49-F238E27FC236}">
              <a16:creationId xmlns:a16="http://schemas.microsoft.com/office/drawing/2014/main" id="{2350CA38-9275-4D11-8073-9AC1F7EAB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9" name="Resim 5">
          <a:extLst>
            <a:ext uri="{FF2B5EF4-FFF2-40B4-BE49-F238E27FC236}">
              <a16:creationId xmlns:a16="http://schemas.microsoft.com/office/drawing/2014/main" id="{0A1CE6F5-4DF0-4726-B32F-6C300E08F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0" name="Resim 5">
          <a:extLst>
            <a:ext uri="{FF2B5EF4-FFF2-40B4-BE49-F238E27FC236}">
              <a16:creationId xmlns:a16="http://schemas.microsoft.com/office/drawing/2014/main" id="{D2F26077-D29C-47D1-B3F2-E0366A2DE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1" name="Resim 5">
          <a:extLst>
            <a:ext uri="{FF2B5EF4-FFF2-40B4-BE49-F238E27FC236}">
              <a16:creationId xmlns:a16="http://schemas.microsoft.com/office/drawing/2014/main" id="{F945923A-95DC-4C72-AC6B-A4B927FCB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2" name="Resim 5">
          <a:extLst>
            <a:ext uri="{FF2B5EF4-FFF2-40B4-BE49-F238E27FC236}">
              <a16:creationId xmlns:a16="http://schemas.microsoft.com/office/drawing/2014/main" id="{6B22B7EC-A804-43EE-A234-D73C7F2D0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1" name="Resim 5">
          <a:extLst>
            <a:ext uri="{FF2B5EF4-FFF2-40B4-BE49-F238E27FC236}">
              <a16:creationId xmlns:a16="http://schemas.microsoft.com/office/drawing/2014/main" id="{F60F490A-A71F-44C5-ACB5-3154110FBB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2" name="Resim 5">
          <a:extLst>
            <a:ext uri="{FF2B5EF4-FFF2-40B4-BE49-F238E27FC236}">
              <a16:creationId xmlns:a16="http://schemas.microsoft.com/office/drawing/2014/main" id="{20BBEF4D-0D2D-4565-9ED1-250B6A531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3" name="Resim 5">
          <a:extLst>
            <a:ext uri="{FF2B5EF4-FFF2-40B4-BE49-F238E27FC236}">
              <a16:creationId xmlns:a16="http://schemas.microsoft.com/office/drawing/2014/main" id="{954C9CCC-789D-41A7-B758-C8E60EB6F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4" name="Resim 5">
          <a:extLst>
            <a:ext uri="{FF2B5EF4-FFF2-40B4-BE49-F238E27FC236}">
              <a16:creationId xmlns:a16="http://schemas.microsoft.com/office/drawing/2014/main" id="{C6DE8724-91C2-46F0-B1EE-B22616CAF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5" name="Resim 5">
          <a:extLst>
            <a:ext uri="{FF2B5EF4-FFF2-40B4-BE49-F238E27FC236}">
              <a16:creationId xmlns:a16="http://schemas.microsoft.com/office/drawing/2014/main" id="{2E1C82B1-DBEF-4594-BB17-60B9B1A12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6" name="Resim 5">
          <a:extLst>
            <a:ext uri="{FF2B5EF4-FFF2-40B4-BE49-F238E27FC236}">
              <a16:creationId xmlns:a16="http://schemas.microsoft.com/office/drawing/2014/main" id="{FEAC6A81-6DC0-4D75-8945-E5C826C89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7" name="Resim 5">
          <a:extLst>
            <a:ext uri="{FF2B5EF4-FFF2-40B4-BE49-F238E27FC236}">
              <a16:creationId xmlns:a16="http://schemas.microsoft.com/office/drawing/2014/main" id="{DBDA79C8-62B0-4CEB-BA1B-56865212F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8" name="Resim 5">
          <a:extLst>
            <a:ext uri="{FF2B5EF4-FFF2-40B4-BE49-F238E27FC236}">
              <a16:creationId xmlns:a16="http://schemas.microsoft.com/office/drawing/2014/main" id="{BAA79136-7C5F-4832-92E7-DFF8FB1FF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9" name="Resim 5">
          <a:extLst>
            <a:ext uri="{FF2B5EF4-FFF2-40B4-BE49-F238E27FC236}">
              <a16:creationId xmlns:a16="http://schemas.microsoft.com/office/drawing/2014/main" id="{75010847-F205-4C9D-9045-F240A1B31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145416</xdr:rowOff>
    </xdr:from>
    <xdr:to>
      <xdr:col>1</xdr:col>
      <xdr:colOff>601980</xdr:colOff>
      <xdr:row>2</xdr:row>
      <xdr:rowOff>185421</xdr:rowOff>
    </xdr:to>
    <xdr:pic>
      <xdr:nvPicPr>
        <xdr:cNvPr id="4440" name="Resim 1">
          <a:extLst>
            <a:ext uri="{FF2B5EF4-FFF2-40B4-BE49-F238E27FC236}">
              <a16:creationId xmlns:a16="http://schemas.microsoft.com/office/drawing/2014/main" id="{7BB71ABA-EBCA-4C26-861E-017B4A370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45416"/>
          <a:ext cx="1097280" cy="1099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990391</xdr:colOff>
      <xdr:row>0</xdr:row>
      <xdr:rowOff>142875</xdr:rowOff>
    </xdr:from>
    <xdr:to>
      <xdr:col>5</xdr:col>
      <xdr:colOff>2011471</xdr:colOff>
      <xdr:row>2</xdr:row>
      <xdr:rowOff>182880</xdr:rowOff>
    </xdr:to>
    <xdr:pic>
      <xdr:nvPicPr>
        <xdr:cNvPr id="4441" name="Resim 1">
          <a:extLst>
            <a:ext uri="{FF2B5EF4-FFF2-40B4-BE49-F238E27FC236}">
              <a16:creationId xmlns:a16="http://schemas.microsoft.com/office/drawing/2014/main" id="{116F662C-5706-4DB0-8AB4-40B5D482D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8871" y="142875"/>
          <a:ext cx="1021080" cy="1099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1916030</xdr:colOff>
      <xdr:row>5</xdr:row>
      <xdr:rowOff>280991</xdr:rowOff>
    </xdr:from>
    <xdr:to>
      <xdr:col>5</xdr:col>
      <xdr:colOff>2420030</xdr:colOff>
      <xdr:row>7</xdr:row>
      <xdr:rowOff>12341</xdr:rowOff>
    </xdr:to>
    <xdr:sp macro="" textlink="">
      <xdr:nvSpPr>
        <xdr:cNvPr id="4429" name="Aşağı Ok 8">
          <a:extLst>
            <a:ext uri="{FF2B5EF4-FFF2-40B4-BE49-F238E27FC236}">
              <a16:creationId xmlns:a16="http://schemas.microsoft.com/office/drawing/2014/main" id="{F440D55D-D1C4-4D9B-8CD2-4AEA9C9796A2}"/>
            </a:ext>
          </a:extLst>
        </xdr:cNvPr>
        <xdr:cNvSpPr/>
      </xdr:nvSpPr>
      <xdr:spPr>
        <a:xfrm rot="5400000">
          <a:off x="10402415" y="2203526"/>
          <a:ext cx="356190" cy="504000"/>
        </a:xfrm>
        <a:prstGeom prst="downArrow">
          <a:avLst/>
        </a:prstGeom>
        <a:solidFill>
          <a:srgbClr val="FF0000"/>
        </a:solidFill>
        <a:ln w="28575">
          <a:solidFill>
            <a:sysClr val="windowText" lastClr="000000"/>
          </a:solidFill>
        </a:ln>
        <a:effectLst>
          <a:glow rad="1397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>
    <xdr:from>
      <xdr:col>0</xdr:col>
      <xdr:colOff>249155</xdr:colOff>
      <xdr:row>5</xdr:row>
      <xdr:rowOff>300041</xdr:rowOff>
    </xdr:from>
    <xdr:to>
      <xdr:col>1</xdr:col>
      <xdr:colOff>143555</xdr:colOff>
      <xdr:row>7</xdr:row>
      <xdr:rowOff>31391</xdr:rowOff>
    </xdr:to>
    <xdr:sp macro="" textlink="">
      <xdr:nvSpPr>
        <xdr:cNvPr id="4430" name="Aşağı Ok 8">
          <a:extLst>
            <a:ext uri="{FF2B5EF4-FFF2-40B4-BE49-F238E27FC236}">
              <a16:creationId xmlns:a16="http://schemas.microsoft.com/office/drawing/2014/main" id="{D77E631E-867D-45CF-8911-999B092541F3}"/>
            </a:ext>
          </a:extLst>
        </xdr:cNvPr>
        <xdr:cNvSpPr/>
      </xdr:nvSpPr>
      <xdr:spPr>
        <a:xfrm rot="16200000" flipH="1">
          <a:off x="323060" y="2222576"/>
          <a:ext cx="356190" cy="504000"/>
        </a:xfrm>
        <a:prstGeom prst="downArrow">
          <a:avLst/>
        </a:prstGeom>
        <a:solidFill>
          <a:srgbClr val="FF0000"/>
        </a:solidFill>
        <a:ln w="28575">
          <a:solidFill>
            <a:sysClr val="windowText" lastClr="000000"/>
          </a:solidFill>
        </a:ln>
        <a:effectLst>
          <a:glow rad="1397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1" name="Resim 5">
          <a:extLst>
            <a:ext uri="{FF2B5EF4-FFF2-40B4-BE49-F238E27FC236}">
              <a16:creationId xmlns:a16="http://schemas.microsoft.com/office/drawing/2014/main" id="{F8500101-690E-D37F-010D-E90596490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2" name="Resim 5">
          <a:extLst>
            <a:ext uri="{FF2B5EF4-FFF2-40B4-BE49-F238E27FC236}">
              <a16:creationId xmlns:a16="http://schemas.microsoft.com/office/drawing/2014/main" id="{AA6DBA09-1581-A5A1-BAA8-C1D41D970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3" name="Resim 5">
          <a:extLst>
            <a:ext uri="{FF2B5EF4-FFF2-40B4-BE49-F238E27FC236}">
              <a16:creationId xmlns:a16="http://schemas.microsoft.com/office/drawing/2014/main" id="{3134EE8C-C7F5-69A9-35A0-55CAF6A78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4" name="Resim 5">
          <a:extLst>
            <a:ext uri="{FF2B5EF4-FFF2-40B4-BE49-F238E27FC236}">
              <a16:creationId xmlns:a16="http://schemas.microsoft.com/office/drawing/2014/main" id="{6391FE8D-B4FD-7C30-7EFB-D60872017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5" name="Resim 5">
          <a:extLst>
            <a:ext uri="{FF2B5EF4-FFF2-40B4-BE49-F238E27FC236}">
              <a16:creationId xmlns:a16="http://schemas.microsoft.com/office/drawing/2014/main" id="{78F08E5D-40A3-AEFF-7B14-93916E9BE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6" name="Resim 5">
          <a:extLst>
            <a:ext uri="{FF2B5EF4-FFF2-40B4-BE49-F238E27FC236}">
              <a16:creationId xmlns:a16="http://schemas.microsoft.com/office/drawing/2014/main" id="{C1FDE554-9E39-C8C7-B356-80F19E090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7" name="Resim 5">
          <a:extLst>
            <a:ext uri="{FF2B5EF4-FFF2-40B4-BE49-F238E27FC236}">
              <a16:creationId xmlns:a16="http://schemas.microsoft.com/office/drawing/2014/main" id="{E62061D4-C7ED-D4D3-05FA-153B18544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8" name="Resim 5">
          <a:extLst>
            <a:ext uri="{FF2B5EF4-FFF2-40B4-BE49-F238E27FC236}">
              <a16:creationId xmlns:a16="http://schemas.microsoft.com/office/drawing/2014/main" id="{142FD447-7171-5CFC-A144-3BF1B0FE1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9" name="Resim 5">
          <a:extLst>
            <a:ext uri="{FF2B5EF4-FFF2-40B4-BE49-F238E27FC236}">
              <a16:creationId xmlns:a16="http://schemas.microsoft.com/office/drawing/2014/main" id="{5DE02E44-70D3-1657-76D4-455E57E38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0" name="Resim 5">
          <a:extLst>
            <a:ext uri="{FF2B5EF4-FFF2-40B4-BE49-F238E27FC236}">
              <a16:creationId xmlns:a16="http://schemas.microsoft.com/office/drawing/2014/main" id="{C7D75A20-CF39-8324-4563-7A1258EFB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1" name="Resim 5">
          <a:extLst>
            <a:ext uri="{FF2B5EF4-FFF2-40B4-BE49-F238E27FC236}">
              <a16:creationId xmlns:a16="http://schemas.microsoft.com/office/drawing/2014/main" id="{B61B5061-009D-2BFE-A542-E3985CCB9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2" name="Resim 5">
          <a:extLst>
            <a:ext uri="{FF2B5EF4-FFF2-40B4-BE49-F238E27FC236}">
              <a16:creationId xmlns:a16="http://schemas.microsoft.com/office/drawing/2014/main" id="{56F2EFE8-08A5-35F1-DE13-AE849B032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3" name="Resim 5">
          <a:extLst>
            <a:ext uri="{FF2B5EF4-FFF2-40B4-BE49-F238E27FC236}">
              <a16:creationId xmlns:a16="http://schemas.microsoft.com/office/drawing/2014/main" id="{57DC2757-4915-4C7C-0F2E-F97DE45B7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4" name="Resim 5">
          <a:extLst>
            <a:ext uri="{FF2B5EF4-FFF2-40B4-BE49-F238E27FC236}">
              <a16:creationId xmlns:a16="http://schemas.microsoft.com/office/drawing/2014/main" id="{C021EE27-74B9-71EE-51D3-8A38D483C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5" name="Resim 5">
          <a:extLst>
            <a:ext uri="{FF2B5EF4-FFF2-40B4-BE49-F238E27FC236}">
              <a16:creationId xmlns:a16="http://schemas.microsoft.com/office/drawing/2014/main" id="{046D085A-5523-3AF2-0DD0-2661CAF60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6" name="Resim 5">
          <a:extLst>
            <a:ext uri="{FF2B5EF4-FFF2-40B4-BE49-F238E27FC236}">
              <a16:creationId xmlns:a16="http://schemas.microsoft.com/office/drawing/2014/main" id="{EF089F4E-266D-7B81-C553-049C62F25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7" name="Resim 5">
          <a:extLst>
            <a:ext uri="{FF2B5EF4-FFF2-40B4-BE49-F238E27FC236}">
              <a16:creationId xmlns:a16="http://schemas.microsoft.com/office/drawing/2014/main" id="{C0576D97-32BB-B8B0-FDCA-690813745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8" name="Resim 5">
          <a:extLst>
            <a:ext uri="{FF2B5EF4-FFF2-40B4-BE49-F238E27FC236}">
              <a16:creationId xmlns:a16="http://schemas.microsoft.com/office/drawing/2014/main" id="{CDDEC860-E8E6-1C5C-FDB9-240AC421A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9" name="Resim 5">
          <a:extLst>
            <a:ext uri="{FF2B5EF4-FFF2-40B4-BE49-F238E27FC236}">
              <a16:creationId xmlns:a16="http://schemas.microsoft.com/office/drawing/2014/main" id="{FDEF12D9-4A4A-D561-24A6-FE12555E0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0" name="Resim 5">
          <a:extLst>
            <a:ext uri="{FF2B5EF4-FFF2-40B4-BE49-F238E27FC236}">
              <a16:creationId xmlns:a16="http://schemas.microsoft.com/office/drawing/2014/main" id="{F1C9A7DC-1EAA-97B8-07E8-4AA7DB663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1" name="Resim 5">
          <a:extLst>
            <a:ext uri="{FF2B5EF4-FFF2-40B4-BE49-F238E27FC236}">
              <a16:creationId xmlns:a16="http://schemas.microsoft.com/office/drawing/2014/main" id="{66DCB2FE-F93E-A160-BEEC-47DB50423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2" name="Resim 5">
          <a:extLst>
            <a:ext uri="{FF2B5EF4-FFF2-40B4-BE49-F238E27FC236}">
              <a16:creationId xmlns:a16="http://schemas.microsoft.com/office/drawing/2014/main" id="{64745DFC-29F3-A453-BE76-FB3B62842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3" name="Resim 5">
          <a:extLst>
            <a:ext uri="{FF2B5EF4-FFF2-40B4-BE49-F238E27FC236}">
              <a16:creationId xmlns:a16="http://schemas.microsoft.com/office/drawing/2014/main" id="{7AAD1A61-97B8-3BAA-98F0-6AB09EF3A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4" name="Resim 5">
          <a:extLst>
            <a:ext uri="{FF2B5EF4-FFF2-40B4-BE49-F238E27FC236}">
              <a16:creationId xmlns:a16="http://schemas.microsoft.com/office/drawing/2014/main" id="{7E8C1506-3720-A978-1285-650F18665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5" name="Resim 5">
          <a:extLst>
            <a:ext uri="{FF2B5EF4-FFF2-40B4-BE49-F238E27FC236}">
              <a16:creationId xmlns:a16="http://schemas.microsoft.com/office/drawing/2014/main" id="{10DFBC83-60FC-9427-E413-26B5B822D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6" name="Resim 5">
          <a:extLst>
            <a:ext uri="{FF2B5EF4-FFF2-40B4-BE49-F238E27FC236}">
              <a16:creationId xmlns:a16="http://schemas.microsoft.com/office/drawing/2014/main" id="{911DCE80-B028-5C20-7646-51E1477FF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7" name="Resim 5">
          <a:extLst>
            <a:ext uri="{FF2B5EF4-FFF2-40B4-BE49-F238E27FC236}">
              <a16:creationId xmlns:a16="http://schemas.microsoft.com/office/drawing/2014/main" id="{CE72CE3B-B437-1FBB-432A-BBB5AA6BA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8" name="Resim 5">
          <a:extLst>
            <a:ext uri="{FF2B5EF4-FFF2-40B4-BE49-F238E27FC236}">
              <a16:creationId xmlns:a16="http://schemas.microsoft.com/office/drawing/2014/main" id="{F06276DB-B239-4D75-B18D-BDBF44AE7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9" name="Resim 5">
          <a:extLst>
            <a:ext uri="{FF2B5EF4-FFF2-40B4-BE49-F238E27FC236}">
              <a16:creationId xmlns:a16="http://schemas.microsoft.com/office/drawing/2014/main" id="{8054F69B-C369-E3ED-BC13-D1AFF03F4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0" name="Resim 5">
          <a:extLst>
            <a:ext uri="{FF2B5EF4-FFF2-40B4-BE49-F238E27FC236}">
              <a16:creationId xmlns:a16="http://schemas.microsoft.com/office/drawing/2014/main" id="{26519558-E432-D7B1-65B2-138F29889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1" name="Resim 5">
          <a:extLst>
            <a:ext uri="{FF2B5EF4-FFF2-40B4-BE49-F238E27FC236}">
              <a16:creationId xmlns:a16="http://schemas.microsoft.com/office/drawing/2014/main" id="{EA04B02D-4027-9A1E-A0F6-084BE8342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2" name="Resim 5">
          <a:extLst>
            <a:ext uri="{FF2B5EF4-FFF2-40B4-BE49-F238E27FC236}">
              <a16:creationId xmlns:a16="http://schemas.microsoft.com/office/drawing/2014/main" id="{01091BE0-5E79-A9D2-6213-F69E76E33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" name="Resim 5">
          <a:extLst>
            <a:ext uri="{FF2B5EF4-FFF2-40B4-BE49-F238E27FC236}">
              <a16:creationId xmlns:a16="http://schemas.microsoft.com/office/drawing/2014/main" id="{EA8B8B99-C5A8-41D6-B8DA-86EEEEBF7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" name="Resim 5">
          <a:extLst>
            <a:ext uri="{FF2B5EF4-FFF2-40B4-BE49-F238E27FC236}">
              <a16:creationId xmlns:a16="http://schemas.microsoft.com/office/drawing/2014/main" id="{284627BD-C96C-4E5F-9AA9-BF6B716A5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" name="Resim 5">
          <a:extLst>
            <a:ext uri="{FF2B5EF4-FFF2-40B4-BE49-F238E27FC236}">
              <a16:creationId xmlns:a16="http://schemas.microsoft.com/office/drawing/2014/main" id="{A18A002E-A52F-4C58-8226-F6BB55F9D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5" name="Resim 5">
          <a:extLst>
            <a:ext uri="{FF2B5EF4-FFF2-40B4-BE49-F238E27FC236}">
              <a16:creationId xmlns:a16="http://schemas.microsoft.com/office/drawing/2014/main" id="{338C598B-FEF7-4157-94FF-95BEB823E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FE761202-CA58-4BF9-A430-52FDD172D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7" name="Resim 5">
          <a:extLst>
            <a:ext uri="{FF2B5EF4-FFF2-40B4-BE49-F238E27FC236}">
              <a16:creationId xmlns:a16="http://schemas.microsoft.com/office/drawing/2014/main" id="{F94B969C-6829-470D-8E79-64A50EB1F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8" name="Resim 5">
          <a:extLst>
            <a:ext uri="{FF2B5EF4-FFF2-40B4-BE49-F238E27FC236}">
              <a16:creationId xmlns:a16="http://schemas.microsoft.com/office/drawing/2014/main" id="{3D56E1C6-CBEB-4374-BA2F-0F0874A6E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9" name="Resim 5">
          <a:extLst>
            <a:ext uri="{FF2B5EF4-FFF2-40B4-BE49-F238E27FC236}">
              <a16:creationId xmlns:a16="http://schemas.microsoft.com/office/drawing/2014/main" id="{F7A4FF83-035D-497E-96C1-F5834F9A4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0" name="Resim 5">
          <a:extLst>
            <a:ext uri="{FF2B5EF4-FFF2-40B4-BE49-F238E27FC236}">
              <a16:creationId xmlns:a16="http://schemas.microsoft.com/office/drawing/2014/main" id="{E470092E-B120-4E58-9C11-930BBFFCA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1" name="Resim 5">
          <a:extLst>
            <a:ext uri="{FF2B5EF4-FFF2-40B4-BE49-F238E27FC236}">
              <a16:creationId xmlns:a16="http://schemas.microsoft.com/office/drawing/2014/main" id="{761B6484-CB8D-4B91-9BF4-09ED56D58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2" name="Resim 5">
          <a:extLst>
            <a:ext uri="{FF2B5EF4-FFF2-40B4-BE49-F238E27FC236}">
              <a16:creationId xmlns:a16="http://schemas.microsoft.com/office/drawing/2014/main" id="{9F94688A-F8ED-4CBC-A0A2-9CD4DFCC8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3" name="Resim 5">
          <a:extLst>
            <a:ext uri="{FF2B5EF4-FFF2-40B4-BE49-F238E27FC236}">
              <a16:creationId xmlns:a16="http://schemas.microsoft.com/office/drawing/2014/main" id="{8A52F6E6-4D28-4D97-A386-30CB56789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4" name="Resim 5">
          <a:extLst>
            <a:ext uri="{FF2B5EF4-FFF2-40B4-BE49-F238E27FC236}">
              <a16:creationId xmlns:a16="http://schemas.microsoft.com/office/drawing/2014/main" id="{3DD59BC0-3AE9-4BE6-83A2-FF1AE50B7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5" name="Resim 5">
          <a:extLst>
            <a:ext uri="{FF2B5EF4-FFF2-40B4-BE49-F238E27FC236}">
              <a16:creationId xmlns:a16="http://schemas.microsoft.com/office/drawing/2014/main" id="{F85FCD84-9583-48E1-A56B-1C26D6515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6" name="Resim 5">
          <a:extLst>
            <a:ext uri="{FF2B5EF4-FFF2-40B4-BE49-F238E27FC236}">
              <a16:creationId xmlns:a16="http://schemas.microsoft.com/office/drawing/2014/main" id="{3D78BAAF-E851-498B-8D8F-9B8C58314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7" name="Resim 5">
          <a:extLst>
            <a:ext uri="{FF2B5EF4-FFF2-40B4-BE49-F238E27FC236}">
              <a16:creationId xmlns:a16="http://schemas.microsoft.com/office/drawing/2014/main" id="{A99788A2-1D20-4588-ADE0-E4FEDF3E8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8" name="Resim 5">
          <a:extLst>
            <a:ext uri="{FF2B5EF4-FFF2-40B4-BE49-F238E27FC236}">
              <a16:creationId xmlns:a16="http://schemas.microsoft.com/office/drawing/2014/main" id="{CB63E629-0F2A-4781-8C54-79F2ABD61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9" name="Resim 5">
          <a:extLst>
            <a:ext uri="{FF2B5EF4-FFF2-40B4-BE49-F238E27FC236}">
              <a16:creationId xmlns:a16="http://schemas.microsoft.com/office/drawing/2014/main" id="{1E806109-8463-4529-A672-17328659F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0" name="Resim 5">
          <a:extLst>
            <a:ext uri="{FF2B5EF4-FFF2-40B4-BE49-F238E27FC236}">
              <a16:creationId xmlns:a16="http://schemas.microsoft.com/office/drawing/2014/main" id="{9494AABC-CAC8-414C-939F-7524347EB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1" name="Resim 5">
          <a:extLst>
            <a:ext uri="{FF2B5EF4-FFF2-40B4-BE49-F238E27FC236}">
              <a16:creationId xmlns:a16="http://schemas.microsoft.com/office/drawing/2014/main" id="{876A37E8-F5DA-4ADC-947B-00CF6AA3F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2" name="Resim 5">
          <a:extLst>
            <a:ext uri="{FF2B5EF4-FFF2-40B4-BE49-F238E27FC236}">
              <a16:creationId xmlns:a16="http://schemas.microsoft.com/office/drawing/2014/main" id="{461C78F9-0EE9-4C1B-991E-7AACED058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3" name="Resim 5">
          <a:extLst>
            <a:ext uri="{FF2B5EF4-FFF2-40B4-BE49-F238E27FC236}">
              <a16:creationId xmlns:a16="http://schemas.microsoft.com/office/drawing/2014/main" id="{D40E51EE-2573-4588-9F9C-5BFB496E7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4" name="Resim 5">
          <a:extLst>
            <a:ext uri="{FF2B5EF4-FFF2-40B4-BE49-F238E27FC236}">
              <a16:creationId xmlns:a16="http://schemas.microsoft.com/office/drawing/2014/main" id="{BB8B552A-6C30-460B-8F5C-CE1F7747E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5" name="Resim 5">
          <a:extLst>
            <a:ext uri="{FF2B5EF4-FFF2-40B4-BE49-F238E27FC236}">
              <a16:creationId xmlns:a16="http://schemas.microsoft.com/office/drawing/2014/main" id="{245F911B-164A-4A24-8DE4-B2AB29B9F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6" name="Resim 5">
          <a:extLst>
            <a:ext uri="{FF2B5EF4-FFF2-40B4-BE49-F238E27FC236}">
              <a16:creationId xmlns:a16="http://schemas.microsoft.com/office/drawing/2014/main" id="{C3189DE8-EF50-4482-BC0B-6CC830A6B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7" name="Resim 5">
          <a:extLst>
            <a:ext uri="{FF2B5EF4-FFF2-40B4-BE49-F238E27FC236}">
              <a16:creationId xmlns:a16="http://schemas.microsoft.com/office/drawing/2014/main" id="{EDB00337-372C-4AF6-94E6-C26464027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145416</xdr:rowOff>
    </xdr:from>
    <xdr:to>
      <xdr:col>1</xdr:col>
      <xdr:colOff>601980</xdr:colOff>
      <xdr:row>2</xdr:row>
      <xdr:rowOff>185421</xdr:rowOff>
    </xdr:to>
    <xdr:pic>
      <xdr:nvPicPr>
        <xdr:cNvPr id="30" name="Resim 1">
          <a:extLst>
            <a:ext uri="{FF2B5EF4-FFF2-40B4-BE49-F238E27FC236}">
              <a16:creationId xmlns:a16="http://schemas.microsoft.com/office/drawing/2014/main" id="{0E1D56D3-462F-4203-9EE2-6F9FC7F17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45416"/>
          <a:ext cx="109728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990391</xdr:colOff>
      <xdr:row>0</xdr:row>
      <xdr:rowOff>142875</xdr:rowOff>
    </xdr:from>
    <xdr:to>
      <xdr:col>5</xdr:col>
      <xdr:colOff>2011471</xdr:colOff>
      <xdr:row>2</xdr:row>
      <xdr:rowOff>182880</xdr:rowOff>
    </xdr:to>
    <xdr:pic>
      <xdr:nvPicPr>
        <xdr:cNvPr id="31" name="Resim 1">
          <a:extLst>
            <a:ext uri="{FF2B5EF4-FFF2-40B4-BE49-F238E27FC236}">
              <a16:creationId xmlns:a16="http://schemas.microsoft.com/office/drawing/2014/main" id="{60D90DEB-2E8E-4DFB-BCD6-FE4E64640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6966" y="142875"/>
          <a:ext cx="102108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1916030</xdr:colOff>
      <xdr:row>5</xdr:row>
      <xdr:rowOff>280991</xdr:rowOff>
    </xdr:from>
    <xdr:to>
      <xdr:col>5</xdr:col>
      <xdr:colOff>2420030</xdr:colOff>
      <xdr:row>7</xdr:row>
      <xdr:rowOff>12341</xdr:rowOff>
    </xdr:to>
    <xdr:sp macro="" textlink="">
      <xdr:nvSpPr>
        <xdr:cNvPr id="28" name="Aşağı Ok 8">
          <a:extLst>
            <a:ext uri="{FF2B5EF4-FFF2-40B4-BE49-F238E27FC236}">
              <a16:creationId xmlns:a16="http://schemas.microsoft.com/office/drawing/2014/main" id="{31DAE7DB-975E-4F7A-BA21-BCA28A633460}"/>
            </a:ext>
          </a:extLst>
        </xdr:cNvPr>
        <xdr:cNvSpPr/>
      </xdr:nvSpPr>
      <xdr:spPr>
        <a:xfrm rot="5400000">
          <a:off x="10402415" y="2203526"/>
          <a:ext cx="356190" cy="504000"/>
        </a:xfrm>
        <a:prstGeom prst="downArrow">
          <a:avLst/>
        </a:prstGeom>
        <a:solidFill>
          <a:srgbClr val="FF0000"/>
        </a:solidFill>
        <a:ln w="28575">
          <a:solidFill>
            <a:sysClr val="windowText" lastClr="000000"/>
          </a:solidFill>
        </a:ln>
        <a:effectLst>
          <a:glow rad="1397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>
    <xdr:from>
      <xdr:col>0</xdr:col>
      <xdr:colOff>249155</xdr:colOff>
      <xdr:row>5</xdr:row>
      <xdr:rowOff>300041</xdr:rowOff>
    </xdr:from>
    <xdr:to>
      <xdr:col>1</xdr:col>
      <xdr:colOff>143555</xdr:colOff>
      <xdr:row>7</xdr:row>
      <xdr:rowOff>31391</xdr:rowOff>
    </xdr:to>
    <xdr:sp macro="" textlink="">
      <xdr:nvSpPr>
        <xdr:cNvPr id="29" name="Aşağı Ok 8">
          <a:extLst>
            <a:ext uri="{FF2B5EF4-FFF2-40B4-BE49-F238E27FC236}">
              <a16:creationId xmlns:a16="http://schemas.microsoft.com/office/drawing/2014/main" id="{F8ACCAE0-779A-4FFA-8446-B09C320134C8}"/>
            </a:ext>
          </a:extLst>
        </xdr:cNvPr>
        <xdr:cNvSpPr/>
      </xdr:nvSpPr>
      <xdr:spPr>
        <a:xfrm rot="16200000" flipH="1">
          <a:off x="323060" y="2222576"/>
          <a:ext cx="356190" cy="504000"/>
        </a:xfrm>
        <a:prstGeom prst="downArrow">
          <a:avLst/>
        </a:prstGeom>
        <a:solidFill>
          <a:srgbClr val="FF0000"/>
        </a:solidFill>
        <a:ln w="28575">
          <a:solidFill>
            <a:sysClr val="windowText" lastClr="000000"/>
          </a:solidFill>
        </a:ln>
        <a:effectLst>
          <a:glow rad="1397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FEF40-3999-4BA8-A8C3-73A8968370BA}">
  <sheetPr>
    <tabColor rgb="FF0070C0"/>
  </sheetPr>
  <dimension ref="A1:F13"/>
  <sheetViews>
    <sheetView workbookViewId="0">
      <selection activeCell="B9" sqref="B9:C9"/>
    </sheetView>
  </sheetViews>
  <sheetFormatPr defaultRowHeight="18" x14ac:dyDescent="0.3"/>
  <cols>
    <col min="1" max="1" width="22.77734375" style="3" bestFit="1" customWidth="1"/>
    <col min="2" max="2" width="44.6640625" style="7" customWidth="1"/>
    <col min="3" max="3" width="18.77734375" style="3" bestFit="1" customWidth="1"/>
    <col min="4" max="4" width="71.88671875" bestFit="1" customWidth="1"/>
  </cols>
  <sheetData>
    <row r="1" spans="1:6" ht="25.05" customHeight="1" x14ac:dyDescent="0.3">
      <c r="A1" s="1" t="s">
        <v>6</v>
      </c>
      <c r="B1" s="2" t="s">
        <v>32</v>
      </c>
    </row>
    <row r="2" spans="1:6" ht="25.05" customHeight="1" x14ac:dyDescent="0.3">
      <c r="A2" s="1" t="s">
        <v>18</v>
      </c>
      <c r="B2" s="2" t="s">
        <v>34</v>
      </c>
      <c r="C2" s="13" t="s">
        <v>19</v>
      </c>
      <c r="D2" s="14"/>
    </row>
    <row r="3" spans="1:6" ht="25.05" customHeight="1" x14ac:dyDescent="0.3">
      <c r="A3" s="1" t="s">
        <v>25</v>
      </c>
      <c r="B3" s="2" t="s">
        <v>163</v>
      </c>
      <c r="C3" s="13"/>
      <c r="D3" s="14"/>
    </row>
    <row r="4" spans="1:6" ht="25.05" customHeight="1" x14ac:dyDescent="0.3">
      <c r="A4" s="98" t="s">
        <v>7</v>
      </c>
      <c r="B4" s="4" t="s">
        <v>26</v>
      </c>
      <c r="C4" s="13" t="s">
        <v>22</v>
      </c>
      <c r="D4" s="13" t="str">
        <f>CONCATENATE(B4," ",B3," ",C4," ",B2," ",C2)</f>
        <v>KÜÇÜK KIZ GAZİMAĞUSA B BÖLGESİ ATLETİZM ELEME MÜSABAKA LİSTESİ</v>
      </c>
    </row>
    <row r="5" spans="1:6" ht="25.05" customHeight="1" x14ac:dyDescent="0.3">
      <c r="A5" s="98"/>
      <c r="B5" s="4" t="s">
        <v>27</v>
      </c>
      <c r="C5" s="13"/>
      <c r="D5" s="13" t="str">
        <f>CONCATENATE(B5," ",B3," ",C4," ",B2," ",C2)</f>
        <v>KÜÇÜK ERKEK GAZİMAĞUSA B BÖLGESİ ATLETİZM ELEME MÜSABAKA LİSTESİ</v>
      </c>
    </row>
    <row r="6" spans="1:6" s="3" customFormat="1" ht="25.05" customHeight="1" x14ac:dyDescent="0.3">
      <c r="A6" s="1" t="s">
        <v>20</v>
      </c>
      <c r="B6" s="2" t="s">
        <v>35</v>
      </c>
      <c r="C6" s="13" t="s">
        <v>21</v>
      </c>
      <c r="D6" s="13" t="str">
        <f>CONCATENATE(B6," ",C6)</f>
        <v>2023-2024 ÖĞRETİM YILI</v>
      </c>
    </row>
    <row r="7" spans="1:6" ht="25.05" customHeight="1" x14ac:dyDescent="0.3">
      <c r="A7" s="1" t="s">
        <v>8</v>
      </c>
      <c r="B7" s="5" t="s">
        <v>9</v>
      </c>
    </row>
    <row r="8" spans="1:6" ht="25.05" customHeight="1" x14ac:dyDescent="0.3">
      <c r="A8" s="1" t="s">
        <v>10</v>
      </c>
      <c r="B8" s="16" t="s">
        <v>164</v>
      </c>
      <c r="C8" s="6"/>
    </row>
    <row r="9" spans="1:6" ht="25.05" customHeight="1" x14ac:dyDescent="0.3">
      <c r="A9" s="1" t="s">
        <v>33</v>
      </c>
      <c r="B9" s="101" t="s">
        <v>36</v>
      </c>
      <c r="C9" s="101"/>
      <c r="D9" s="15"/>
      <c r="E9" s="15"/>
      <c r="F9" s="15"/>
    </row>
    <row r="10" spans="1:6" ht="25.05" customHeight="1" x14ac:dyDescent="0.3">
      <c r="A10" s="17"/>
      <c r="B10" s="18">
        <v>40909</v>
      </c>
      <c r="C10" s="18">
        <v>42004</v>
      </c>
      <c r="D10" s="15"/>
      <c r="E10" s="15"/>
      <c r="F10" s="15"/>
    </row>
    <row r="11" spans="1:6" ht="25.05" customHeight="1" x14ac:dyDescent="0.3">
      <c r="A11" s="99" t="s">
        <v>24</v>
      </c>
      <c r="B11" s="99"/>
      <c r="C11" s="99"/>
    </row>
    <row r="13" spans="1:6" ht="66" customHeight="1" x14ac:dyDescent="0.3">
      <c r="A13" s="100" t="s">
        <v>23</v>
      </c>
      <c r="B13" s="100"/>
      <c r="C13" s="100"/>
    </row>
  </sheetData>
  <sheetProtection algorithmName="SHA-512" hashValue="bAZN5N6p8QgHRVsr64uspR6MLuGG/fl1mZm4d90N7ruxu+TUI4w7bKz+2U/29iOr/uK3B+AVJVQhEtz4N1RHLA==" saltValue="sgVBPt+Ef0TqFSHtfhlgbA==" spinCount="100000" sheet="1" objects="1" scenarios="1"/>
  <mergeCells count="4">
    <mergeCell ref="A4:A5"/>
    <mergeCell ref="A11:C11"/>
    <mergeCell ref="A13:C13"/>
    <mergeCell ref="B9:C9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Q31"/>
  <sheetViews>
    <sheetView tabSelected="1" view="pageBreakPreview" zoomScale="80" zoomScaleNormal="70" zoomScaleSheetLayoutView="80" workbookViewId="0">
      <selection activeCell="E12" sqref="E12"/>
    </sheetView>
  </sheetViews>
  <sheetFormatPr defaultRowHeight="13.8" x14ac:dyDescent="0.25"/>
  <cols>
    <col min="1" max="1" width="8.88671875" style="8"/>
    <col min="2" max="2" width="11.77734375" style="8" customWidth="1"/>
    <col min="3" max="3" width="20.77734375" style="8" customWidth="1"/>
    <col min="4" max="4" width="44.77734375" style="8" customWidth="1"/>
    <col min="5" max="5" width="45.77734375" style="8" customWidth="1"/>
    <col min="6" max="6" width="39.77734375" style="9" customWidth="1"/>
    <col min="7" max="7" width="13.33203125" style="8" customWidth="1"/>
    <col min="8" max="8" width="13.77734375" style="20" hidden="1" customWidth="1"/>
    <col min="9" max="12" width="7.5546875" style="8" hidden="1" customWidth="1"/>
    <col min="13" max="13" width="40.77734375" style="40" customWidth="1"/>
    <col min="14" max="14" width="6.109375" style="8" customWidth="1"/>
    <col min="15" max="15" width="3.109375" style="10" customWidth="1"/>
    <col min="16" max="16" width="15.77734375" style="10" customWidth="1"/>
    <col min="17" max="17" width="40.77734375" style="10" customWidth="1"/>
    <col min="18" max="16384" width="8.88671875" style="8"/>
  </cols>
  <sheetData>
    <row r="1" spans="1:17" s="10" customFormat="1" ht="58.8" customHeight="1" x14ac:dyDescent="0.25">
      <c r="A1" s="122" t="str">
        <f>'GENEL BİLGİ GİRİŞİ'!$B$1</f>
        <v>MİLLİ EĞİTİM BAKANLIĞI</v>
      </c>
      <c r="B1" s="123"/>
      <c r="C1" s="123"/>
      <c r="D1" s="123"/>
      <c r="E1" s="123"/>
      <c r="F1" s="124"/>
      <c r="G1" s="8"/>
      <c r="H1" s="111"/>
      <c r="I1" s="102" t="s">
        <v>37</v>
      </c>
      <c r="J1" s="102" t="s">
        <v>38</v>
      </c>
      <c r="K1" s="102" t="s">
        <v>39</v>
      </c>
      <c r="L1" s="102" t="s">
        <v>40</v>
      </c>
      <c r="M1" s="104" t="s">
        <v>42</v>
      </c>
      <c r="N1" s="8"/>
    </row>
    <row r="2" spans="1:17" ht="25.05" customHeight="1" x14ac:dyDescent="0.25">
      <c r="A2" s="127" t="str">
        <f>'GENEL BİLGİ GİRİŞİ'!$D$6</f>
        <v>2023-2024 ÖĞRETİM YILI</v>
      </c>
      <c r="B2" s="128"/>
      <c r="C2" s="128"/>
      <c r="D2" s="128"/>
      <c r="E2" s="128"/>
      <c r="F2" s="129"/>
      <c r="H2" s="111"/>
      <c r="I2" s="102"/>
      <c r="J2" s="102"/>
      <c r="K2" s="102"/>
      <c r="L2" s="102"/>
      <c r="M2" s="104"/>
      <c r="O2" s="8"/>
      <c r="P2" s="8"/>
      <c r="Q2" s="8"/>
    </row>
    <row r="3" spans="1:17" ht="25.05" customHeight="1" x14ac:dyDescent="0.25">
      <c r="A3" s="130" t="str">
        <f>'GENEL BİLGİ GİRİŞİ'!$D$4</f>
        <v>KÜÇÜK KIZ GAZİMAĞUSA B BÖLGESİ ATLETİZM ELEME MÜSABAKA LİSTESİ</v>
      </c>
      <c r="B3" s="131"/>
      <c r="C3" s="131"/>
      <c r="D3" s="131"/>
      <c r="E3" s="131"/>
      <c r="F3" s="132"/>
      <c r="H3" s="111"/>
      <c r="I3" s="102"/>
      <c r="J3" s="102"/>
      <c r="K3" s="102"/>
      <c r="L3" s="102"/>
      <c r="M3" s="104"/>
      <c r="O3" s="8"/>
      <c r="P3" s="8"/>
      <c r="Q3" s="8"/>
    </row>
    <row r="4" spans="1:17" ht="25.05" customHeight="1" x14ac:dyDescent="0.25">
      <c r="A4" s="134" t="s">
        <v>5</v>
      </c>
      <c r="B4" s="135"/>
      <c r="C4" s="41"/>
      <c r="D4" s="12"/>
      <c r="E4" s="12"/>
      <c r="F4" s="55"/>
      <c r="H4" s="111"/>
      <c r="I4" s="102"/>
      <c r="J4" s="102"/>
      <c r="K4" s="102"/>
      <c r="L4" s="102"/>
      <c r="M4" s="104"/>
      <c r="O4" s="8"/>
      <c r="P4" s="8"/>
      <c r="Q4" s="8"/>
    </row>
    <row r="5" spans="1:17" ht="25.05" customHeight="1" x14ac:dyDescent="0.25">
      <c r="A5" s="125" t="s">
        <v>1</v>
      </c>
      <c r="B5" s="126"/>
      <c r="C5" s="133" t="str">
        <f>IFERROR(VLOOKUP(C4,'okul göğüs numaraları'!$B$4:$C$155,2,0),"")</f>
        <v/>
      </c>
      <c r="D5" s="133"/>
      <c r="E5" s="77" t="s">
        <v>158</v>
      </c>
      <c r="F5" s="78" t="str">
        <f>'GENEL BİLGİ GİRİŞİ'!$B$8</f>
        <v>25-26 MART 2024</v>
      </c>
      <c r="G5" s="29">
        <f>'GENEL BİLGİ GİRİŞİ'!B10</f>
        <v>40909</v>
      </c>
      <c r="H5" s="111"/>
      <c r="I5" s="102"/>
      <c r="J5" s="102"/>
      <c r="K5" s="102"/>
      <c r="L5" s="102"/>
      <c r="M5" s="104"/>
    </row>
    <row r="6" spans="1:17" ht="25.05" customHeight="1" x14ac:dyDescent="0.25">
      <c r="A6" s="125" t="s">
        <v>2</v>
      </c>
      <c r="B6" s="126"/>
      <c r="C6" s="106" t="str">
        <f>'GENEL BİLGİ GİRİŞİ'!$B$4</f>
        <v>KÜÇÜK KIZ</v>
      </c>
      <c r="D6" s="106"/>
      <c r="E6" s="77" t="s">
        <v>159</v>
      </c>
      <c r="F6" s="79" t="str">
        <f>'GENEL BİLGİ GİRİŞİ'!$B$7</f>
        <v>ATATÜRK STADYUMU</v>
      </c>
      <c r="G6" s="30">
        <f>'GENEL BİLGİ GİRİŞİ'!C10</f>
        <v>42004</v>
      </c>
      <c r="H6" s="111"/>
      <c r="I6" s="102"/>
      <c r="J6" s="102"/>
      <c r="K6" s="102"/>
      <c r="L6" s="102"/>
      <c r="M6" s="104"/>
    </row>
    <row r="7" spans="1:17" s="10" customFormat="1" ht="25.05" customHeight="1" x14ac:dyDescent="0.3">
      <c r="A7" s="136" t="s">
        <v>157</v>
      </c>
      <c r="B7" s="137"/>
      <c r="C7" s="137"/>
      <c r="D7" s="137"/>
      <c r="E7" s="137"/>
      <c r="F7" s="138"/>
      <c r="H7" s="111"/>
      <c r="I7" s="102"/>
      <c r="J7" s="102"/>
      <c r="K7" s="102"/>
      <c r="L7" s="102"/>
      <c r="M7" s="104"/>
    </row>
    <row r="8" spans="1:17" s="10" customFormat="1" ht="75" customHeight="1" x14ac:dyDescent="0.3">
      <c r="A8" s="113" t="s">
        <v>156</v>
      </c>
      <c r="B8" s="114"/>
      <c r="C8" s="114"/>
      <c r="D8" s="114"/>
      <c r="E8" s="114"/>
      <c r="F8" s="115"/>
      <c r="H8" s="111"/>
      <c r="I8" s="102"/>
      <c r="J8" s="102"/>
      <c r="K8" s="102"/>
      <c r="L8" s="102"/>
      <c r="M8" s="104"/>
    </row>
    <row r="9" spans="1:17" ht="28.5" customHeight="1" thickBot="1" x14ac:dyDescent="0.3">
      <c r="A9" s="142" t="s">
        <v>4</v>
      </c>
      <c r="B9" s="143"/>
      <c r="C9" s="143"/>
      <c r="D9" s="143"/>
      <c r="E9" s="143"/>
      <c r="F9" s="144"/>
      <c r="H9" s="111"/>
      <c r="I9" s="102"/>
      <c r="J9" s="102"/>
      <c r="K9" s="102"/>
      <c r="L9" s="102"/>
      <c r="M9" s="104"/>
    </row>
    <row r="10" spans="1:17" ht="48" customHeight="1" thickBot="1" x14ac:dyDescent="0.3">
      <c r="A10" s="61" t="s">
        <v>46</v>
      </c>
      <c r="B10" s="62" t="s">
        <v>44</v>
      </c>
      <c r="C10" s="62" t="s">
        <v>47</v>
      </c>
      <c r="D10" s="62" t="s">
        <v>0</v>
      </c>
      <c r="E10" s="62" t="s">
        <v>45</v>
      </c>
      <c r="F10" s="63" t="s">
        <v>3</v>
      </c>
      <c r="H10" s="112"/>
      <c r="I10" s="103"/>
      <c r="J10" s="103"/>
      <c r="K10" s="103"/>
      <c r="L10" s="103"/>
      <c r="M10" s="105"/>
      <c r="N10" s="21"/>
      <c r="P10" s="34" t="s">
        <v>11</v>
      </c>
      <c r="Q10" s="34" t="s">
        <v>0</v>
      </c>
    </row>
    <row r="11" spans="1:17" s="10" customFormat="1" ht="37.950000000000003" customHeight="1" x14ac:dyDescent="0.3">
      <c r="A11" s="67">
        <v>1</v>
      </c>
      <c r="B11" s="73">
        <f t="shared" ref="B11:B20" si="0">$C$4</f>
        <v>0</v>
      </c>
      <c r="C11" s="80" t="s">
        <v>14</v>
      </c>
      <c r="D11" s="81" t="s">
        <v>43</v>
      </c>
      <c r="E11" s="75" t="str">
        <f>$C$5</f>
        <v/>
      </c>
      <c r="F11" s="58" t="s">
        <v>28</v>
      </c>
      <c r="G11" s="19" t="str">
        <f t="shared" ref="G11:G20" si="1">IF(C11="","",IF(C11="-","-",(IF(AND(C11&gt;=$G$5,C11&lt;=$G$6)," ","YARIŞAMAZ"))))</f>
        <v>-</v>
      </c>
      <c r="H11" s="22" t="str">
        <f>IF(D11="","",D11)</f>
        <v>*</v>
      </c>
      <c r="I11" s="23">
        <f>COUNTIF($H$11:$H$20,"&lt;="&amp;H11)</f>
        <v>10</v>
      </c>
      <c r="J11" s="23">
        <f>--ISNUMBER(H11)</f>
        <v>0</v>
      </c>
      <c r="K11" s="23">
        <f>--ISBLANK(H11)</f>
        <v>0</v>
      </c>
      <c r="L11" s="23">
        <f>IF(ISNUMBER(H11),I11,IF(ISBLANK(H11),I11,I11+$J$21))+$K$21</f>
        <v>10</v>
      </c>
      <c r="M11" s="37" t="str">
        <f>IFERROR(INDEX($H$11:$H$20,MATCH(LARGE($L$11:$L$20,ROW($M1:M11)+$K$21),$L$11:$L$20,0)),"")</f>
        <v>*</v>
      </c>
      <c r="N11" s="24">
        <f>IF(COUNTIF(M$11:$M11,M11)=1,MAX(N$10:$N10)+1,"")</f>
        <v>1</v>
      </c>
      <c r="P11" s="31" t="str">
        <f>C11</f>
        <v>-</v>
      </c>
      <c r="Q11" s="32" t="str">
        <f>UPPER(D11)</f>
        <v>*</v>
      </c>
    </row>
    <row r="12" spans="1:17" s="10" customFormat="1" ht="37.950000000000003" customHeight="1" x14ac:dyDescent="0.3">
      <c r="A12" s="68">
        <v>2</v>
      </c>
      <c r="B12" s="74">
        <f t="shared" si="0"/>
        <v>0</v>
      </c>
      <c r="C12" s="82" t="s">
        <v>14</v>
      </c>
      <c r="D12" s="83" t="s">
        <v>43</v>
      </c>
      <c r="E12" s="74" t="str">
        <f t="shared" ref="E12:E15" si="2">$C$5</f>
        <v/>
      </c>
      <c r="F12" s="59" t="s">
        <v>15</v>
      </c>
      <c r="G12" s="19" t="str">
        <f t="shared" si="1"/>
        <v>-</v>
      </c>
      <c r="H12" s="22" t="str">
        <f t="shared" ref="H12:H15" si="3">IF(D12="","",D12)</f>
        <v>*</v>
      </c>
      <c r="I12" s="23">
        <f t="shared" ref="I12:I20" si="4">COUNTIF($H$11:$H$20,"&lt;="&amp;H12)</f>
        <v>10</v>
      </c>
      <c r="J12" s="23">
        <f>--ISNUMBER(H12)</f>
        <v>0</v>
      </c>
      <c r="K12" s="23">
        <f t="shared" ref="K12:K15" si="5">--ISBLANK(H12)</f>
        <v>0</v>
      </c>
      <c r="L12" s="23">
        <f>IF(ISNUMBER(H12),I12,IF(ISBLANK(H12),I12,I12+$J$21))+$K$21</f>
        <v>10</v>
      </c>
      <c r="M12" s="37" t="str">
        <f>IFERROR(INDEX($H$11:$H$20,MATCH(LARGE($L$11:$L$20,ROW($M2:M12)+$K$21),$L$11:$L$20,0)),"")</f>
        <v>*</v>
      </c>
      <c r="N12" s="24" t="str">
        <f>IF(COUNTIF(M$11:$M12,M12)=1,MAX(N$10:$N11)+1,"")</f>
        <v/>
      </c>
      <c r="P12" s="31" t="str">
        <f t="shared" ref="P12:P20" si="6">C12</f>
        <v>-</v>
      </c>
      <c r="Q12" s="32" t="str">
        <f t="shared" ref="Q12:Q20" si="7">UPPER(D12)</f>
        <v>*</v>
      </c>
    </row>
    <row r="13" spans="1:17" s="10" customFormat="1" ht="37.950000000000003" customHeight="1" x14ac:dyDescent="0.3">
      <c r="A13" s="68">
        <v>3</v>
      </c>
      <c r="B13" s="74">
        <f t="shared" si="0"/>
        <v>0</v>
      </c>
      <c r="C13" s="82" t="s">
        <v>14</v>
      </c>
      <c r="D13" s="83" t="s">
        <v>43</v>
      </c>
      <c r="E13" s="74" t="str">
        <f t="shared" si="2"/>
        <v/>
      </c>
      <c r="F13" s="60" t="s">
        <v>16</v>
      </c>
      <c r="G13" s="19" t="str">
        <f t="shared" si="1"/>
        <v>-</v>
      </c>
      <c r="H13" s="22" t="str">
        <f t="shared" si="3"/>
        <v>*</v>
      </c>
      <c r="I13" s="23">
        <f t="shared" si="4"/>
        <v>10</v>
      </c>
      <c r="J13" s="23">
        <f t="shared" ref="J13:J15" si="8">--ISNUMBER(H13)</f>
        <v>0</v>
      </c>
      <c r="K13" s="23">
        <f t="shared" si="5"/>
        <v>0</v>
      </c>
      <c r="L13" s="23">
        <f>IF(ISNUMBER(H13),I13,IF(ISBLANK(H13),I13,I13+$J$21))+$K$21</f>
        <v>10</v>
      </c>
      <c r="M13" s="37" t="str">
        <f>IFERROR(INDEX($H$11:$H$20,MATCH(LARGE($L$11:$L$20,ROW($M3:M13)+$K$21),$L$11:$L$20,0)),"")</f>
        <v>*</v>
      </c>
      <c r="N13" s="24" t="str">
        <f>IF(COUNTIF(M$11:$M13,M13)=1,MAX(N$10:$N12)+1,"")</f>
        <v/>
      </c>
      <c r="P13" s="31" t="str">
        <f t="shared" si="6"/>
        <v>-</v>
      </c>
      <c r="Q13" s="32" t="str">
        <f t="shared" si="7"/>
        <v>*</v>
      </c>
    </row>
    <row r="14" spans="1:17" s="10" customFormat="1" ht="37.950000000000003" customHeight="1" x14ac:dyDescent="0.3">
      <c r="A14" s="68">
        <v>4</v>
      </c>
      <c r="B14" s="74">
        <f t="shared" si="0"/>
        <v>0</v>
      </c>
      <c r="C14" s="82" t="s">
        <v>14</v>
      </c>
      <c r="D14" s="83" t="s">
        <v>43</v>
      </c>
      <c r="E14" s="74" t="str">
        <f t="shared" si="2"/>
        <v/>
      </c>
      <c r="F14" s="60" t="s">
        <v>17</v>
      </c>
      <c r="G14" s="19" t="str">
        <f t="shared" si="1"/>
        <v>-</v>
      </c>
      <c r="H14" s="22" t="str">
        <f t="shared" si="3"/>
        <v>*</v>
      </c>
      <c r="I14" s="23">
        <f t="shared" si="4"/>
        <v>10</v>
      </c>
      <c r="J14" s="23">
        <f t="shared" si="8"/>
        <v>0</v>
      </c>
      <c r="K14" s="23">
        <f t="shared" si="5"/>
        <v>0</v>
      </c>
      <c r="L14" s="23">
        <f>IF(ISNUMBER(H14),I14,IF(ISBLANK(H14),I14,I14+$J$21))+$K$21</f>
        <v>10</v>
      </c>
      <c r="M14" s="37" t="str">
        <f>IFERROR(INDEX($H$11:$H$20,MATCH(LARGE($L$11:$L$20,ROW($M4:M14)+$K$21),$L$11:$L$20,0)),"")</f>
        <v>*</v>
      </c>
      <c r="N14" s="24" t="str">
        <f>IF(COUNTIF(M$11:$M14,M14)=1,MAX(N$10:$N13)+1,"")</f>
        <v/>
      </c>
      <c r="P14" s="31" t="str">
        <f t="shared" si="6"/>
        <v>-</v>
      </c>
      <c r="Q14" s="32" t="str">
        <f t="shared" si="7"/>
        <v>*</v>
      </c>
    </row>
    <row r="15" spans="1:17" s="10" customFormat="1" ht="37.950000000000003" customHeight="1" thickBot="1" x14ac:dyDescent="0.35">
      <c r="A15" s="68">
        <v>5</v>
      </c>
      <c r="B15" s="74">
        <f t="shared" si="0"/>
        <v>0</v>
      </c>
      <c r="C15" s="84" t="s">
        <v>14</v>
      </c>
      <c r="D15" s="85" t="s">
        <v>43</v>
      </c>
      <c r="E15" s="74" t="str">
        <f t="shared" si="2"/>
        <v/>
      </c>
      <c r="F15" s="59" t="s">
        <v>29</v>
      </c>
      <c r="G15" s="19" t="str">
        <f t="shared" si="1"/>
        <v>-</v>
      </c>
      <c r="H15" s="22" t="str">
        <f t="shared" si="3"/>
        <v>*</v>
      </c>
      <c r="I15" s="23">
        <f t="shared" si="4"/>
        <v>10</v>
      </c>
      <c r="J15" s="23">
        <f t="shared" si="8"/>
        <v>0</v>
      </c>
      <c r="K15" s="23">
        <f t="shared" si="5"/>
        <v>0</v>
      </c>
      <c r="L15" s="23">
        <f>IF(ISNUMBER(H15),I15,IF(ISBLANK(H15),I15,I15+$J$21))+$K$21</f>
        <v>10</v>
      </c>
      <c r="M15" s="37" t="str">
        <f>IFERROR(INDEX($H$11:$H$20,MATCH(LARGE($L$11:$L$20,ROW($M5:M15)+$K$21),$L$11:$L$20,0)),"")</f>
        <v>*</v>
      </c>
      <c r="N15" s="24" t="str">
        <f>IF(COUNTIF(M$11:$M15,M15)=1,MAX(N$10:$N14)+1,"")</f>
        <v/>
      </c>
      <c r="P15" s="33" t="str">
        <f t="shared" si="6"/>
        <v>-</v>
      </c>
      <c r="Q15" s="32" t="str">
        <f t="shared" si="7"/>
        <v>*</v>
      </c>
    </row>
    <row r="16" spans="1:17" s="10" customFormat="1" ht="37.950000000000003" customHeight="1" x14ac:dyDescent="0.3">
      <c r="A16" s="69">
        <v>6</v>
      </c>
      <c r="B16" s="75">
        <f t="shared" si="0"/>
        <v>0</v>
      </c>
      <c r="C16" s="86" t="s">
        <v>14</v>
      </c>
      <c r="D16" s="87" t="s">
        <v>43</v>
      </c>
      <c r="E16" s="116" t="str">
        <f>$C$5</f>
        <v/>
      </c>
      <c r="F16" s="119" t="s">
        <v>30</v>
      </c>
      <c r="G16" s="19" t="str">
        <f t="shared" si="1"/>
        <v>-</v>
      </c>
      <c r="H16" s="22" t="str">
        <f t="shared" ref="H16:H20" si="9">IF(D16="","",D16)</f>
        <v>*</v>
      </c>
      <c r="I16" s="23">
        <f t="shared" si="4"/>
        <v>10</v>
      </c>
      <c r="J16" s="23">
        <f t="shared" ref="J16:J20" si="10">--ISNUMBER(H16)</f>
        <v>0</v>
      </c>
      <c r="K16" s="23">
        <f t="shared" ref="K16:K20" si="11">--ISBLANK(H16)</f>
        <v>0</v>
      </c>
      <c r="L16" s="23">
        <f t="shared" ref="L16:L20" si="12">IF(ISNUMBER(H16),I16,IF(ISBLANK(H16),I16,I16+$J$21))+$K$21</f>
        <v>10</v>
      </c>
      <c r="M16" s="37" t="str">
        <f>IFERROR(INDEX($H$11:$H$20,MATCH(LARGE($L$11:$L$20,ROW($M6:M16)+$K$21),$L$11:$L$20,0)),"")</f>
        <v>*</v>
      </c>
      <c r="N16" s="24" t="str">
        <f>IF(COUNTIF(M$11:$M16,M16)=1,MAX(N$10:$N15)+1,"")</f>
        <v/>
      </c>
      <c r="P16" s="33" t="str">
        <f t="shared" si="6"/>
        <v>-</v>
      </c>
      <c r="Q16" s="32" t="str">
        <f t="shared" si="7"/>
        <v>*</v>
      </c>
    </row>
    <row r="17" spans="1:17" s="10" customFormat="1" ht="37.950000000000003" customHeight="1" x14ac:dyDescent="0.3">
      <c r="A17" s="67">
        <v>7</v>
      </c>
      <c r="B17" s="74">
        <f t="shared" si="0"/>
        <v>0</v>
      </c>
      <c r="C17" s="88" t="s">
        <v>14</v>
      </c>
      <c r="D17" s="89" t="s">
        <v>43</v>
      </c>
      <c r="E17" s="117"/>
      <c r="F17" s="120"/>
      <c r="G17" s="19" t="str">
        <f t="shared" si="1"/>
        <v>-</v>
      </c>
      <c r="H17" s="22" t="str">
        <f t="shared" si="9"/>
        <v>*</v>
      </c>
      <c r="I17" s="23">
        <f t="shared" si="4"/>
        <v>10</v>
      </c>
      <c r="J17" s="23">
        <f t="shared" si="10"/>
        <v>0</v>
      </c>
      <c r="K17" s="23">
        <f t="shared" si="11"/>
        <v>0</v>
      </c>
      <c r="L17" s="23">
        <f t="shared" si="12"/>
        <v>10</v>
      </c>
      <c r="M17" s="37" t="str">
        <f>IFERROR(INDEX($H$11:$H$20,MATCH(LARGE($L$11:$L$20,ROW($M7:M17)+$K$21),$L$11:$L$20,0)),"")</f>
        <v>*</v>
      </c>
      <c r="N17" s="24" t="str">
        <f>IF(COUNTIF(M$11:$M17,M17)=1,MAX(N$10:$N16)+1,"")</f>
        <v/>
      </c>
      <c r="P17" s="33" t="str">
        <f t="shared" si="6"/>
        <v>-</v>
      </c>
      <c r="Q17" s="32" t="str">
        <f t="shared" si="7"/>
        <v>*</v>
      </c>
    </row>
    <row r="18" spans="1:17" s="10" customFormat="1" ht="37.950000000000003" customHeight="1" x14ac:dyDescent="0.3">
      <c r="A18" s="68">
        <v>8</v>
      </c>
      <c r="B18" s="74">
        <f t="shared" si="0"/>
        <v>0</v>
      </c>
      <c r="C18" s="84" t="s">
        <v>14</v>
      </c>
      <c r="D18" s="85" t="s">
        <v>43</v>
      </c>
      <c r="E18" s="117"/>
      <c r="F18" s="120"/>
      <c r="G18" s="19" t="str">
        <f t="shared" si="1"/>
        <v>-</v>
      </c>
      <c r="H18" s="22" t="str">
        <f t="shared" si="9"/>
        <v>*</v>
      </c>
      <c r="I18" s="23">
        <f t="shared" si="4"/>
        <v>10</v>
      </c>
      <c r="J18" s="23">
        <f t="shared" si="10"/>
        <v>0</v>
      </c>
      <c r="K18" s="23">
        <f t="shared" si="11"/>
        <v>0</v>
      </c>
      <c r="L18" s="23">
        <f t="shared" si="12"/>
        <v>10</v>
      </c>
      <c r="M18" s="37" t="str">
        <f>IFERROR(INDEX($H$11:$H$20,MATCH(LARGE($L$11:$L$20,ROW($M8:M18)+$K$21),$L$11:$L$20,0)),"")</f>
        <v>*</v>
      </c>
      <c r="N18" s="24" t="str">
        <f>IF(COUNTIF(M$11:$M18,M18)=1,MAX(N$10:$N17)+1,"")</f>
        <v/>
      </c>
      <c r="P18" s="33" t="str">
        <f t="shared" si="6"/>
        <v>-</v>
      </c>
      <c r="Q18" s="32" t="str">
        <f t="shared" si="7"/>
        <v>*</v>
      </c>
    </row>
    <row r="19" spans="1:17" s="10" customFormat="1" ht="37.950000000000003" customHeight="1" x14ac:dyDescent="0.3">
      <c r="A19" s="68">
        <v>9</v>
      </c>
      <c r="B19" s="74">
        <f t="shared" si="0"/>
        <v>0</v>
      </c>
      <c r="C19" s="84" t="s">
        <v>14</v>
      </c>
      <c r="D19" s="85" t="s">
        <v>43</v>
      </c>
      <c r="E19" s="117"/>
      <c r="F19" s="120"/>
      <c r="G19" s="19" t="str">
        <f t="shared" si="1"/>
        <v>-</v>
      </c>
      <c r="H19" s="22" t="str">
        <f t="shared" si="9"/>
        <v>*</v>
      </c>
      <c r="I19" s="23">
        <f t="shared" si="4"/>
        <v>10</v>
      </c>
      <c r="J19" s="23">
        <f t="shared" si="10"/>
        <v>0</v>
      </c>
      <c r="K19" s="23">
        <f t="shared" si="11"/>
        <v>0</v>
      </c>
      <c r="L19" s="23">
        <f t="shared" si="12"/>
        <v>10</v>
      </c>
      <c r="M19" s="37" t="str">
        <f>IFERROR(INDEX($H$11:$H$20,MATCH(LARGE($L$11:$L$20,ROW($M9:M19)+$K$21),$L$11:$L$20,0)),"")</f>
        <v>*</v>
      </c>
      <c r="N19" s="24" t="str">
        <f>IF(COUNTIF(M$11:$M19,M19)=1,MAX(N$10:$N18)+1,"")</f>
        <v/>
      </c>
      <c r="P19" s="33" t="str">
        <f t="shared" si="6"/>
        <v>-</v>
      </c>
      <c r="Q19" s="32" t="str">
        <f t="shared" si="7"/>
        <v>*</v>
      </c>
    </row>
    <row r="20" spans="1:17" s="10" customFormat="1" ht="37.950000000000003" customHeight="1" thickBot="1" x14ac:dyDescent="0.35">
      <c r="A20" s="70">
        <v>10</v>
      </c>
      <c r="B20" s="76">
        <f t="shared" si="0"/>
        <v>0</v>
      </c>
      <c r="C20" s="90" t="s">
        <v>14</v>
      </c>
      <c r="D20" s="91" t="s">
        <v>43</v>
      </c>
      <c r="E20" s="118"/>
      <c r="F20" s="121"/>
      <c r="G20" s="19" t="str">
        <f t="shared" si="1"/>
        <v>-</v>
      </c>
      <c r="H20" s="22" t="str">
        <f t="shared" si="9"/>
        <v>*</v>
      </c>
      <c r="I20" s="23">
        <f t="shared" si="4"/>
        <v>10</v>
      </c>
      <c r="J20" s="23">
        <f t="shared" si="10"/>
        <v>0</v>
      </c>
      <c r="K20" s="23">
        <f t="shared" si="11"/>
        <v>0</v>
      </c>
      <c r="L20" s="23">
        <f t="shared" si="12"/>
        <v>10</v>
      </c>
      <c r="M20" s="37" t="str">
        <f>IFERROR(INDEX($H$11:$H$20,MATCH(LARGE($L$11:$L$20,ROW($M10:M20)+$K$21),$L$11:$L$20,0)),"")</f>
        <v>*</v>
      </c>
      <c r="N20" s="24" t="str">
        <f>IF(COUNTIF(M$11:$M20,M20)=1,MAX(N$10:$N19)+1,"")</f>
        <v/>
      </c>
      <c r="P20" s="33" t="str">
        <f t="shared" si="6"/>
        <v>-</v>
      </c>
      <c r="Q20" s="32" t="str">
        <f t="shared" si="7"/>
        <v>*</v>
      </c>
    </row>
    <row r="21" spans="1:17" s="10" customFormat="1" ht="30" customHeight="1" thickBot="1" x14ac:dyDescent="0.3">
      <c r="A21" s="107" t="str">
        <f>'GENEL BİLGİ GİRİŞİ'!A9</f>
        <v>Yaş Kategorisi:</v>
      </c>
      <c r="B21" s="108"/>
      <c r="C21" s="108"/>
      <c r="D21" s="109" t="str">
        <f>'GENEL BİLGİ GİRİŞİ'!B9</f>
        <v>2012(Bir öğrenci sporcu olabilir) - 2013 - 2014 Doğumlular</v>
      </c>
      <c r="E21" s="109"/>
      <c r="F21" s="110"/>
      <c r="H21" s="8"/>
      <c r="I21" s="8"/>
      <c r="J21" s="27">
        <f>SUM(J11:J20)</f>
        <v>0</v>
      </c>
      <c r="K21" s="27">
        <f>SUM(K11:K20)</f>
        <v>0</v>
      </c>
      <c r="L21" s="8"/>
      <c r="M21" s="38"/>
    </row>
    <row r="22" spans="1:17" ht="30" customHeight="1" thickBot="1" x14ac:dyDescent="0.3">
      <c r="A22" s="151" t="s">
        <v>12</v>
      </c>
      <c r="B22" s="151"/>
      <c r="C22" s="72"/>
      <c r="D22" s="72"/>
      <c r="E22" s="71" t="s">
        <v>13</v>
      </c>
      <c r="F22" s="72"/>
      <c r="H22" s="8"/>
      <c r="M22" s="56" t="s">
        <v>41</v>
      </c>
      <c r="N22" s="36"/>
    </row>
    <row r="23" spans="1:17" ht="30" customHeight="1" x14ac:dyDescent="0.25">
      <c r="A23" s="145" t="s">
        <v>160</v>
      </c>
      <c r="B23" s="146" t="s">
        <v>160</v>
      </c>
      <c r="C23" s="147"/>
      <c r="D23" s="147"/>
      <c r="E23" s="92" t="s">
        <v>160</v>
      </c>
      <c r="F23" s="93"/>
      <c r="H23" s="8"/>
      <c r="M23" s="57">
        <f>10-COUNTBLANK(N11:N20)</f>
        <v>1</v>
      </c>
      <c r="N23" s="35"/>
    </row>
    <row r="24" spans="1:17" ht="30" customHeight="1" x14ac:dyDescent="0.25">
      <c r="A24" s="148" t="s">
        <v>161</v>
      </c>
      <c r="B24" s="149" t="s">
        <v>161</v>
      </c>
      <c r="C24" s="150"/>
      <c r="D24" s="150"/>
      <c r="E24" s="94" t="s">
        <v>161</v>
      </c>
      <c r="F24" s="95"/>
      <c r="H24" s="8"/>
      <c r="M24" s="39" t="str">
        <f>IF(M23&gt;6,"FAZLA SPORCU VAR","")</f>
        <v/>
      </c>
    </row>
    <row r="25" spans="1:17" ht="30" customHeight="1" thickBot="1" x14ac:dyDescent="0.3">
      <c r="A25" s="139" t="s">
        <v>162</v>
      </c>
      <c r="B25" s="140" t="s">
        <v>162</v>
      </c>
      <c r="C25" s="141"/>
      <c r="D25" s="141"/>
      <c r="E25" s="96" t="s">
        <v>162</v>
      </c>
      <c r="F25" s="97"/>
      <c r="H25" s="8"/>
    </row>
    <row r="26" spans="1:17" x14ac:dyDescent="0.25">
      <c r="H26" s="8"/>
    </row>
    <row r="27" spans="1:17" x14ac:dyDescent="0.25">
      <c r="H27" s="8"/>
    </row>
    <row r="28" spans="1:17" x14ac:dyDescent="0.25">
      <c r="H28" s="8"/>
    </row>
    <row r="29" spans="1:17" x14ac:dyDescent="0.25">
      <c r="H29" s="8"/>
    </row>
    <row r="30" spans="1:17" x14ac:dyDescent="0.25">
      <c r="H30" s="8"/>
    </row>
    <row r="31" spans="1:17" x14ac:dyDescent="0.25">
      <c r="H31" s="25"/>
      <c r="I31" s="26"/>
      <c r="L31" s="28"/>
    </row>
  </sheetData>
  <sheetProtection algorithmName="SHA-512" hashValue="YamBIDkWN2wCJbRwlRhIaqCGnBzsTefDXBjdhSaxdvJlOhzHEbyY7jVt73pWDJ2byMNO9FMeHNcil3qUROrqAw==" saltValue="iKmiTeVHpSI6qbQJQPvcKg==" spinCount="100000" sheet="1" objects="1" scenarios="1"/>
  <mergeCells count="28">
    <mergeCell ref="A25:B25"/>
    <mergeCell ref="C25:D25"/>
    <mergeCell ref="A9:F9"/>
    <mergeCell ref="A23:B23"/>
    <mergeCell ref="C23:D23"/>
    <mergeCell ref="A24:B24"/>
    <mergeCell ref="C24:D24"/>
    <mergeCell ref="A22:B22"/>
    <mergeCell ref="C6:D6"/>
    <mergeCell ref="A21:C21"/>
    <mergeCell ref="D21:F21"/>
    <mergeCell ref="H1:H10"/>
    <mergeCell ref="A8:F8"/>
    <mergeCell ref="E16:E20"/>
    <mergeCell ref="F16:F20"/>
    <mergeCell ref="A1:F1"/>
    <mergeCell ref="A5:B5"/>
    <mergeCell ref="A6:B6"/>
    <mergeCell ref="A2:F2"/>
    <mergeCell ref="A3:F3"/>
    <mergeCell ref="C5:D5"/>
    <mergeCell ref="A4:B4"/>
    <mergeCell ref="A7:F7"/>
    <mergeCell ref="I1:I10"/>
    <mergeCell ref="J1:J10"/>
    <mergeCell ref="K1:K10"/>
    <mergeCell ref="L1:L10"/>
    <mergeCell ref="M1:M10"/>
  </mergeCells>
  <phoneticPr fontId="0" type="noConversion"/>
  <conditionalFormatting sqref="B11:B20">
    <cfRule type="cellIs" dxfId="16" priority="25" stopIfTrue="1" operator="equal">
      <formula>0</formula>
    </cfRule>
  </conditionalFormatting>
  <conditionalFormatting sqref="C11:C20">
    <cfRule type="cellIs" dxfId="15" priority="7" operator="lessThan">
      <formula>41275</formula>
    </cfRule>
  </conditionalFormatting>
  <conditionalFormatting sqref="E11:E17">
    <cfRule type="cellIs" dxfId="14" priority="24" stopIfTrue="1" operator="equal">
      <formula>0</formula>
    </cfRule>
  </conditionalFormatting>
  <conditionalFormatting sqref="M23">
    <cfRule type="cellIs" dxfId="13" priority="1" operator="equal">
      <formula>1</formula>
    </cfRule>
    <cfRule type="cellIs" dxfId="12" priority="2" operator="greaterThan">
      <formula>15</formula>
    </cfRule>
  </conditionalFormatting>
  <conditionalFormatting sqref="N11:N20">
    <cfRule type="cellIs" dxfId="11" priority="5" operator="greaterThan">
      <formula>15</formula>
    </cfRule>
    <cfRule type="containsBlanks" dxfId="10" priority="6">
      <formula>LEN(TRIM(N11))=0</formula>
    </cfRule>
  </conditionalFormatting>
  <conditionalFormatting sqref="N22:N23">
    <cfRule type="cellIs" dxfId="9" priority="14" operator="greaterThan">
      <formula>6</formula>
    </cfRule>
  </conditionalFormatting>
  <printOptions horizontalCentered="1"/>
  <pageMargins left="0.19685039370078741" right="0.19685039370078741" top="1.1811023622047245" bottom="0.27559055118110237" header="0.31496062992125984" footer="0.15748031496062992"/>
  <pageSetup paperSize="9" scale="5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Q31"/>
  <sheetViews>
    <sheetView view="pageBreakPreview" zoomScale="80" zoomScaleNormal="70" zoomScaleSheetLayoutView="80" workbookViewId="0">
      <selection activeCell="A23" sqref="A23:F25"/>
    </sheetView>
  </sheetViews>
  <sheetFormatPr defaultRowHeight="13.8" x14ac:dyDescent="0.25"/>
  <cols>
    <col min="1" max="1" width="8.88671875" style="10"/>
    <col min="2" max="2" width="11.77734375" style="10" customWidth="1"/>
    <col min="3" max="3" width="20.77734375" style="10" customWidth="1"/>
    <col min="4" max="4" width="44.77734375" style="10" customWidth="1"/>
    <col min="5" max="5" width="45.77734375" style="10" customWidth="1"/>
    <col min="6" max="6" width="39.77734375" style="11" customWidth="1"/>
    <col min="7" max="7" width="13.33203125" style="10" customWidth="1"/>
    <col min="8" max="8" width="13.77734375" style="20" hidden="1" customWidth="1"/>
    <col min="9" max="12" width="7.5546875" style="8" hidden="1" customWidth="1"/>
    <col min="13" max="13" width="40.77734375" style="40" customWidth="1"/>
    <col min="14" max="14" width="6.109375" style="8" customWidth="1"/>
    <col min="15" max="15" width="3.109375" style="10" customWidth="1"/>
    <col min="16" max="16" width="15.77734375" style="10" customWidth="1"/>
    <col min="17" max="17" width="40.77734375" style="10" customWidth="1"/>
    <col min="18" max="18" width="8.88671875" style="10" customWidth="1"/>
    <col min="19" max="16384" width="8.88671875" style="10"/>
  </cols>
  <sheetData>
    <row r="1" spans="1:17" ht="58.8" customHeight="1" x14ac:dyDescent="0.25">
      <c r="A1" s="122" t="str">
        <f>'GENEL BİLGİ GİRİŞİ'!$B$1</f>
        <v>MİLLİ EĞİTİM BAKANLIĞI</v>
      </c>
      <c r="B1" s="123"/>
      <c r="C1" s="123"/>
      <c r="D1" s="123"/>
      <c r="E1" s="123"/>
      <c r="F1" s="124"/>
      <c r="G1" s="8"/>
      <c r="H1" s="111"/>
      <c r="I1" s="102" t="s">
        <v>37</v>
      </c>
      <c r="J1" s="102" t="s">
        <v>38</v>
      </c>
      <c r="K1" s="102" t="s">
        <v>39</v>
      </c>
      <c r="L1" s="102" t="s">
        <v>40</v>
      </c>
      <c r="M1" s="104" t="s">
        <v>42</v>
      </c>
    </row>
    <row r="2" spans="1:17" s="8" customFormat="1" ht="25.05" customHeight="1" x14ac:dyDescent="0.25">
      <c r="A2" s="127" t="str">
        <f>'GENEL BİLGİ GİRİŞİ'!$D$6</f>
        <v>2023-2024 ÖĞRETİM YILI</v>
      </c>
      <c r="B2" s="128"/>
      <c r="C2" s="128"/>
      <c r="D2" s="128"/>
      <c r="E2" s="128"/>
      <c r="F2" s="129"/>
      <c r="H2" s="111"/>
      <c r="I2" s="102"/>
      <c r="J2" s="102"/>
      <c r="K2" s="102"/>
      <c r="L2" s="102"/>
      <c r="M2" s="104"/>
    </row>
    <row r="3" spans="1:17" s="8" customFormat="1" ht="25.05" customHeight="1" x14ac:dyDescent="0.25">
      <c r="A3" s="130" t="str">
        <f>'GENEL BİLGİ GİRİŞİ'!$D$5</f>
        <v>KÜÇÜK ERKEK GAZİMAĞUSA B BÖLGESİ ATLETİZM ELEME MÜSABAKA LİSTESİ</v>
      </c>
      <c r="B3" s="131"/>
      <c r="C3" s="131"/>
      <c r="D3" s="131"/>
      <c r="E3" s="131"/>
      <c r="F3" s="132"/>
      <c r="H3" s="111"/>
      <c r="I3" s="102"/>
      <c r="J3" s="102"/>
      <c r="K3" s="102"/>
      <c r="L3" s="102"/>
      <c r="M3" s="104"/>
    </row>
    <row r="4" spans="1:17" s="8" customFormat="1" ht="25.05" customHeight="1" x14ac:dyDescent="0.25">
      <c r="A4" s="134" t="s">
        <v>5</v>
      </c>
      <c r="B4" s="135"/>
      <c r="C4" s="41"/>
      <c r="D4" s="12"/>
      <c r="E4" s="12"/>
      <c r="F4" s="55"/>
      <c r="H4" s="111"/>
      <c r="I4" s="102"/>
      <c r="J4" s="102"/>
      <c r="K4" s="102"/>
      <c r="L4" s="102"/>
      <c r="M4" s="104"/>
    </row>
    <row r="5" spans="1:17" ht="25.05" customHeight="1" x14ac:dyDescent="0.25">
      <c r="A5" s="125" t="s">
        <v>1</v>
      </c>
      <c r="B5" s="126"/>
      <c r="C5" s="133" t="str">
        <f>IFERROR(VLOOKUP(C4,'okul göğüs numaraları'!$B$4:$C$155,2,0),"")</f>
        <v/>
      </c>
      <c r="D5" s="133"/>
      <c r="E5" s="77" t="s">
        <v>158</v>
      </c>
      <c r="F5" s="78" t="str">
        <f>'GENEL BİLGİ GİRİŞİ'!$B$8</f>
        <v>25-26 MART 2024</v>
      </c>
      <c r="G5" s="29">
        <f>'GENEL BİLGİ GİRİŞİ'!B10</f>
        <v>40909</v>
      </c>
      <c r="H5" s="111"/>
      <c r="I5" s="102"/>
      <c r="J5" s="102"/>
      <c r="K5" s="102"/>
      <c r="L5" s="102"/>
      <c r="M5" s="104"/>
    </row>
    <row r="6" spans="1:17" ht="25.05" customHeight="1" x14ac:dyDescent="0.25">
      <c r="A6" s="125" t="s">
        <v>2</v>
      </c>
      <c r="B6" s="126"/>
      <c r="C6" s="106" t="str">
        <f>'GENEL BİLGİ GİRİŞİ'!$B$5</f>
        <v>KÜÇÜK ERKEK</v>
      </c>
      <c r="D6" s="106"/>
      <c r="E6" s="77" t="s">
        <v>159</v>
      </c>
      <c r="F6" s="79" t="str">
        <f>'GENEL BİLGİ GİRİŞİ'!$B$7</f>
        <v>ATATÜRK STADYUMU</v>
      </c>
      <c r="G6" s="30">
        <f>'GENEL BİLGİ GİRİŞİ'!C10</f>
        <v>42004</v>
      </c>
      <c r="H6" s="111"/>
      <c r="I6" s="102"/>
      <c r="J6" s="102"/>
      <c r="K6" s="102"/>
      <c r="L6" s="102"/>
      <c r="M6" s="104"/>
    </row>
    <row r="7" spans="1:17" ht="25.05" customHeight="1" x14ac:dyDescent="0.3">
      <c r="A7" s="136" t="s">
        <v>157</v>
      </c>
      <c r="B7" s="137"/>
      <c r="C7" s="137"/>
      <c r="D7" s="137"/>
      <c r="E7" s="137"/>
      <c r="F7" s="138"/>
      <c r="H7" s="111"/>
      <c r="I7" s="102"/>
      <c r="J7" s="102"/>
      <c r="K7" s="102"/>
      <c r="L7" s="102"/>
      <c r="M7" s="104"/>
      <c r="N7" s="10"/>
    </row>
    <row r="8" spans="1:17" ht="75" customHeight="1" x14ac:dyDescent="0.3">
      <c r="A8" s="113" t="s">
        <v>156</v>
      </c>
      <c r="B8" s="114"/>
      <c r="C8" s="114"/>
      <c r="D8" s="114"/>
      <c r="E8" s="114"/>
      <c r="F8" s="115"/>
      <c r="H8" s="111"/>
      <c r="I8" s="102"/>
      <c r="J8" s="102"/>
      <c r="K8" s="102"/>
      <c r="L8" s="102"/>
      <c r="M8" s="104"/>
      <c r="N8" s="10"/>
    </row>
    <row r="9" spans="1:17" ht="28.5" customHeight="1" thickBot="1" x14ac:dyDescent="0.3">
      <c r="A9" s="152" t="s">
        <v>4</v>
      </c>
      <c r="B9" s="153"/>
      <c r="C9" s="153"/>
      <c r="D9" s="153"/>
      <c r="E9" s="153"/>
      <c r="F9" s="154"/>
      <c r="G9" s="8"/>
      <c r="H9" s="111"/>
      <c r="I9" s="102"/>
      <c r="J9" s="102"/>
      <c r="K9" s="102"/>
      <c r="L9" s="102"/>
      <c r="M9" s="104"/>
    </row>
    <row r="10" spans="1:17" ht="48" customHeight="1" thickBot="1" x14ac:dyDescent="0.3">
      <c r="A10" s="64" t="s">
        <v>46</v>
      </c>
      <c r="B10" s="65" t="s">
        <v>44</v>
      </c>
      <c r="C10" s="65" t="s">
        <v>47</v>
      </c>
      <c r="D10" s="65" t="s">
        <v>0</v>
      </c>
      <c r="E10" s="65" t="s">
        <v>45</v>
      </c>
      <c r="F10" s="66" t="s">
        <v>3</v>
      </c>
      <c r="G10" s="8"/>
      <c r="H10" s="112"/>
      <c r="I10" s="103"/>
      <c r="J10" s="103"/>
      <c r="K10" s="103"/>
      <c r="L10" s="103"/>
      <c r="M10" s="105"/>
      <c r="N10" s="21"/>
      <c r="P10" s="34" t="s">
        <v>11</v>
      </c>
      <c r="Q10" s="34" t="s">
        <v>0</v>
      </c>
    </row>
    <row r="11" spans="1:17" ht="30" customHeight="1" x14ac:dyDescent="0.3">
      <c r="A11" s="67">
        <v>1</v>
      </c>
      <c r="B11" s="73">
        <f t="shared" ref="B11:B20" si="0">$C$4</f>
        <v>0</v>
      </c>
      <c r="C11" s="80" t="s">
        <v>14</v>
      </c>
      <c r="D11" s="81" t="s">
        <v>43</v>
      </c>
      <c r="E11" s="75" t="str">
        <f>$C$5</f>
        <v/>
      </c>
      <c r="F11" s="58" t="s">
        <v>28</v>
      </c>
      <c r="G11" s="19" t="str">
        <f t="shared" ref="G11:G20" si="1">IF(C11="","",IF(C11="-","-",(IF(AND(C11&gt;=$G$5,C11&lt;=$G$6)," ","YARIŞAMAZ"))))</f>
        <v>-</v>
      </c>
      <c r="H11" s="22" t="str">
        <f>IF(D11="","",D11)</f>
        <v>*</v>
      </c>
      <c r="I11" s="23">
        <f>COUNTIF($H$11:$H$20,"&lt;="&amp;H11)</f>
        <v>10</v>
      </c>
      <c r="J11" s="23">
        <f>--ISNUMBER(H11)</f>
        <v>0</v>
      </c>
      <c r="K11" s="23">
        <f>--ISBLANK(H11)</f>
        <v>0</v>
      </c>
      <c r="L11" s="23">
        <f>IF(ISNUMBER(H11),I11,IF(ISBLANK(H11),I11,I11+$J$21))+$K$21</f>
        <v>10</v>
      </c>
      <c r="M11" s="37" t="str">
        <f>IFERROR(INDEX($H$11:$H$20,MATCH(LARGE($L$11:$L$20,ROW($M1:M11)+$K$21),$L$11:$L$20,0)),"")</f>
        <v>*</v>
      </c>
      <c r="N11" s="24">
        <f>IF(COUNTIF(M$11:$M11,M11)=1,MAX(N$10:$N10)+1,"")</f>
        <v>1</v>
      </c>
      <c r="P11" s="31" t="str">
        <f t="shared" ref="P11:P20" si="2">C11</f>
        <v>-</v>
      </c>
      <c r="Q11" s="32" t="str">
        <f>UPPER(D11)</f>
        <v>*</v>
      </c>
    </row>
    <row r="12" spans="1:17" ht="30" customHeight="1" x14ac:dyDescent="0.3">
      <c r="A12" s="68">
        <v>2</v>
      </c>
      <c r="B12" s="74">
        <f t="shared" si="0"/>
        <v>0</v>
      </c>
      <c r="C12" s="82" t="s">
        <v>14</v>
      </c>
      <c r="D12" s="83" t="s">
        <v>43</v>
      </c>
      <c r="E12" s="74" t="str">
        <f t="shared" ref="E12:E15" si="3">$C$5</f>
        <v/>
      </c>
      <c r="F12" s="59" t="s">
        <v>31</v>
      </c>
      <c r="G12" s="19" t="str">
        <f t="shared" si="1"/>
        <v>-</v>
      </c>
      <c r="H12" s="22" t="str">
        <f t="shared" ref="H12:H15" si="4">IF(D12="","",D12)</f>
        <v>*</v>
      </c>
      <c r="I12" s="23">
        <f t="shared" ref="I12:I20" si="5">COUNTIF($H$11:$H$20,"&lt;="&amp;H12)</f>
        <v>10</v>
      </c>
      <c r="J12" s="23">
        <f>--ISNUMBER(H12)</f>
        <v>0</v>
      </c>
      <c r="K12" s="23">
        <f t="shared" ref="K12:K15" si="6">--ISBLANK(H12)</f>
        <v>0</v>
      </c>
      <c r="L12" s="23">
        <f>IF(ISNUMBER(H12),I12,IF(ISBLANK(H12),I12,I12+$J$21))+$K$21</f>
        <v>10</v>
      </c>
      <c r="M12" s="37" t="str">
        <f>IFERROR(INDEX($H$11:$H$20,MATCH(LARGE($L$11:$L$20,ROW($M2:M12)+$K$21),$L$11:$L$20,0)),"")</f>
        <v>*</v>
      </c>
      <c r="N12" s="24" t="str">
        <f>IF(COUNTIF(M$11:$M12,M12)=1,MAX(N$10:$N11)+1,"")</f>
        <v/>
      </c>
      <c r="P12" s="31" t="str">
        <f t="shared" si="2"/>
        <v>-</v>
      </c>
      <c r="Q12" s="32" t="str">
        <f t="shared" ref="Q12:Q20" si="7">UPPER(D12)</f>
        <v>*</v>
      </c>
    </row>
    <row r="13" spans="1:17" ht="30" customHeight="1" x14ac:dyDescent="0.3">
      <c r="A13" s="68">
        <v>3</v>
      </c>
      <c r="B13" s="74">
        <f t="shared" si="0"/>
        <v>0</v>
      </c>
      <c r="C13" s="82" t="s">
        <v>14</v>
      </c>
      <c r="D13" s="83" t="s">
        <v>43</v>
      </c>
      <c r="E13" s="74" t="str">
        <f t="shared" si="3"/>
        <v/>
      </c>
      <c r="F13" s="60" t="s">
        <v>16</v>
      </c>
      <c r="G13" s="19" t="str">
        <f t="shared" si="1"/>
        <v>-</v>
      </c>
      <c r="H13" s="22" t="str">
        <f t="shared" si="4"/>
        <v>*</v>
      </c>
      <c r="I13" s="23">
        <f t="shared" si="5"/>
        <v>10</v>
      </c>
      <c r="J13" s="23">
        <f t="shared" ref="J13:J15" si="8">--ISNUMBER(H13)</f>
        <v>0</v>
      </c>
      <c r="K13" s="23">
        <f t="shared" si="6"/>
        <v>0</v>
      </c>
      <c r="L13" s="23">
        <f>IF(ISNUMBER(H13),I13,IF(ISBLANK(H13),I13,I13+$J$21))+$K$21</f>
        <v>10</v>
      </c>
      <c r="M13" s="37" t="str">
        <f>IFERROR(INDEX($H$11:$H$20,MATCH(LARGE($L$11:$L$20,ROW($M3:M13)+$K$21),$L$11:$L$20,0)),"")</f>
        <v>*</v>
      </c>
      <c r="N13" s="24" t="str">
        <f>IF(COUNTIF(M$11:$M13,M13)=1,MAX(N$10:$N12)+1,"")</f>
        <v/>
      </c>
      <c r="P13" s="31" t="str">
        <f t="shared" si="2"/>
        <v>-</v>
      </c>
      <c r="Q13" s="32" t="str">
        <f t="shared" si="7"/>
        <v>*</v>
      </c>
    </row>
    <row r="14" spans="1:17" ht="30" customHeight="1" x14ac:dyDescent="0.3">
      <c r="A14" s="68">
        <v>4</v>
      </c>
      <c r="B14" s="74">
        <f t="shared" si="0"/>
        <v>0</v>
      </c>
      <c r="C14" s="82" t="s">
        <v>14</v>
      </c>
      <c r="D14" s="83" t="s">
        <v>43</v>
      </c>
      <c r="E14" s="74" t="str">
        <f t="shared" si="3"/>
        <v/>
      </c>
      <c r="F14" s="60" t="s">
        <v>17</v>
      </c>
      <c r="G14" s="19" t="str">
        <f t="shared" si="1"/>
        <v>-</v>
      </c>
      <c r="H14" s="22" t="str">
        <f t="shared" si="4"/>
        <v>*</v>
      </c>
      <c r="I14" s="23">
        <f t="shared" si="5"/>
        <v>10</v>
      </c>
      <c r="J14" s="23">
        <f t="shared" si="8"/>
        <v>0</v>
      </c>
      <c r="K14" s="23">
        <f t="shared" si="6"/>
        <v>0</v>
      </c>
      <c r="L14" s="23">
        <f>IF(ISNUMBER(H14),I14,IF(ISBLANK(H14),I14,I14+$J$21))+$K$21</f>
        <v>10</v>
      </c>
      <c r="M14" s="37" t="str">
        <f>IFERROR(INDEX($H$11:$H$20,MATCH(LARGE($L$11:$L$20,ROW($M4:M14)+$K$21),$L$11:$L$20,0)),"")</f>
        <v>*</v>
      </c>
      <c r="N14" s="24" t="str">
        <f>IF(COUNTIF(M$11:$M14,M14)=1,MAX(N$10:$N13)+1,"")</f>
        <v/>
      </c>
      <c r="P14" s="31" t="str">
        <f t="shared" si="2"/>
        <v>-</v>
      </c>
      <c r="Q14" s="32" t="str">
        <f t="shared" si="7"/>
        <v>*</v>
      </c>
    </row>
    <row r="15" spans="1:17" ht="30" customHeight="1" thickBot="1" x14ac:dyDescent="0.35">
      <c r="A15" s="68">
        <v>5</v>
      </c>
      <c r="B15" s="74">
        <f t="shared" si="0"/>
        <v>0</v>
      </c>
      <c r="C15" s="84" t="s">
        <v>14</v>
      </c>
      <c r="D15" s="83" t="s">
        <v>43</v>
      </c>
      <c r="E15" s="74" t="str">
        <f t="shared" si="3"/>
        <v/>
      </c>
      <c r="F15" s="59" t="s">
        <v>29</v>
      </c>
      <c r="G15" s="19" t="str">
        <f t="shared" si="1"/>
        <v>-</v>
      </c>
      <c r="H15" s="22" t="str">
        <f t="shared" si="4"/>
        <v>*</v>
      </c>
      <c r="I15" s="23">
        <f t="shared" si="5"/>
        <v>10</v>
      </c>
      <c r="J15" s="23">
        <f t="shared" si="8"/>
        <v>0</v>
      </c>
      <c r="K15" s="23">
        <f t="shared" si="6"/>
        <v>0</v>
      </c>
      <c r="L15" s="23">
        <f>IF(ISNUMBER(H15),I15,IF(ISBLANK(H15),I15,I15+$J$21))+$K$21</f>
        <v>10</v>
      </c>
      <c r="M15" s="37" t="str">
        <f>IFERROR(INDEX($H$11:$H$20,MATCH(LARGE($L$11:$L$20,ROW($M5:M15)+$K$21),$L$11:$L$20,0)),"")</f>
        <v>*</v>
      </c>
      <c r="N15" s="24" t="str">
        <f>IF(COUNTIF(M$11:$M15,M15)=1,MAX(N$10:$N14)+1,"")</f>
        <v/>
      </c>
      <c r="P15" s="33" t="str">
        <f t="shared" si="2"/>
        <v>-</v>
      </c>
      <c r="Q15" s="32" t="str">
        <f t="shared" si="7"/>
        <v>*</v>
      </c>
    </row>
    <row r="16" spans="1:17" ht="30" customHeight="1" x14ac:dyDescent="0.3">
      <c r="A16" s="69">
        <v>6</v>
      </c>
      <c r="B16" s="75">
        <f t="shared" si="0"/>
        <v>0</v>
      </c>
      <c r="C16" s="86" t="s">
        <v>14</v>
      </c>
      <c r="D16" s="87" t="s">
        <v>43</v>
      </c>
      <c r="E16" s="116" t="str">
        <f>$C$5</f>
        <v/>
      </c>
      <c r="F16" s="119" t="s">
        <v>30</v>
      </c>
      <c r="G16" s="19" t="str">
        <f t="shared" si="1"/>
        <v>-</v>
      </c>
      <c r="H16" s="22" t="str">
        <f t="shared" ref="H16:H20" si="9">IF(D16="","",D16)</f>
        <v>*</v>
      </c>
      <c r="I16" s="23">
        <f t="shared" si="5"/>
        <v>10</v>
      </c>
      <c r="J16" s="23">
        <f t="shared" ref="J16:J20" si="10">--ISNUMBER(H16)</f>
        <v>0</v>
      </c>
      <c r="K16" s="23">
        <f t="shared" ref="K16:K20" si="11">--ISBLANK(H16)</f>
        <v>0</v>
      </c>
      <c r="L16" s="23">
        <f t="shared" ref="L16:L20" si="12">IF(ISNUMBER(H16),I16,IF(ISBLANK(H16),I16,I16+$J$21))+$K$21</f>
        <v>10</v>
      </c>
      <c r="M16" s="37" t="str">
        <f>IFERROR(INDEX($H$11:$H$20,MATCH(LARGE($L$11:$L$20,ROW($M6:M16)+$K$21),$L$11:$L$20,0)),"")</f>
        <v>*</v>
      </c>
      <c r="N16" s="24" t="str">
        <f>IF(COUNTIF(M$11:$M16,M16)=1,MAX(N$10:$N15)+1,"")</f>
        <v/>
      </c>
      <c r="P16" s="33" t="str">
        <f t="shared" si="2"/>
        <v>-</v>
      </c>
      <c r="Q16" s="32" t="str">
        <f t="shared" si="7"/>
        <v>*</v>
      </c>
    </row>
    <row r="17" spans="1:17" ht="30" customHeight="1" x14ac:dyDescent="0.3">
      <c r="A17" s="67">
        <v>7</v>
      </c>
      <c r="B17" s="74">
        <f t="shared" si="0"/>
        <v>0</v>
      </c>
      <c r="C17" s="88" t="s">
        <v>14</v>
      </c>
      <c r="D17" s="85" t="s">
        <v>43</v>
      </c>
      <c r="E17" s="117"/>
      <c r="F17" s="120"/>
      <c r="G17" s="19" t="str">
        <f t="shared" si="1"/>
        <v>-</v>
      </c>
      <c r="H17" s="22" t="str">
        <f t="shared" si="9"/>
        <v>*</v>
      </c>
      <c r="I17" s="23">
        <f>COUNTIF($H$11:$H$20,"&lt;="&amp;H17)</f>
        <v>10</v>
      </c>
      <c r="J17" s="23">
        <f t="shared" si="10"/>
        <v>0</v>
      </c>
      <c r="K17" s="23">
        <f t="shared" si="11"/>
        <v>0</v>
      </c>
      <c r="L17" s="23">
        <f t="shared" si="12"/>
        <v>10</v>
      </c>
      <c r="M17" s="37" t="str">
        <f>IFERROR(INDEX($H$11:$H$20,MATCH(LARGE($L$11:$L$20,ROW($M7:M17)+$K$21),$L$11:$L$20,0)),"")</f>
        <v>*</v>
      </c>
      <c r="N17" s="24" t="str">
        <f>IF(COUNTIF(M$11:$M17,M17)=1,MAX(N$10:$N16)+1,"")</f>
        <v/>
      </c>
      <c r="P17" s="33" t="str">
        <f t="shared" si="2"/>
        <v>-</v>
      </c>
      <c r="Q17" s="32" t="str">
        <f t="shared" si="7"/>
        <v>*</v>
      </c>
    </row>
    <row r="18" spans="1:17" ht="30" customHeight="1" x14ac:dyDescent="0.3">
      <c r="A18" s="68">
        <v>8</v>
      </c>
      <c r="B18" s="74">
        <f t="shared" si="0"/>
        <v>0</v>
      </c>
      <c r="C18" s="84" t="s">
        <v>14</v>
      </c>
      <c r="D18" s="85" t="s">
        <v>43</v>
      </c>
      <c r="E18" s="117"/>
      <c r="F18" s="120"/>
      <c r="G18" s="19" t="str">
        <f t="shared" si="1"/>
        <v>-</v>
      </c>
      <c r="H18" s="22" t="str">
        <f t="shared" si="9"/>
        <v>*</v>
      </c>
      <c r="I18" s="23">
        <f t="shared" si="5"/>
        <v>10</v>
      </c>
      <c r="J18" s="23">
        <f t="shared" si="10"/>
        <v>0</v>
      </c>
      <c r="K18" s="23">
        <f t="shared" si="11"/>
        <v>0</v>
      </c>
      <c r="L18" s="23">
        <f t="shared" si="12"/>
        <v>10</v>
      </c>
      <c r="M18" s="37" t="str">
        <f>IFERROR(INDEX($H$11:$H$20,MATCH(LARGE($L$11:$L$20,ROW($M8:M18)+$K$21),$L$11:$L$20,0)),"")</f>
        <v>*</v>
      </c>
      <c r="N18" s="24" t="str">
        <f>IF(COUNTIF(M$11:$M18,M18)=1,MAX(N$10:$N17)+1,"")</f>
        <v/>
      </c>
      <c r="P18" s="33" t="str">
        <f t="shared" si="2"/>
        <v>-</v>
      </c>
      <c r="Q18" s="32" t="str">
        <f t="shared" si="7"/>
        <v>*</v>
      </c>
    </row>
    <row r="19" spans="1:17" ht="30" customHeight="1" x14ac:dyDescent="0.3">
      <c r="A19" s="68">
        <v>9</v>
      </c>
      <c r="B19" s="74">
        <f t="shared" si="0"/>
        <v>0</v>
      </c>
      <c r="C19" s="84" t="s">
        <v>14</v>
      </c>
      <c r="D19" s="85" t="s">
        <v>43</v>
      </c>
      <c r="E19" s="117"/>
      <c r="F19" s="120"/>
      <c r="G19" s="19" t="str">
        <f t="shared" si="1"/>
        <v>-</v>
      </c>
      <c r="H19" s="22" t="str">
        <f t="shared" si="9"/>
        <v>*</v>
      </c>
      <c r="I19" s="23">
        <f t="shared" si="5"/>
        <v>10</v>
      </c>
      <c r="J19" s="23">
        <f t="shared" si="10"/>
        <v>0</v>
      </c>
      <c r="K19" s="23">
        <f t="shared" si="11"/>
        <v>0</v>
      </c>
      <c r="L19" s="23">
        <f t="shared" si="12"/>
        <v>10</v>
      </c>
      <c r="M19" s="37" t="str">
        <f>IFERROR(INDEX($H$11:$H$20,MATCH(LARGE($L$11:$L$20,ROW($M9:M19)+$K$21),$L$11:$L$20,0)),"")</f>
        <v>*</v>
      </c>
      <c r="N19" s="24" t="str">
        <f>IF(COUNTIF(M$11:$M19,M19)=1,MAX(N$10:$N18)+1,"")</f>
        <v/>
      </c>
      <c r="P19" s="33" t="str">
        <f t="shared" si="2"/>
        <v>-</v>
      </c>
      <c r="Q19" s="32" t="str">
        <f t="shared" si="7"/>
        <v>*</v>
      </c>
    </row>
    <row r="20" spans="1:17" ht="30" customHeight="1" thickBot="1" x14ac:dyDescent="0.35">
      <c r="A20" s="70">
        <v>10</v>
      </c>
      <c r="B20" s="76">
        <f t="shared" si="0"/>
        <v>0</v>
      </c>
      <c r="C20" s="90" t="s">
        <v>14</v>
      </c>
      <c r="D20" s="91" t="s">
        <v>43</v>
      </c>
      <c r="E20" s="118"/>
      <c r="F20" s="121"/>
      <c r="G20" s="19" t="str">
        <f t="shared" si="1"/>
        <v>-</v>
      </c>
      <c r="H20" s="22" t="str">
        <f t="shared" si="9"/>
        <v>*</v>
      </c>
      <c r="I20" s="23">
        <f t="shared" si="5"/>
        <v>10</v>
      </c>
      <c r="J20" s="23">
        <f t="shared" si="10"/>
        <v>0</v>
      </c>
      <c r="K20" s="23">
        <f t="shared" si="11"/>
        <v>0</v>
      </c>
      <c r="L20" s="23">
        <f t="shared" si="12"/>
        <v>10</v>
      </c>
      <c r="M20" s="37" t="str">
        <f>IFERROR(INDEX($H$11:$H$20,MATCH(LARGE($L$11:$L$20,ROW($M10:M20)+$K$21),$L$11:$L$20,0)),"")</f>
        <v>*</v>
      </c>
      <c r="N20" s="24" t="str">
        <f>IF(COUNTIF(M$11:$M20,M20)=1,MAX(N$10:$N19)+1,"")</f>
        <v/>
      </c>
      <c r="P20" s="33" t="str">
        <f t="shared" si="2"/>
        <v>-</v>
      </c>
      <c r="Q20" s="32" t="str">
        <f t="shared" si="7"/>
        <v>*</v>
      </c>
    </row>
    <row r="21" spans="1:17" ht="30" customHeight="1" thickBot="1" x14ac:dyDescent="0.3">
      <c r="A21" s="107" t="str">
        <f>'GENEL BİLGİ GİRİŞİ'!A9</f>
        <v>Yaş Kategorisi:</v>
      </c>
      <c r="B21" s="108"/>
      <c r="C21" s="108"/>
      <c r="D21" s="109" t="str">
        <f>'GENEL BİLGİ GİRİŞİ'!B9</f>
        <v>2012(Bir öğrenci sporcu olabilir) - 2013 - 2014 Doğumlular</v>
      </c>
      <c r="E21" s="109"/>
      <c r="F21" s="110"/>
      <c r="H21" s="8"/>
      <c r="J21" s="27">
        <f>SUM(J11:J20)</f>
        <v>0</v>
      </c>
      <c r="K21" s="27">
        <f>SUM(K11:K20)</f>
        <v>0</v>
      </c>
    </row>
    <row r="22" spans="1:17" ht="30" customHeight="1" thickBot="1" x14ac:dyDescent="0.3">
      <c r="A22" s="151" t="s">
        <v>12</v>
      </c>
      <c r="B22" s="151"/>
      <c r="C22" s="72"/>
      <c r="D22" s="72"/>
      <c r="E22" s="71" t="s">
        <v>13</v>
      </c>
      <c r="F22" s="72"/>
      <c r="H22" s="8"/>
      <c r="M22" s="56" t="s">
        <v>41</v>
      </c>
    </row>
    <row r="23" spans="1:17" ht="30" customHeight="1" x14ac:dyDescent="0.25">
      <c r="A23" s="145" t="s">
        <v>160</v>
      </c>
      <c r="B23" s="146" t="s">
        <v>160</v>
      </c>
      <c r="C23" s="147"/>
      <c r="D23" s="147"/>
      <c r="E23" s="92" t="s">
        <v>160</v>
      </c>
      <c r="F23" s="93"/>
      <c r="H23" s="8"/>
      <c r="M23" s="57">
        <f>10-COUNTBLANK(N11:N20)</f>
        <v>1</v>
      </c>
      <c r="N23" s="35"/>
    </row>
    <row r="24" spans="1:17" ht="30" customHeight="1" x14ac:dyDescent="0.25">
      <c r="A24" s="148" t="s">
        <v>161</v>
      </c>
      <c r="B24" s="149" t="s">
        <v>161</v>
      </c>
      <c r="C24" s="150"/>
      <c r="D24" s="150"/>
      <c r="E24" s="94" t="s">
        <v>161</v>
      </c>
      <c r="F24" s="95"/>
      <c r="H24" s="8"/>
      <c r="N24" s="35"/>
    </row>
    <row r="25" spans="1:17" ht="30" customHeight="1" thickBot="1" x14ac:dyDescent="0.3">
      <c r="A25" s="139" t="s">
        <v>162</v>
      </c>
      <c r="B25" s="140" t="s">
        <v>162</v>
      </c>
      <c r="C25" s="141"/>
      <c r="D25" s="141"/>
      <c r="E25" s="96" t="s">
        <v>162</v>
      </c>
      <c r="F25" s="97"/>
      <c r="H25" s="8"/>
    </row>
    <row r="26" spans="1:17" x14ac:dyDescent="0.25">
      <c r="H26" s="8"/>
    </row>
    <row r="27" spans="1:17" x14ac:dyDescent="0.25">
      <c r="H27" s="8"/>
    </row>
    <row r="28" spans="1:17" x14ac:dyDescent="0.25">
      <c r="H28" s="8"/>
    </row>
    <row r="29" spans="1:17" x14ac:dyDescent="0.25">
      <c r="H29" s="8"/>
    </row>
    <row r="30" spans="1:17" x14ac:dyDescent="0.25">
      <c r="H30" s="8"/>
    </row>
    <row r="31" spans="1:17" x14ac:dyDescent="0.25">
      <c r="H31" s="25"/>
      <c r="I31" s="26"/>
      <c r="L31" s="28"/>
    </row>
  </sheetData>
  <sheetProtection algorithmName="SHA-512" hashValue="s3GmpgaY/u0o4YsHt2fQi5KpolxJUNrPJN+XOWY2jnKx7hS5jDOnluuKR2RkNivQ6iLIt5TwbbU1tSfeno+GVw==" saltValue="/M3cD/HzNBfy4A+nPD+qjg==" spinCount="100000" sheet="1" objects="1" scenarios="1"/>
  <mergeCells count="28">
    <mergeCell ref="L1:L10"/>
    <mergeCell ref="M1:M10"/>
    <mergeCell ref="D21:F21"/>
    <mergeCell ref="H1:H10"/>
    <mergeCell ref="I1:I10"/>
    <mergeCell ref="J1:J10"/>
    <mergeCell ref="K1:K10"/>
    <mergeCell ref="A1:F1"/>
    <mergeCell ref="A9:F9"/>
    <mergeCell ref="A5:B5"/>
    <mergeCell ref="A6:B6"/>
    <mergeCell ref="C6:D6"/>
    <mergeCell ref="C5:D5"/>
    <mergeCell ref="A2:F2"/>
    <mergeCell ref="A3:F3"/>
    <mergeCell ref="A8:F8"/>
    <mergeCell ref="C25:D25"/>
    <mergeCell ref="A23:B23"/>
    <mergeCell ref="A24:B24"/>
    <mergeCell ref="A25:B25"/>
    <mergeCell ref="A22:B22"/>
    <mergeCell ref="C23:D23"/>
    <mergeCell ref="C24:D24"/>
    <mergeCell ref="E16:E20"/>
    <mergeCell ref="F16:F20"/>
    <mergeCell ref="A21:C21"/>
    <mergeCell ref="A4:B4"/>
    <mergeCell ref="A7:F7"/>
  </mergeCells>
  <phoneticPr fontId="0" type="noConversion"/>
  <conditionalFormatting sqref="B11:B20">
    <cfRule type="cellIs" dxfId="8" priority="27" stopIfTrue="1" operator="equal">
      <formula>0</formula>
    </cfRule>
  </conditionalFormatting>
  <conditionalFormatting sqref="C11:C20">
    <cfRule type="cellIs" dxfId="7" priority="6" operator="lessThan">
      <formula>41275</formula>
    </cfRule>
  </conditionalFormatting>
  <conditionalFormatting sqref="E11:E17">
    <cfRule type="cellIs" dxfId="6" priority="25" stopIfTrue="1" operator="equal">
      <formula>0</formula>
    </cfRule>
  </conditionalFormatting>
  <conditionalFormatting sqref="M23">
    <cfRule type="cellIs" dxfId="5" priority="1" operator="equal">
      <formula>1</formula>
    </cfRule>
    <cfRule type="cellIs" dxfId="4" priority="2" operator="greaterThan">
      <formula>15</formula>
    </cfRule>
  </conditionalFormatting>
  <conditionalFormatting sqref="N11:N20">
    <cfRule type="cellIs" dxfId="3" priority="3" operator="greaterThan">
      <formula>15</formula>
    </cfRule>
    <cfRule type="containsBlanks" dxfId="2" priority="4">
      <formula>LEN(TRIM(N11))=0</formula>
    </cfRule>
  </conditionalFormatting>
  <conditionalFormatting sqref="N23:N24">
    <cfRule type="cellIs" dxfId="1" priority="17" operator="greaterThan">
      <formula>6</formula>
    </cfRule>
  </conditionalFormatting>
  <printOptions horizontalCentered="1"/>
  <pageMargins left="0.19685039370078741" right="0.19685039370078741" top="1.1811023622047245" bottom="0.27559055118110237" header="0.31496062992125984" footer="0.15748031496062992"/>
  <pageSetup paperSize="9" scale="5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F4003-F2AE-4FD4-8D4F-4CF311832638}">
  <sheetPr>
    <tabColor rgb="FF00B050"/>
  </sheetPr>
  <dimension ref="A1:D101"/>
  <sheetViews>
    <sheetView topLeftCell="A61" workbookViewId="0">
      <selection activeCell="B74" sqref="B74"/>
    </sheetView>
  </sheetViews>
  <sheetFormatPr defaultRowHeight="15.6" x14ac:dyDescent="0.3"/>
  <cols>
    <col min="1" max="1" width="4.77734375" style="42" bestFit="1" customWidth="1"/>
    <col min="2" max="2" width="8.109375" style="43" bestFit="1" customWidth="1"/>
    <col min="3" max="3" width="56.6640625" style="44" bestFit="1" customWidth="1"/>
    <col min="4" max="4" width="18.6640625" style="45" bestFit="1" customWidth="1"/>
  </cols>
  <sheetData>
    <row r="1" spans="1:4" x14ac:dyDescent="0.3">
      <c r="A1" s="155" t="s">
        <v>48</v>
      </c>
      <c r="B1" s="155"/>
      <c r="C1" s="155"/>
      <c r="D1" s="155"/>
    </row>
    <row r="3" spans="1:4" ht="31.2" x14ac:dyDescent="0.3">
      <c r="A3" s="46" t="s">
        <v>49</v>
      </c>
      <c r="B3" s="46" t="s">
        <v>50</v>
      </c>
      <c r="C3" s="46" t="s">
        <v>51</v>
      </c>
      <c r="D3" s="46" t="s">
        <v>52</v>
      </c>
    </row>
    <row r="4" spans="1:4" x14ac:dyDescent="0.3">
      <c r="A4" s="47">
        <v>1</v>
      </c>
      <c r="B4" s="48">
        <v>65</v>
      </c>
      <c r="C4" s="49" t="s">
        <v>53</v>
      </c>
      <c r="D4" s="50" t="s">
        <v>54</v>
      </c>
    </row>
    <row r="5" spans="1:4" x14ac:dyDescent="0.3">
      <c r="A5" s="47">
        <v>2</v>
      </c>
      <c r="B5" s="48">
        <v>11</v>
      </c>
      <c r="C5" s="49" t="s">
        <v>55</v>
      </c>
      <c r="D5" s="51" t="s">
        <v>56</v>
      </c>
    </row>
    <row r="6" spans="1:4" x14ac:dyDescent="0.3">
      <c r="A6" s="47">
        <v>3</v>
      </c>
      <c r="B6" s="48">
        <v>66</v>
      </c>
      <c r="C6" s="49" t="s">
        <v>57</v>
      </c>
      <c r="D6" s="50" t="s">
        <v>54</v>
      </c>
    </row>
    <row r="7" spans="1:4" x14ac:dyDescent="0.3">
      <c r="A7" s="47">
        <v>4</v>
      </c>
      <c r="B7" s="48">
        <v>56</v>
      </c>
      <c r="C7" s="49" t="s">
        <v>58</v>
      </c>
      <c r="D7" s="52" t="s">
        <v>59</v>
      </c>
    </row>
    <row r="8" spans="1:4" x14ac:dyDescent="0.3">
      <c r="A8" s="47">
        <v>5</v>
      </c>
      <c r="B8" s="47">
        <v>101</v>
      </c>
      <c r="C8" s="53" t="s">
        <v>60</v>
      </c>
      <c r="D8" s="51" t="s">
        <v>56</v>
      </c>
    </row>
    <row r="9" spans="1:4" x14ac:dyDescent="0.3">
      <c r="A9" s="47">
        <v>7</v>
      </c>
      <c r="B9" s="47">
        <v>176</v>
      </c>
      <c r="C9" s="53" t="s">
        <v>61</v>
      </c>
      <c r="D9" s="52" t="s">
        <v>59</v>
      </c>
    </row>
    <row r="10" spans="1:4" x14ac:dyDescent="0.3">
      <c r="A10" s="47">
        <v>8</v>
      </c>
      <c r="B10" s="48">
        <v>36</v>
      </c>
      <c r="C10" s="49" t="s">
        <v>62</v>
      </c>
      <c r="D10" s="52" t="s">
        <v>59</v>
      </c>
    </row>
    <row r="11" spans="1:4" x14ac:dyDescent="0.3">
      <c r="A11" s="47">
        <v>9</v>
      </c>
      <c r="B11" s="48">
        <v>12</v>
      </c>
      <c r="C11" s="49" t="s">
        <v>63</v>
      </c>
      <c r="D11" s="51" t="s">
        <v>56</v>
      </c>
    </row>
    <row r="12" spans="1:4" x14ac:dyDescent="0.3">
      <c r="A12" s="47">
        <v>10</v>
      </c>
      <c r="B12" s="47">
        <v>70</v>
      </c>
      <c r="C12" s="53" t="s">
        <v>64</v>
      </c>
      <c r="D12" s="50" t="s">
        <v>54</v>
      </c>
    </row>
    <row r="13" spans="1:4" x14ac:dyDescent="0.3">
      <c r="A13" s="47">
        <v>11</v>
      </c>
      <c r="B13" s="48">
        <v>2</v>
      </c>
      <c r="C13" s="49" t="s">
        <v>65</v>
      </c>
      <c r="D13" s="51" t="s">
        <v>56</v>
      </c>
    </row>
    <row r="14" spans="1:4" x14ac:dyDescent="0.3">
      <c r="A14" s="47">
        <v>12</v>
      </c>
      <c r="B14" s="48">
        <v>1</v>
      </c>
      <c r="C14" s="49" t="s">
        <v>66</v>
      </c>
      <c r="D14" s="51" t="s">
        <v>56</v>
      </c>
    </row>
    <row r="15" spans="1:4" x14ac:dyDescent="0.3">
      <c r="A15" s="47">
        <v>13</v>
      </c>
      <c r="B15" s="47">
        <v>111</v>
      </c>
      <c r="C15" s="53" t="s">
        <v>67</v>
      </c>
      <c r="D15" s="54" t="s">
        <v>68</v>
      </c>
    </row>
    <row r="16" spans="1:4" x14ac:dyDescent="0.3">
      <c r="A16" s="47">
        <v>14</v>
      </c>
      <c r="B16" s="48">
        <v>13</v>
      </c>
      <c r="C16" s="49" t="s">
        <v>69</v>
      </c>
      <c r="D16" s="51" t="s">
        <v>56</v>
      </c>
    </row>
    <row r="17" spans="1:4" x14ac:dyDescent="0.3">
      <c r="A17" s="47">
        <v>15</v>
      </c>
      <c r="B17" s="48">
        <v>43</v>
      </c>
      <c r="C17" s="49" t="s">
        <v>70</v>
      </c>
      <c r="D17" s="52" t="s">
        <v>59</v>
      </c>
    </row>
    <row r="18" spans="1:4" x14ac:dyDescent="0.3">
      <c r="A18" s="47">
        <v>16</v>
      </c>
      <c r="B18" s="47">
        <v>89</v>
      </c>
      <c r="C18" s="53" t="s">
        <v>71</v>
      </c>
      <c r="D18" s="51" t="s">
        <v>56</v>
      </c>
    </row>
    <row r="19" spans="1:4" x14ac:dyDescent="0.3">
      <c r="A19" s="47">
        <v>17</v>
      </c>
      <c r="B19" s="48">
        <v>10</v>
      </c>
      <c r="C19" s="49" t="s">
        <v>72</v>
      </c>
      <c r="D19" s="51" t="s">
        <v>56</v>
      </c>
    </row>
    <row r="20" spans="1:4" x14ac:dyDescent="0.3">
      <c r="A20" s="47">
        <v>19</v>
      </c>
      <c r="B20" s="47">
        <v>73</v>
      </c>
      <c r="C20" s="53" t="s">
        <v>73</v>
      </c>
      <c r="D20" s="50" t="s">
        <v>54</v>
      </c>
    </row>
    <row r="21" spans="1:4" x14ac:dyDescent="0.3">
      <c r="A21" s="47">
        <v>20</v>
      </c>
      <c r="B21" s="47">
        <v>74</v>
      </c>
      <c r="C21" s="53" t="s">
        <v>74</v>
      </c>
      <c r="D21" s="50" t="s">
        <v>54</v>
      </c>
    </row>
    <row r="22" spans="1:4" x14ac:dyDescent="0.3">
      <c r="A22" s="47">
        <v>21</v>
      </c>
      <c r="B22" s="47">
        <v>160</v>
      </c>
      <c r="C22" s="53" t="s">
        <v>75</v>
      </c>
      <c r="D22" s="47" t="s">
        <v>76</v>
      </c>
    </row>
    <row r="23" spans="1:4" x14ac:dyDescent="0.3">
      <c r="A23" s="47">
        <v>22</v>
      </c>
      <c r="B23" s="48">
        <v>44</v>
      </c>
      <c r="C23" s="49" t="s">
        <v>77</v>
      </c>
      <c r="D23" s="52" t="s">
        <v>59</v>
      </c>
    </row>
    <row r="24" spans="1:4" x14ac:dyDescent="0.3">
      <c r="A24" s="47">
        <v>23</v>
      </c>
      <c r="B24" s="48">
        <v>17</v>
      </c>
      <c r="C24" s="49" t="s">
        <v>78</v>
      </c>
      <c r="D24" s="51" t="s">
        <v>56</v>
      </c>
    </row>
    <row r="25" spans="1:4" x14ac:dyDescent="0.3">
      <c r="A25" s="47">
        <v>24</v>
      </c>
      <c r="B25" s="47">
        <v>76</v>
      </c>
      <c r="C25" s="53" t="s">
        <v>79</v>
      </c>
      <c r="D25" s="50" t="s">
        <v>54</v>
      </c>
    </row>
    <row r="26" spans="1:4" x14ac:dyDescent="0.3">
      <c r="A26" s="47">
        <v>25</v>
      </c>
      <c r="B26" s="47">
        <v>167</v>
      </c>
      <c r="C26" s="53" t="s">
        <v>80</v>
      </c>
      <c r="D26" s="47" t="s">
        <v>76</v>
      </c>
    </row>
    <row r="27" spans="1:4" x14ac:dyDescent="0.3">
      <c r="A27" s="47">
        <v>26</v>
      </c>
      <c r="B27" s="47">
        <v>91</v>
      </c>
      <c r="C27" s="53" t="s">
        <v>81</v>
      </c>
      <c r="D27" s="50" t="s">
        <v>54</v>
      </c>
    </row>
    <row r="28" spans="1:4" x14ac:dyDescent="0.3">
      <c r="A28" s="47">
        <v>27</v>
      </c>
      <c r="B28" s="47">
        <v>99</v>
      </c>
      <c r="C28" s="53" t="s">
        <v>82</v>
      </c>
      <c r="D28" s="54" t="s">
        <v>68</v>
      </c>
    </row>
    <row r="29" spans="1:4" x14ac:dyDescent="0.3">
      <c r="A29" s="47">
        <v>28</v>
      </c>
      <c r="B29" s="47">
        <v>174</v>
      </c>
      <c r="C29" s="53" t="s">
        <v>83</v>
      </c>
      <c r="D29" s="52" t="s">
        <v>59</v>
      </c>
    </row>
    <row r="30" spans="1:4" x14ac:dyDescent="0.3">
      <c r="A30" s="47">
        <v>29</v>
      </c>
      <c r="B30" s="47">
        <v>46</v>
      </c>
      <c r="C30" s="53" t="s">
        <v>84</v>
      </c>
      <c r="D30" s="52" t="s">
        <v>59</v>
      </c>
    </row>
    <row r="31" spans="1:4" x14ac:dyDescent="0.3">
      <c r="A31" s="47">
        <v>30</v>
      </c>
      <c r="B31" s="48">
        <v>23</v>
      </c>
      <c r="C31" s="49" t="s">
        <v>85</v>
      </c>
      <c r="D31" s="51" t="s">
        <v>56</v>
      </c>
    </row>
    <row r="32" spans="1:4" x14ac:dyDescent="0.3">
      <c r="A32" s="47">
        <v>31</v>
      </c>
      <c r="B32" s="47">
        <v>95</v>
      </c>
      <c r="C32" s="53" t="s">
        <v>86</v>
      </c>
      <c r="D32" s="52" t="s">
        <v>59</v>
      </c>
    </row>
    <row r="33" spans="1:4" x14ac:dyDescent="0.3">
      <c r="A33" s="47">
        <v>32</v>
      </c>
      <c r="B33" s="47">
        <v>120</v>
      </c>
      <c r="C33" s="53" t="s">
        <v>87</v>
      </c>
      <c r="D33" s="47" t="s">
        <v>76</v>
      </c>
    </row>
    <row r="34" spans="1:4" x14ac:dyDescent="0.3">
      <c r="A34" s="47">
        <v>33</v>
      </c>
      <c r="B34" s="47">
        <v>88</v>
      </c>
      <c r="C34" s="53" t="s">
        <v>88</v>
      </c>
      <c r="D34" s="51" t="s">
        <v>56</v>
      </c>
    </row>
    <row r="35" spans="1:4" x14ac:dyDescent="0.3">
      <c r="A35" s="47">
        <v>34</v>
      </c>
      <c r="B35" s="47">
        <v>83</v>
      </c>
      <c r="C35" s="53" t="s">
        <v>89</v>
      </c>
      <c r="D35" s="50" t="s">
        <v>54</v>
      </c>
    </row>
    <row r="36" spans="1:4" x14ac:dyDescent="0.3">
      <c r="A36" s="47">
        <v>35</v>
      </c>
      <c r="B36" s="47">
        <v>77</v>
      </c>
      <c r="C36" s="53" t="s">
        <v>90</v>
      </c>
      <c r="D36" s="50" t="s">
        <v>54</v>
      </c>
    </row>
    <row r="37" spans="1:4" x14ac:dyDescent="0.3">
      <c r="A37" s="47">
        <v>36</v>
      </c>
      <c r="B37" s="48">
        <v>58</v>
      </c>
      <c r="C37" s="49" t="s">
        <v>91</v>
      </c>
      <c r="D37" s="47" t="s">
        <v>76</v>
      </c>
    </row>
    <row r="38" spans="1:4" x14ac:dyDescent="0.3">
      <c r="A38" s="47">
        <v>37</v>
      </c>
      <c r="B38" s="47">
        <v>112</v>
      </c>
      <c r="C38" s="53" t="s">
        <v>92</v>
      </c>
      <c r="D38" s="54" t="s">
        <v>68</v>
      </c>
    </row>
    <row r="39" spans="1:4" x14ac:dyDescent="0.3">
      <c r="A39" s="47">
        <v>38</v>
      </c>
      <c r="B39" s="48">
        <v>34</v>
      </c>
      <c r="C39" s="49" t="s">
        <v>93</v>
      </c>
      <c r="D39" s="52" t="s">
        <v>59</v>
      </c>
    </row>
    <row r="40" spans="1:4" x14ac:dyDescent="0.3">
      <c r="A40" s="47">
        <v>39</v>
      </c>
      <c r="B40" s="47">
        <v>145</v>
      </c>
      <c r="C40" s="53" t="s">
        <v>94</v>
      </c>
      <c r="D40" s="47" t="s">
        <v>76</v>
      </c>
    </row>
    <row r="41" spans="1:4" x14ac:dyDescent="0.3">
      <c r="A41" s="47">
        <v>40</v>
      </c>
      <c r="B41" s="48">
        <v>4</v>
      </c>
      <c r="C41" s="49" t="s">
        <v>95</v>
      </c>
      <c r="D41" s="51" t="s">
        <v>56</v>
      </c>
    </row>
    <row r="42" spans="1:4" x14ac:dyDescent="0.3">
      <c r="A42" s="47">
        <v>41</v>
      </c>
      <c r="B42" s="47">
        <v>199</v>
      </c>
      <c r="C42" s="53" t="s">
        <v>96</v>
      </c>
      <c r="D42" s="50" t="s">
        <v>54</v>
      </c>
    </row>
    <row r="43" spans="1:4" x14ac:dyDescent="0.3">
      <c r="A43" s="47">
        <v>42</v>
      </c>
      <c r="B43" s="48">
        <v>22</v>
      </c>
      <c r="C43" s="49" t="s">
        <v>97</v>
      </c>
      <c r="D43" s="51" t="s">
        <v>56</v>
      </c>
    </row>
    <row r="44" spans="1:4" x14ac:dyDescent="0.3">
      <c r="A44" s="47">
        <v>43</v>
      </c>
      <c r="B44" s="47">
        <v>175</v>
      </c>
      <c r="C44" s="53" t="s">
        <v>98</v>
      </c>
      <c r="D44" s="52" t="s">
        <v>59</v>
      </c>
    </row>
    <row r="45" spans="1:4" x14ac:dyDescent="0.3">
      <c r="A45" s="47">
        <v>44</v>
      </c>
      <c r="B45" s="47">
        <v>108</v>
      </c>
      <c r="C45" s="53" t="s">
        <v>99</v>
      </c>
      <c r="D45" s="54" t="s">
        <v>68</v>
      </c>
    </row>
    <row r="46" spans="1:4" x14ac:dyDescent="0.3">
      <c r="A46" s="47">
        <v>45</v>
      </c>
      <c r="B46" s="47">
        <v>93</v>
      </c>
      <c r="C46" s="53" t="s">
        <v>100</v>
      </c>
      <c r="D46" s="50" t="s">
        <v>54</v>
      </c>
    </row>
    <row r="47" spans="1:4" x14ac:dyDescent="0.3">
      <c r="A47" s="47">
        <v>46</v>
      </c>
      <c r="B47" s="48">
        <v>24</v>
      </c>
      <c r="C47" s="49" t="s">
        <v>101</v>
      </c>
      <c r="D47" s="51" t="s">
        <v>56</v>
      </c>
    </row>
    <row r="48" spans="1:4" x14ac:dyDescent="0.3">
      <c r="A48" s="47">
        <v>47</v>
      </c>
      <c r="B48" s="47">
        <v>179</v>
      </c>
      <c r="C48" s="53" t="s">
        <v>102</v>
      </c>
      <c r="D48" s="52" t="s">
        <v>59</v>
      </c>
    </row>
    <row r="49" spans="1:4" x14ac:dyDescent="0.3">
      <c r="A49" s="47">
        <v>48</v>
      </c>
      <c r="B49" s="47">
        <v>81</v>
      </c>
      <c r="C49" s="53" t="s">
        <v>103</v>
      </c>
      <c r="D49" s="50" t="s">
        <v>54</v>
      </c>
    </row>
    <row r="50" spans="1:4" x14ac:dyDescent="0.3">
      <c r="A50" s="47">
        <v>49</v>
      </c>
      <c r="B50" s="47">
        <v>82</v>
      </c>
      <c r="C50" s="53" t="s">
        <v>104</v>
      </c>
      <c r="D50" s="50" t="s">
        <v>54</v>
      </c>
    </row>
    <row r="51" spans="1:4" x14ac:dyDescent="0.3">
      <c r="A51" s="47">
        <v>50</v>
      </c>
      <c r="B51" s="47">
        <v>181</v>
      </c>
      <c r="C51" s="53" t="s">
        <v>105</v>
      </c>
      <c r="D51" s="47" t="s">
        <v>76</v>
      </c>
    </row>
    <row r="52" spans="1:4" x14ac:dyDescent="0.3">
      <c r="A52" s="47">
        <v>51</v>
      </c>
      <c r="B52" s="47">
        <v>141</v>
      </c>
      <c r="C52" s="53" t="s">
        <v>106</v>
      </c>
      <c r="D52" s="47" t="s">
        <v>76</v>
      </c>
    </row>
    <row r="53" spans="1:4" x14ac:dyDescent="0.3">
      <c r="A53" s="47">
        <v>52</v>
      </c>
      <c r="B53" s="47">
        <v>109</v>
      </c>
      <c r="C53" s="53" t="s">
        <v>107</v>
      </c>
      <c r="D53" s="54" t="s">
        <v>68</v>
      </c>
    </row>
    <row r="54" spans="1:4" x14ac:dyDescent="0.3">
      <c r="A54" s="47">
        <v>53</v>
      </c>
      <c r="B54" s="47">
        <v>85</v>
      </c>
      <c r="C54" s="53" t="s">
        <v>108</v>
      </c>
      <c r="D54" s="50" t="s">
        <v>54</v>
      </c>
    </row>
    <row r="55" spans="1:4" x14ac:dyDescent="0.3">
      <c r="A55" s="47">
        <v>54</v>
      </c>
      <c r="B55" s="47">
        <v>96</v>
      </c>
      <c r="C55" s="53" t="s">
        <v>109</v>
      </c>
      <c r="D55" s="54" t="s">
        <v>68</v>
      </c>
    </row>
    <row r="56" spans="1:4" x14ac:dyDescent="0.3">
      <c r="A56" s="47">
        <v>55</v>
      </c>
      <c r="B56" s="47">
        <v>27</v>
      </c>
      <c r="C56" s="53" t="s">
        <v>110</v>
      </c>
      <c r="D56" s="51" t="s">
        <v>56</v>
      </c>
    </row>
    <row r="57" spans="1:4" x14ac:dyDescent="0.3">
      <c r="A57" s="47">
        <v>56</v>
      </c>
      <c r="B57" s="47">
        <v>84</v>
      </c>
      <c r="C57" s="53" t="s">
        <v>111</v>
      </c>
      <c r="D57" s="50" t="s">
        <v>54</v>
      </c>
    </row>
    <row r="58" spans="1:4" x14ac:dyDescent="0.3">
      <c r="A58" s="47">
        <v>57</v>
      </c>
      <c r="B58" s="47">
        <v>147</v>
      </c>
      <c r="C58" s="53" t="s">
        <v>112</v>
      </c>
      <c r="D58" s="47" t="s">
        <v>76</v>
      </c>
    </row>
    <row r="59" spans="1:4" x14ac:dyDescent="0.3">
      <c r="A59" s="47">
        <v>58</v>
      </c>
      <c r="B59" s="48">
        <v>55</v>
      </c>
      <c r="C59" s="49" t="s">
        <v>113</v>
      </c>
      <c r="D59" s="47" t="s">
        <v>76</v>
      </c>
    </row>
    <row r="60" spans="1:4" x14ac:dyDescent="0.3">
      <c r="A60" s="47">
        <v>59</v>
      </c>
      <c r="B60" s="47">
        <v>90</v>
      </c>
      <c r="C60" s="53" t="s">
        <v>114</v>
      </c>
      <c r="D60" s="50" t="s">
        <v>54</v>
      </c>
    </row>
    <row r="61" spans="1:4" x14ac:dyDescent="0.3">
      <c r="A61" s="47">
        <v>60</v>
      </c>
      <c r="B61" s="47">
        <v>87</v>
      </c>
      <c r="C61" s="53" t="s">
        <v>115</v>
      </c>
      <c r="D61" s="47" t="s">
        <v>76</v>
      </c>
    </row>
    <row r="62" spans="1:4" x14ac:dyDescent="0.3">
      <c r="A62" s="47">
        <v>61</v>
      </c>
      <c r="B62" s="47">
        <v>79</v>
      </c>
      <c r="C62" s="53" t="s">
        <v>116</v>
      </c>
      <c r="D62" s="50" t="s">
        <v>54</v>
      </c>
    </row>
    <row r="63" spans="1:4" x14ac:dyDescent="0.3">
      <c r="A63" s="47">
        <v>62</v>
      </c>
      <c r="B63" s="47">
        <v>78</v>
      </c>
      <c r="C63" s="53" t="s">
        <v>117</v>
      </c>
      <c r="D63" s="51" t="s">
        <v>56</v>
      </c>
    </row>
    <row r="64" spans="1:4" x14ac:dyDescent="0.3">
      <c r="A64" s="47">
        <v>63</v>
      </c>
      <c r="B64" s="48">
        <v>3</v>
      </c>
      <c r="C64" s="49" t="s">
        <v>118</v>
      </c>
      <c r="D64" s="51" t="s">
        <v>56</v>
      </c>
    </row>
    <row r="65" spans="1:4" x14ac:dyDescent="0.3">
      <c r="A65" s="47">
        <v>64</v>
      </c>
      <c r="B65" s="47">
        <v>94</v>
      </c>
      <c r="C65" s="53" t="s">
        <v>119</v>
      </c>
      <c r="D65" s="52" t="s">
        <v>59</v>
      </c>
    </row>
    <row r="66" spans="1:4" x14ac:dyDescent="0.3">
      <c r="A66" s="47">
        <v>65</v>
      </c>
      <c r="B66" s="47">
        <v>102</v>
      </c>
      <c r="C66" s="53" t="s">
        <v>120</v>
      </c>
      <c r="D66" s="52" t="s">
        <v>59</v>
      </c>
    </row>
    <row r="67" spans="1:4" x14ac:dyDescent="0.3">
      <c r="A67" s="47">
        <v>66</v>
      </c>
      <c r="B67" s="48">
        <v>38</v>
      </c>
      <c r="C67" s="49" t="s">
        <v>121</v>
      </c>
      <c r="D67" s="52" t="s">
        <v>59</v>
      </c>
    </row>
    <row r="68" spans="1:4" x14ac:dyDescent="0.3">
      <c r="A68" s="47">
        <v>67</v>
      </c>
      <c r="B68" s="47">
        <v>152</v>
      </c>
      <c r="C68" s="53" t="s">
        <v>122</v>
      </c>
      <c r="D68" s="47" t="s">
        <v>76</v>
      </c>
    </row>
    <row r="69" spans="1:4" x14ac:dyDescent="0.3">
      <c r="A69" s="47">
        <v>68</v>
      </c>
      <c r="B69" s="47">
        <v>116</v>
      </c>
      <c r="C69" s="53" t="s">
        <v>123</v>
      </c>
      <c r="D69" s="54" t="s">
        <v>68</v>
      </c>
    </row>
    <row r="70" spans="1:4" x14ac:dyDescent="0.3">
      <c r="A70" s="47">
        <v>69</v>
      </c>
      <c r="B70" s="48">
        <v>6</v>
      </c>
      <c r="C70" s="49" t="s">
        <v>124</v>
      </c>
      <c r="D70" s="51" t="s">
        <v>56</v>
      </c>
    </row>
    <row r="71" spans="1:4" x14ac:dyDescent="0.3">
      <c r="A71" s="47">
        <v>70</v>
      </c>
      <c r="B71" s="48">
        <v>7</v>
      </c>
      <c r="C71" s="49" t="s">
        <v>125</v>
      </c>
      <c r="D71" s="51" t="s">
        <v>56</v>
      </c>
    </row>
    <row r="72" spans="1:4" x14ac:dyDescent="0.3">
      <c r="A72" s="47">
        <v>71</v>
      </c>
      <c r="B72" s="47">
        <v>200</v>
      </c>
      <c r="C72" s="53" t="s">
        <v>126</v>
      </c>
      <c r="D72" s="50" t="s">
        <v>54</v>
      </c>
    </row>
    <row r="73" spans="1:4" x14ac:dyDescent="0.3">
      <c r="A73" s="47">
        <v>72</v>
      </c>
      <c r="B73" s="47">
        <v>97</v>
      </c>
      <c r="C73" s="53" t="s">
        <v>127</v>
      </c>
      <c r="D73" s="52" t="s">
        <v>59</v>
      </c>
    </row>
    <row r="74" spans="1:4" x14ac:dyDescent="0.3">
      <c r="A74" s="47">
        <v>73</v>
      </c>
      <c r="B74" s="47">
        <v>119</v>
      </c>
      <c r="C74" s="53" t="s">
        <v>128</v>
      </c>
      <c r="D74" s="47" t="s">
        <v>76</v>
      </c>
    </row>
    <row r="75" spans="1:4" x14ac:dyDescent="0.3">
      <c r="A75" s="47">
        <v>74</v>
      </c>
      <c r="B75" s="48">
        <v>29</v>
      </c>
      <c r="C75" s="49" t="s">
        <v>129</v>
      </c>
      <c r="D75" s="51" t="s">
        <v>56</v>
      </c>
    </row>
    <row r="76" spans="1:4" x14ac:dyDescent="0.3">
      <c r="A76" s="47">
        <v>75</v>
      </c>
      <c r="B76" s="47">
        <v>162</v>
      </c>
      <c r="C76" s="53" t="s">
        <v>130</v>
      </c>
      <c r="D76" s="47" t="s">
        <v>76</v>
      </c>
    </row>
    <row r="77" spans="1:4" x14ac:dyDescent="0.3">
      <c r="A77" s="47">
        <v>76</v>
      </c>
      <c r="B77" s="48">
        <v>40</v>
      </c>
      <c r="C77" s="49" t="s">
        <v>131</v>
      </c>
      <c r="D77" s="52" t="s">
        <v>59</v>
      </c>
    </row>
    <row r="78" spans="1:4" x14ac:dyDescent="0.3">
      <c r="A78" s="47">
        <v>77</v>
      </c>
      <c r="B78" s="48">
        <v>41</v>
      </c>
      <c r="C78" s="49" t="s">
        <v>132</v>
      </c>
      <c r="D78" s="52" t="s">
        <v>59</v>
      </c>
    </row>
    <row r="79" spans="1:4" x14ac:dyDescent="0.3">
      <c r="A79" s="47">
        <v>78</v>
      </c>
      <c r="B79" s="47">
        <v>134</v>
      </c>
      <c r="C79" s="53" t="s">
        <v>133</v>
      </c>
      <c r="D79" s="47" t="s">
        <v>76</v>
      </c>
    </row>
    <row r="80" spans="1:4" x14ac:dyDescent="0.3">
      <c r="A80" s="47">
        <v>79</v>
      </c>
      <c r="B80" s="48">
        <v>8</v>
      </c>
      <c r="C80" s="49" t="s">
        <v>134</v>
      </c>
      <c r="D80" s="51" t="s">
        <v>56</v>
      </c>
    </row>
    <row r="81" spans="1:4" x14ac:dyDescent="0.3">
      <c r="A81" s="47">
        <v>80</v>
      </c>
      <c r="B81" s="48">
        <v>9</v>
      </c>
      <c r="C81" s="49" t="s">
        <v>135</v>
      </c>
      <c r="D81" s="51" t="s">
        <v>56</v>
      </c>
    </row>
    <row r="82" spans="1:4" x14ac:dyDescent="0.3">
      <c r="A82" s="47">
        <v>81</v>
      </c>
      <c r="B82" s="48">
        <v>42</v>
      </c>
      <c r="C82" s="49" t="s">
        <v>136</v>
      </c>
      <c r="D82" s="52" t="s">
        <v>59</v>
      </c>
    </row>
    <row r="83" spans="1:4" x14ac:dyDescent="0.3">
      <c r="A83" s="47">
        <v>82</v>
      </c>
      <c r="B83" s="47">
        <v>161</v>
      </c>
      <c r="C83" s="53" t="s">
        <v>137</v>
      </c>
      <c r="D83" s="47" t="s">
        <v>76</v>
      </c>
    </row>
    <row r="84" spans="1:4" x14ac:dyDescent="0.3">
      <c r="A84" s="47">
        <v>83</v>
      </c>
      <c r="B84" s="47">
        <v>282</v>
      </c>
      <c r="C84" s="53" t="s">
        <v>138</v>
      </c>
      <c r="D84" s="51" t="s">
        <v>56</v>
      </c>
    </row>
    <row r="85" spans="1:4" x14ac:dyDescent="0.3">
      <c r="A85" s="47">
        <v>84</v>
      </c>
      <c r="B85" s="47">
        <v>92</v>
      </c>
      <c r="C85" s="53" t="s">
        <v>139</v>
      </c>
      <c r="D85" s="50" t="s">
        <v>54</v>
      </c>
    </row>
    <row r="86" spans="1:4" x14ac:dyDescent="0.3">
      <c r="A86" s="47">
        <v>85</v>
      </c>
      <c r="B86" s="47">
        <v>202</v>
      </c>
      <c r="C86" s="53" t="s">
        <v>140</v>
      </c>
      <c r="D86" s="50" t="s">
        <v>54</v>
      </c>
    </row>
    <row r="87" spans="1:4" x14ac:dyDescent="0.3">
      <c r="A87" s="47">
        <v>86</v>
      </c>
      <c r="B87" s="47">
        <v>158</v>
      </c>
      <c r="C87" s="53" t="s">
        <v>141</v>
      </c>
      <c r="D87" s="50" t="s">
        <v>54</v>
      </c>
    </row>
    <row r="88" spans="1:4" x14ac:dyDescent="0.3">
      <c r="A88" s="47">
        <v>87</v>
      </c>
      <c r="B88" s="47">
        <v>100</v>
      </c>
      <c r="C88" s="53" t="s">
        <v>142</v>
      </c>
      <c r="D88" s="52" t="s">
        <v>59</v>
      </c>
    </row>
    <row r="89" spans="1:4" x14ac:dyDescent="0.3">
      <c r="A89" s="47">
        <v>88</v>
      </c>
      <c r="B89" s="48">
        <v>62</v>
      </c>
      <c r="C89" s="49" t="s">
        <v>143</v>
      </c>
      <c r="D89" s="52" t="s">
        <v>59</v>
      </c>
    </row>
    <row r="90" spans="1:4" x14ac:dyDescent="0.3">
      <c r="A90" s="47">
        <v>89</v>
      </c>
      <c r="B90" s="47">
        <v>157</v>
      </c>
      <c r="C90" s="53" t="s">
        <v>144</v>
      </c>
      <c r="D90" s="47" t="s">
        <v>76</v>
      </c>
    </row>
    <row r="91" spans="1:4" x14ac:dyDescent="0.3">
      <c r="A91" s="47">
        <v>90</v>
      </c>
      <c r="B91" s="48">
        <v>63</v>
      </c>
      <c r="C91" s="49" t="s">
        <v>145</v>
      </c>
      <c r="D91" s="52" t="s">
        <v>59</v>
      </c>
    </row>
    <row r="92" spans="1:4" x14ac:dyDescent="0.3">
      <c r="A92" s="47">
        <v>91</v>
      </c>
      <c r="B92" s="48">
        <v>26</v>
      </c>
      <c r="C92" s="49" t="s">
        <v>146</v>
      </c>
      <c r="D92" s="51" t="s">
        <v>56</v>
      </c>
    </row>
    <row r="93" spans="1:4" x14ac:dyDescent="0.3">
      <c r="A93" s="47">
        <v>92</v>
      </c>
      <c r="B93" s="47">
        <v>86</v>
      </c>
      <c r="C93" s="53" t="s">
        <v>147</v>
      </c>
      <c r="D93" s="47" t="s">
        <v>76</v>
      </c>
    </row>
    <row r="94" spans="1:4" x14ac:dyDescent="0.3">
      <c r="A94" s="47">
        <v>93</v>
      </c>
      <c r="B94" s="47">
        <v>105</v>
      </c>
      <c r="C94" s="53" t="s">
        <v>148</v>
      </c>
      <c r="D94" s="54" t="s">
        <v>68</v>
      </c>
    </row>
    <row r="95" spans="1:4" x14ac:dyDescent="0.3">
      <c r="A95" s="47">
        <v>94</v>
      </c>
      <c r="B95" s="48">
        <v>64</v>
      </c>
      <c r="C95" s="49" t="s">
        <v>149</v>
      </c>
      <c r="D95" s="47" t="s">
        <v>76</v>
      </c>
    </row>
    <row r="96" spans="1:4" x14ac:dyDescent="0.3">
      <c r="A96" s="47">
        <v>95</v>
      </c>
      <c r="B96" s="47">
        <v>169</v>
      </c>
      <c r="C96" s="53" t="s">
        <v>150</v>
      </c>
      <c r="D96" s="47" t="s">
        <v>76</v>
      </c>
    </row>
    <row r="97" spans="1:4" x14ac:dyDescent="0.3">
      <c r="A97" s="47">
        <v>96</v>
      </c>
      <c r="B97" s="47">
        <v>107</v>
      </c>
      <c r="C97" s="53" t="s">
        <v>151</v>
      </c>
      <c r="D97" s="54" t="s">
        <v>68</v>
      </c>
    </row>
    <row r="98" spans="1:4" x14ac:dyDescent="0.3">
      <c r="A98" s="47">
        <v>97</v>
      </c>
      <c r="B98" s="47">
        <v>173</v>
      </c>
      <c r="C98" s="53" t="s">
        <v>152</v>
      </c>
      <c r="D98" s="47" t="s">
        <v>76</v>
      </c>
    </row>
    <row r="99" spans="1:4" x14ac:dyDescent="0.3">
      <c r="A99" s="47">
        <v>98</v>
      </c>
      <c r="B99" s="47">
        <v>118</v>
      </c>
      <c r="C99" s="53" t="s">
        <v>153</v>
      </c>
      <c r="D99" s="54" t="s">
        <v>68</v>
      </c>
    </row>
    <row r="100" spans="1:4" x14ac:dyDescent="0.3">
      <c r="A100" s="47">
        <v>99</v>
      </c>
      <c r="B100" s="47" t="s">
        <v>154</v>
      </c>
      <c r="C100" s="53" t="s">
        <v>155</v>
      </c>
      <c r="D100" s="54"/>
    </row>
    <row r="101" spans="1:4" x14ac:dyDescent="0.3">
      <c r="A101" s="47">
        <v>100</v>
      </c>
      <c r="B101" s="47" t="s">
        <v>14</v>
      </c>
      <c r="C101" s="53" t="s">
        <v>14</v>
      </c>
      <c r="D101" s="54"/>
    </row>
  </sheetData>
  <mergeCells count="1">
    <mergeCell ref="A1:D1"/>
  </mergeCells>
  <conditionalFormatting sqref="B4:B101">
    <cfRule type="duplicateValues" dxfId="0" priority="1"/>
  </conditionalFormatting>
  <printOptions horizontalCentered="1"/>
  <pageMargins left="0.31496062992125984" right="0.31496062992125984" top="0.15748031496062992" bottom="0.15748031496062992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2</vt:i4>
      </vt:variant>
    </vt:vector>
  </HeadingPairs>
  <TitlesOfParts>
    <vt:vector size="6" baseType="lpstr">
      <vt:lpstr>GENEL BİLGİ GİRİŞİ</vt:lpstr>
      <vt:lpstr>KÜÇÜK KIZ TAKIM KAYIT</vt:lpstr>
      <vt:lpstr>KÜÇÜK ERKEK TAKIM KAYIT</vt:lpstr>
      <vt:lpstr>okul göğüs numaraları</vt:lpstr>
      <vt:lpstr>'KÜÇÜK ERKEK TAKIM KAYIT'!Yazdırma_Alanı</vt:lpstr>
      <vt:lpstr>'KÜÇÜK KIZ TAKIM KAYIT'!Yazdırma_Alanı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Başaranel</dc:creator>
  <cp:lastModifiedBy>Hasan Başaranel</cp:lastModifiedBy>
  <cp:lastPrinted>2024-01-02T22:15:03Z</cp:lastPrinted>
  <dcterms:created xsi:type="dcterms:W3CDTF">2012-02-25T04:25:03Z</dcterms:created>
  <dcterms:modified xsi:type="dcterms:W3CDTF">2024-03-14T10:33:15Z</dcterms:modified>
</cp:coreProperties>
</file>