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Computers\Desktop\2023-2024 EĞİTİM-ÖĞRETİM YILI YILI\"/>
    </mc:Choice>
  </mc:AlternateContent>
  <bookViews>
    <workbookView xWindow="0" yWindow="0" windowWidth="28800" windowHeight="12450" firstSheet="1" activeTab="1"/>
  </bookViews>
  <sheets>
    <sheet name="GENEL BİLGİ GİRİŞİ" sheetId="7" state="hidden" r:id="rId1"/>
    <sheet name="YILDIZ KIZ TAKIM KAYIT" sheetId="6" r:id="rId2"/>
    <sheet name="YILDIZ ERKEK TAKIM KAYIT" sheetId="1" r:id="rId3"/>
    <sheet name="okul göğüs numaraları" sheetId="8" state="hidden" r:id="rId4"/>
  </sheets>
  <definedNames>
    <definedName name="_xlnm.Print_Area" localSheetId="2">'YILDIZ ERKEK TAKIM KAYIT'!$A$1:$F$29</definedName>
    <definedName name="_xlnm.Print_Area" localSheetId="1">'YILDIZ KIZ TAKIM KAYIT'!$A$1:$F$29</definedName>
  </definedNames>
  <calcPr calcId="181029"/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C5" i="6"/>
  <c r="C5" i="1"/>
  <c r="K25" i="1" l="1"/>
  <c r="J25" i="1"/>
  <c r="I13" i="1"/>
  <c r="I12" i="1"/>
  <c r="I11" i="1"/>
  <c r="K25" i="6"/>
  <c r="J25" i="6"/>
  <c r="H11" i="6"/>
  <c r="I12" i="6"/>
  <c r="I14" i="6"/>
  <c r="I16" i="6"/>
  <c r="I17" i="6"/>
  <c r="I18" i="6"/>
  <c r="I19" i="6"/>
  <c r="I20" i="6"/>
  <c r="I21" i="6"/>
  <c r="I22" i="6"/>
  <c r="I23" i="6"/>
  <c r="I24" i="6"/>
  <c r="I11" i="6"/>
  <c r="I15" i="6" l="1"/>
  <c r="J11" i="6"/>
  <c r="K11" i="6"/>
  <c r="I13" i="6"/>
  <c r="A2" i="1" l="1"/>
  <c r="A1" i="1"/>
  <c r="A2" i="6"/>
  <c r="A1" i="6"/>
  <c r="P21" i="1" l="1"/>
  <c r="Q21" i="1"/>
  <c r="P22" i="1"/>
  <c r="Q22" i="1"/>
  <c r="P23" i="1"/>
  <c r="Q23" i="1"/>
  <c r="P24" i="1"/>
  <c r="Q24" i="1"/>
  <c r="P21" i="6"/>
  <c r="Q21" i="6"/>
  <c r="P22" i="6"/>
  <c r="Q22" i="6"/>
  <c r="P23" i="6"/>
  <c r="Q23" i="6"/>
  <c r="P24" i="6"/>
  <c r="Q24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H20" i="1" l="1"/>
  <c r="K20" i="1" s="1"/>
  <c r="H21" i="1"/>
  <c r="H22" i="1"/>
  <c r="K22" i="1" s="1"/>
  <c r="H23" i="1"/>
  <c r="K23" i="1" s="1"/>
  <c r="H24" i="1"/>
  <c r="J24" i="1" s="1"/>
  <c r="H12" i="1"/>
  <c r="H13" i="1"/>
  <c r="H14" i="1"/>
  <c r="H15" i="1"/>
  <c r="H16" i="1"/>
  <c r="H17" i="1"/>
  <c r="H18" i="1"/>
  <c r="H19" i="1"/>
  <c r="H11" i="1"/>
  <c r="H12" i="6"/>
  <c r="H13" i="6"/>
  <c r="H14" i="6"/>
  <c r="H15" i="6"/>
  <c r="H16" i="6"/>
  <c r="H17" i="6"/>
  <c r="H18" i="6"/>
  <c r="H19" i="6"/>
  <c r="H20" i="6"/>
  <c r="K20" i="6" s="1"/>
  <c r="H21" i="6"/>
  <c r="H22" i="6"/>
  <c r="J22" i="6" s="1"/>
  <c r="H23" i="6"/>
  <c r="K23" i="6" s="1"/>
  <c r="H24" i="6"/>
  <c r="K24" i="6" s="1"/>
  <c r="J22" i="1" l="1"/>
  <c r="J23" i="1"/>
  <c r="K24" i="1"/>
  <c r="I16" i="1"/>
  <c r="I20" i="1"/>
  <c r="I17" i="1"/>
  <c r="I15" i="1"/>
  <c r="J11" i="1"/>
  <c r="I23" i="1"/>
  <c r="I19" i="1"/>
  <c r="I22" i="1"/>
  <c r="I18" i="1"/>
  <c r="I21" i="1"/>
  <c r="I14" i="1"/>
  <c r="K11" i="1"/>
  <c r="I24" i="1"/>
  <c r="K22" i="6"/>
  <c r="K21" i="1"/>
  <c r="J20" i="1"/>
  <c r="J21" i="1"/>
  <c r="J23" i="6"/>
  <c r="J24" i="6"/>
  <c r="K21" i="6"/>
  <c r="J20" i="6"/>
  <c r="J21" i="6"/>
  <c r="K19" i="1" l="1"/>
  <c r="K18" i="1"/>
  <c r="J17" i="1"/>
  <c r="K16" i="1"/>
  <c r="J16" i="1"/>
  <c r="K15" i="1"/>
  <c r="K14" i="1"/>
  <c r="J13" i="1"/>
  <c r="K12" i="1"/>
  <c r="J12" i="1"/>
  <c r="K19" i="6"/>
  <c r="J18" i="6"/>
  <c r="K17" i="6"/>
  <c r="J16" i="6"/>
  <c r="J15" i="6"/>
  <c r="K14" i="6"/>
  <c r="K13" i="6"/>
  <c r="J12" i="6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11" i="6"/>
  <c r="J15" i="1" l="1"/>
  <c r="K13" i="1"/>
  <c r="J19" i="1"/>
  <c r="K17" i="1"/>
  <c r="J19" i="6"/>
  <c r="K18" i="6"/>
  <c r="K16" i="6"/>
  <c r="K15" i="6"/>
  <c r="J14" i="6"/>
  <c r="K12" i="6"/>
  <c r="J14" i="1"/>
  <c r="J18" i="1"/>
  <c r="J13" i="6"/>
  <c r="J17" i="6"/>
  <c r="G6" i="6"/>
  <c r="G5" i="6"/>
  <c r="G6" i="1"/>
  <c r="G5" i="1"/>
  <c r="L11" i="6" l="1"/>
  <c r="D25" i="1"/>
  <c r="A25" i="1"/>
  <c r="D25" i="6"/>
  <c r="A25" i="6"/>
  <c r="L11" i="1" l="1"/>
  <c r="L19" i="1"/>
  <c r="L16" i="1"/>
  <c r="L13" i="1"/>
  <c r="L12" i="1"/>
  <c r="L24" i="1"/>
  <c r="L20" i="1"/>
  <c r="L21" i="1"/>
  <c r="L22" i="1"/>
  <c r="L23" i="1"/>
  <c r="L24" i="6"/>
  <c r="L22" i="6"/>
  <c r="L20" i="6"/>
  <c r="L21" i="6"/>
  <c r="L23" i="6"/>
  <c r="L14" i="1"/>
  <c r="L17" i="1"/>
  <c r="L18" i="1"/>
  <c r="L15" i="1"/>
  <c r="E20" i="6"/>
  <c r="E20" i="1"/>
  <c r="M11" i="1" l="1"/>
  <c r="N11" i="1" s="1"/>
  <c r="M15" i="1"/>
  <c r="M13" i="1"/>
  <c r="M19" i="1"/>
  <c r="M14" i="1"/>
  <c r="M24" i="1"/>
  <c r="M21" i="1"/>
  <c r="M18" i="1"/>
  <c r="M22" i="1"/>
  <c r="M20" i="1"/>
  <c r="M12" i="1"/>
  <c r="M23" i="1"/>
  <c r="M16" i="1"/>
  <c r="M17" i="1"/>
  <c r="D4" i="7"/>
  <c r="A3" i="1" s="1"/>
  <c r="D3" i="7"/>
  <c r="A3" i="6" s="1"/>
  <c r="D5" i="7"/>
  <c r="N12" i="1" l="1"/>
  <c r="F6" i="1"/>
  <c r="F6" i="6"/>
  <c r="F5" i="1"/>
  <c r="F5" i="6"/>
  <c r="E15" i="6"/>
  <c r="N13" i="1" l="1"/>
  <c r="N14" i="1"/>
  <c r="E12" i="1"/>
  <c r="E13" i="1"/>
  <c r="E14" i="1"/>
  <c r="E15" i="1"/>
  <c r="E16" i="1"/>
  <c r="E17" i="1"/>
  <c r="E18" i="1"/>
  <c r="E19" i="1"/>
  <c r="E11" i="1"/>
  <c r="E12" i="6"/>
  <c r="E13" i="6"/>
  <c r="E14" i="6"/>
  <c r="E16" i="6"/>
  <c r="E17" i="6"/>
  <c r="E18" i="6"/>
  <c r="E19" i="6"/>
  <c r="E11" i="6"/>
  <c r="C6" i="1"/>
  <c r="C6" i="6"/>
  <c r="N15" i="1" l="1"/>
  <c r="N16" i="1" l="1"/>
  <c r="L13" i="6"/>
  <c r="L17" i="6"/>
  <c r="L15" i="6"/>
  <c r="L14" i="6"/>
  <c r="L16" i="6"/>
  <c r="L12" i="6"/>
  <c r="L19" i="6"/>
  <c r="L18" i="6"/>
  <c r="M11" i="6" l="1"/>
  <c r="M12" i="6"/>
  <c r="M24" i="6"/>
  <c r="M14" i="6"/>
  <c r="M22" i="6"/>
  <c r="M15" i="6"/>
  <c r="M13" i="6"/>
  <c r="M18" i="6"/>
  <c r="M23" i="6"/>
  <c r="M19" i="6"/>
  <c r="M21" i="6"/>
  <c r="M17" i="6"/>
  <c r="M20" i="6"/>
  <c r="M16" i="6"/>
  <c r="N17" i="1"/>
  <c r="N18" i="1" s="1"/>
  <c r="N19" i="1" s="1"/>
  <c r="N11" i="6"/>
  <c r="N20" i="1" l="1"/>
  <c r="N21" i="1" s="1"/>
  <c r="N22" i="1" s="1"/>
  <c r="N23" i="1" s="1"/>
  <c r="N12" i="6"/>
  <c r="N24" i="1" l="1"/>
  <c r="N13" i="6"/>
  <c r="M27" i="1" l="1"/>
  <c r="M28" i="1" s="1"/>
  <c r="N14" i="6"/>
  <c r="N15" i="6" l="1"/>
  <c r="N16" i="6" s="1"/>
  <c r="N17" i="6" l="1"/>
  <c r="N18" i="6" s="1"/>
  <c r="N19" i="6" s="1"/>
  <c r="N20" i="6" l="1"/>
  <c r="N21" i="6" l="1"/>
  <c r="N23" i="6" s="1"/>
  <c r="N24" i="6" s="1"/>
  <c r="N22" i="6" l="1"/>
  <c r="M27" i="6" s="1"/>
  <c r="M28" i="6" s="1"/>
</calcChain>
</file>

<file path=xl/sharedStrings.xml><?xml version="1.0" encoding="utf-8"?>
<sst xmlns="http://schemas.openxmlformats.org/spreadsheetml/2006/main" count="211" uniqueCount="106">
  <si>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</si>
  <si>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</si>
  <si>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</si>
  <si>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</si>
  <si>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</si>
  <si>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</si>
  <si>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</si>
  <si>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</si>
  <si>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</si>
  <si>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</si>
  <si>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</si>
  <si>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</si>
  <si>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</si>
  <si>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</si>
  <si>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</si>
  <si>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</si>
  <si>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1500m</t>
  </si>
  <si>
    <t>100m Eng</t>
  </si>
  <si>
    <t>Uzun Atlama</t>
  </si>
  <si>
    <t>Yüksek Atlama</t>
  </si>
  <si>
    <t>Gülle Atma</t>
  </si>
  <si>
    <t>Cirit Atma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</si>
  <si>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</si>
  <si>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</si>
  <si>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</si>
  <si>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</si>
  <si>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</si>
  <si>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</si>
  <si>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</si>
  <si>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YILDIZ KIZ</t>
  </si>
  <si>
    <t>YILDIZ ERKEK</t>
  </si>
  <si>
    <t>60m</t>
  </si>
  <si>
    <t>2000m</t>
  </si>
  <si>
    <t>5x80m</t>
  </si>
  <si>
    <t>MİLLİ EĞİTİM BAKANLIĞI</t>
  </si>
  <si>
    <t>Yaş Kategorisi:</t>
  </si>
  <si>
    <t>2000m Yürüyüş</t>
  </si>
  <si>
    <t>2023-2024</t>
  </si>
  <si>
    <t>ELEME</t>
  </si>
  <si>
    <t>16-17 NİSAN 2024</t>
  </si>
  <si>
    <t>01.09.2009 - 2010 - 2011 - 2012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</si>
  <si>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</si>
  <si>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</si>
  <si>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</si>
  <si>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</si>
  <si>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</si>
  <si>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</si>
  <si>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</si>
  <si>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</si>
  <si>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</si>
  <si>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</si>
  <si>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</si>
  <si>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ORTA OKULLARIN GÖĞÜS NUMARALARI</t>
  </si>
  <si>
    <t>Sıra No</t>
  </si>
  <si>
    <t>Göğüs No</t>
  </si>
  <si>
    <t>Okulun Adı</t>
  </si>
  <si>
    <t>ATLEKS SANVERLER ORTAOKULU</t>
  </si>
  <si>
    <t>BAYRAKTAR ORTAOKULU</t>
  </si>
  <si>
    <t>CANBULAT ÖZGÜRLÜK ORTAOKULU</t>
  </si>
  <si>
    <t>ÇANAKKALE ORTAOKULU</t>
  </si>
  <si>
    <t>DEMOKRASİ ORTAOKULU</t>
  </si>
  <si>
    <t>DİPKARPAZ ORTAOKULU</t>
  </si>
  <si>
    <t>DOĞA INTERNATIONAL KOLEJ (GİRNE)</t>
  </si>
  <si>
    <t>DOĞU AKDENİZ DOĞA KOLEJİ</t>
  </si>
  <si>
    <t>DR. SUAT GÜNSEL KOLEJİ (GİRNE)</t>
  </si>
  <si>
    <t>ESENTEPE ORTAOKULU</t>
  </si>
  <si>
    <t>GİRNE AMERİKAN KOLEJİ</t>
  </si>
  <si>
    <t>İRSEN KÜÇÜK ORTAOKULU</t>
  </si>
  <si>
    <t>İSKELE EVKAF TÜRK MAARİF KOLEJİ</t>
  </si>
  <si>
    <t>LEFKOŞA ANADOLU GÜZEL SANATLAR LİSESİ</t>
  </si>
  <si>
    <t>LEVENT KOLEJ</t>
  </si>
  <si>
    <t>MEHMETÇİK ORTAOKULU</t>
  </si>
  <si>
    <t>MERAL VEDAT ERTÜNGÜ LİSESİ</t>
  </si>
  <si>
    <t>NECAT BRITISH COLLEGE (GİRNE)</t>
  </si>
  <si>
    <t>NECAT BRITISH COLLEGE (LEFKOŞA)</t>
  </si>
  <si>
    <t>OĞUZ VELİ ORTAOKULU</t>
  </si>
  <si>
    <t>OSMAN NEJAT KONUK ORTAOKULU</t>
  </si>
  <si>
    <t>ŞHT. HÜSEYİN RUSO ORTAOKULU</t>
  </si>
  <si>
    <t>ŞHT. TURGUT ORTAOKULU</t>
  </si>
  <si>
    <t>ŞHT. ZEKA ÇORBA ORTAOKULU</t>
  </si>
  <si>
    <t>TED KOLEJİ</t>
  </si>
  <si>
    <t>THE AMERİKAN FUTURE KOLEJ</t>
  </si>
  <si>
    <t>THE ENGLISH SCHOOL OF KYRENIA</t>
  </si>
  <si>
    <t>TÜRK MAARİF KOLEJİ</t>
  </si>
  <si>
    <t>YAKIN DOĞU KOLEJİ (LEFKOŞA)</t>
  </si>
  <si>
    <t>YAKIN DOĞU YENİBOĞAZİÇİ KOLEJİ</t>
  </si>
  <si>
    <t>F</t>
  </si>
  <si>
    <t>FERDİ</t>
  </si>
  <si>
    <t>HERHANGİ BİR BRANŞTA SPORCU YARIŞMAYACAKSA ADI SOYADI  HÜCRESİNE YILDIZ " * " İŞARETİ KOYUNUZ.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</si>
  <si>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</si>
  <si>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Tarih :</t>
  </si>
  <si>
    <t>Yer :</t>
  </si>
  <si>
    <t>19 MAYIS TÜRK MAARİF KOLEJİ</t>
  </si>
  <si>
    <t>BEKİRPAŞA LİSESİ</t>
  </si>
  <si>
    <t>CUMHURİYET LİSESİ</t>
  </si>
  <si>
    <t>DEĞİRMENLİK LİSESİ</t>
  </si>
  <si>
    <t>ERENKÖY LİSESİ</t>
  </si>
  <si>
    <t>GAZİMAĞUSA TÜRK MAARİF KOLEJİ</t>
  </si>
  <si>
    <t>GÜZELYURT TÜRK MAARİF KOLEJİ</t>
  </si>
  <si>
    <t>HALA SULTAN İLAHİYAT KOLEJİ</t>
  </si>
  <si>
    <t>LAPTA YAVUZLAR LİSESİ</t>
  </si>
  <si>
    <t>LEFKE GAZİ LİSESİ</t>
  </si>
  <si>
    <t>POLATPAŞA LİSESİ</t>
  </si>
  <si>
    <t xml:space="preserve">Adı Soyadı: </t>
  </si>
  <si>
    <t xml:space="preserve">Tel No: </t>
  </si>
  <si>
    <t xml:space="preserve">e-mail: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</si>
</sst>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sz val="12"/>
      <color theme="1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60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27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4" fillId="0" borderId="22" xfId="37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14" fontId="39" fillId="0" borderId="0" xfId="0" applyNumberFormat="1" applyFont="1" applyAlignment="1">
      <alignment horizontal="center" vertical="center" shrinkToFit="1"/>
    </xf>
    <xf numFmtId="14" fontId="39" fillId="0" borderId="0" xfId="0" applyNumberFormat="1" applyFont="1" applyAlignment="1">
      <alignment horizontal="center" vertical="center"/>
    </xf>
    <xf numFmtId="0" fontId="27" fillId="0" borderId="0" xfId="0" applyFont="1" applyAlignment="1">
      <alignment shrinkToFit="1"/>
    </xf>
    <xf numFmtId="0" fontId="40" fillId="0" borderId="0" xfId="0" applyFont="1" applyAlignment="1">
      <alignment vertical="center"/>
    </xf>
    <xf numFmtId="0" fontId="41" fillId="0" borderId="1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1" fillId="0" borderId="0" xfId="0" applyFont="1"/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wrapText="1"/>
    </xf>
    <xf numFmtId="0" fontId="44" fillId="0" borderId="0" xfId="0" applyFont="1" applyAlignment="1">
      <alignment horizontal="center" vertical="center"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34" fillId="0" borderId="50" xfId="37" applyFont="1" applyBorder="1" applyAlignment="1">
      <alignment horizontal="center" vertical="center" wrapText="1"/>
    </xf>
    <xf numFmtId="49" fontId="32" fillId="0" borderId="50" xfId="37" applyNumberFormat="1" applyFont="1" applyBorder="1" applyAlignment="1">
      <alignment vertical="center" wrapText="1"/>
    </xf>
    <xf numFmtId="0" fontId="32" fillId="0" borderId="50" xfId="37" applyFont="1" applyBorder="1" applyAlignment="1">
      <alignment vertical="center" wrapText="1"/>
    </xf>
    <xf numFmtId="0" fontId="33" fillId="0" borderId="46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1" fillId="0" borderId="28" xfId="36" applyFont="1" applyBorder="1" applyAlignment="1">
      <alignment horizontal="center" vertical="center" wrapText="1"/>
    </xf>
    <xf numFmtId="0" fontId="51" fillId="0" borderId="15" xfId="36" applyFont="1" applyBorder="1" applyAlignment="1">
      <alignment horizontal="center" vertical="center" wrapText="1"/>
    </xf>
    <xf numFmtId="0" fontId="51" fillId="0" borderId="15" xfId="37" applyFont="1" applyBorder="1" applyAlignment="1">
      <alignment horizontal="center" vertical="center" wrapText="1"/>
    </xf>
    <xf numFmtId="0" fontId="51" fillId="0" borderId="41" xfId="37" applyFont="1" applyBorder="1" applyAlignment="1">
      <alignment horizontal="center" vertical="center" wrapText="1"/>
    </xf>
    <xf numFmtId="0" fontId="52" fillId="31" borderId="29" xfId="37" applyFont="1" applyFill="1" applyBorder="1" applyAlignment="1">
      <alignment horizontal="center" vertical="center" wrapText="1"/>
    </xf>
    <xf numFmtId="0" fontId="52" fillId="31" borderId="30" xfId="37" applyFont="1" applyFill="1" applyBorder="1" applyAlignment="1">
      <alignment horizontal="center" vertical="center" wrapText="1"/>
    </xf>
    <xf numFmtId="0" fontId="52" fillId="31" borderId="31" xfId="37" applyFont="1" applyFill="1" applyBorder="1" applyAlignment="1">
      <alignment horizontal="center" vertical="center" wrapText="1"/>
    </xf>
    <xf numFmtId="0" fontId="51" fillId="26" borderId="29" xfId="37" applyFont="1" applyFill="1" applyBorder="1" applyAlignment="1">
      <alignment horizontal="center" vertical="center" wrapText="1"/>
    </xf>
    <xf numFmtId="0" fontId="51" fillId="26" borderId="30" xfId="37" applyFont="1" applyFill="1" applyBorder="1" applyAlignment="1">
      <alignment horizontal="center" vertical="center" wrapText="1"/>
    </xf>
    <xf numFmtId="0" fontId="51" fillId="26" borderId="31" xfId="37" applyFont="1" applyFill="1" applyBorder="1" applyAlignment="1">
      <alignment horizontal="center" vertical="center" wrapText="1"/>
    </xf>
    <xf numFmtId="0" fontId="53" fillId="0" borderId="11" xfId="37" applyFont="1" applyBorder="1" applyAlignment="1">
      <alignment horizontal="center" vertical="center" wrapText="1"/>
    </xf>
    <xf numFmtId="0" fontId="53" fillId="0" borderId="14" xfId="37" applyFont="1" applyBorder="1" applyAlignment="1">
      <alignment horizontal="center" vertical="center" wrapText="1"/>
    </xf>
    <xf numFmtId="0" fontId="53" fillId="0" borderId="39" xfId="37" applyFont="1" applyBorder="1" applyAlignment="1">
      <alignment horizontal="center" vertical="center" wrapText="1"/>
    </xf>
    <xf numFmtId="0" fontId="53" fillId="0" borderId="11" xfId="36" applyFont="1" applyBorder="1" applyAlignment="1">
      <alignment horizontal="center" vertical="center" wrapText="1"/>
    </xf>
    <xf numFmtId="0" fontId="53" fillId="0" borderId="26" xfId="36" applyFont="1" applyBorder="1" applyAlignment="1">
      <alignment horizontal="center" vertical="center" wrapText="1"/>
    </xf>
    <xf numFmtId="0" fontId="53" fillId="0" borderId="14" xfId="36" applyFont="1" applyBorder="1" applyAlignment="1">
      <alignment horizontal="center" vertical="center" wrapText="1"/>
    </xf>
    <xf numFmtId="0" fontId="53" fillId="0" borderId="16" xfId="36" applyFont="1" applyBorder="1" applyAlignment="1">
      <alignment horizontal="center" vertical="center" wrapText="1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3" fillId="0" borderId="27" xfId="36" applyFont="1" applyBorder="1" applyAlignment="1">
      <alignment horizontal="center" vertical="center" wrapText="1"/>
    </xf>
    <xf numFmtId="0" fontId="53" fillId="0" borderId="10" xfId="36" applyFont="1" applyBorder="1" applyAlignment="1">
      <alignment horizontal="center" vertical="center" wrapText="1"/>
    </xf>
    <xf numFmtId="0" fontId="53" fillId="0" borderId="40" xfId="36" applyFont="1" applyBorder="1" applyAlignment="1">
      <alignment horizontal="center" vertical="center" wrapText="1"/>
    </xf>
    <xf numFmtId="0" fontId="53" fillId="0" borderId="12" xfId="36" applyFont="1" applyBorder="1" applyAlignment="1">
      <alignment horizontal="center" vertical="center" wrapText="1"/>
    </xf>
    <xf numFmtId="0" fontId="53" fillId="0" borderId="17" xfId="36" applyFont="1" applyBorder="1" applyAlignment="1">
      <alignment horizontal="center" vertical="center" wrapText="1"/>
    </xf>
    <xf numFmtId="0" fontId="53" fillId="0" borderId="12" xfId="37" applyFont="1" applyBorder="1" applyAlignment="1">
      <alignment horizontal="center" vertical="center" wrapText="1"/>
    </xf>
    <xf numFmtId="0" fontId="53" fillId="0" borderId="10" xfId="37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14" fontId="53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3" fillId="28" borderId="10" xfId="37" applyFont="1" applyFill="1" applyBorder="1" applyAlignment="1" applyProtection="1">
      <alignment horizontal="left" vertical="center" wrapText="1"/>
      <protection locked="0"/>
    </xf>
    <xf numFmtId="14" fontId="53" fillId="28" borderId="10" xfId="37" applyNumberFormat="1" applyFont="1" applyFill="1" applyBorder="1" applyAlignment="1" applyProtection="1">
      <alignment horizontal="center" vertical="center" wrapText="1"/>
      <protection locked="0"/>
    </xf>
    <xf numFmtId="14" fontId="53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3" fillId="28" borderId="12" xfId="37" applyFont="1" applyFill="1" applyBorder="1" applyAlignment="1" applyProtection="1">
      <alignment horizontal="left" vertical="center" wrapText="1"/>
      <protection locked="0"/>
    </xf>
    <xf numFmtId="14" fontId="53" fillId="28" borderId="10" xfId="36" applyNumberFormat="1" applyFont="1" applyFill="1" applyBorder="1" applyAlignment="1" applyProtection="1">
      <alignment horizontal="center" vertical="center" wrapText="1"/>
      <protection locked="0"/>
    </xf>
    <xf numFmtId="14" fontId="53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3" fillId="28" borderId="17" xfId="37" applyFont="1" applyFill="1" applyBorder="1" applyAlignment="1" applyProtection="1">
      <alignment horizontal="left" vertical="center" wrapText="1"/>
      <protection locked="0"/>
    </xf>
    <xf numFmtId="0" fontId="53" fillId="28" borderId="10" xfId="36" applyFont="1" applyFill="1" applyBorder="1" applyAlignment="1" applyProtection="1">
      <alignment horizontal="left" vertical="center" wrapText="1"/>
      <protection locked="0"/>
    </xf>
    <xf numFmtId="0" fontId="53" fillId="28" borderId="12" xfId="36" applyFont="1" applyFill="1" applyBorder="1" applyAlignment="1" applyProtection="1">
      <alignment horizontal="left" vertical="center" wrapText="1"/>
      <protection locked="0"/>
    </xf>
    <xf numFmtId="0" fontId="53" fillId="28" borderId="17" xfId="36" applyFont="1" applyFill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>
      <alignment horizontal="right" vertical="center"/>
    </xf>
    <xf numFmtId="0" fontId="59" fillId="28" borderId="13" xfId="0" applyFont="1" applyFill="1" applyBorder="1" applyAlignment="1" applyProtection="1">
      <alignment horizontal="left" vertical="center" shrinkToFit="1"/>
      <protection locked="0"/>
    </xf>
    <xf numFmtId="0" fontId="58" fillId="0" borderId="10" xfId="0" applyFont="1" applyBorder="1" applyAlignment="1">
      <alignment horizontal="right" vertical="center"/>
    </xf>
    <xf numFmtId="0" fontId="59" fillId="28" borderId="15" xfId="0" applyFont="1" applyFill="1" applyBorder="1" applyAlignment="1" applyProtection="1">
      <alignment horizontal="left" vertical="center" shrinkToFit="1"/>
      <protection locked="0"/>
    </xf>
    <xf numFmtId="0" fontId="58" fillId="0" borderId="17" xfId="0" applyFont="1" applyBorder="1" applyAlignment="1">
      <alignment horizontal="right" vertical="center"/>
    </xf>
    <xf numFmtId="0" fontId="59" fillId="28" borderId="18" xfId="0" applyFont="1" applyFill="1" applyBorder="1" applyAlignment="1" applyProtection="1">
      <alignment horizontal="left" vertical="center" shrinkToFit="1"/>
      <protection locked="0"/>
    </xf>
    <xf numFmtId="14" fontId="53" fillId="33" borderId="10" xfId="36" applyNumberFormat="1" applyFont="1" applyFill="1" applyBorder="1" applyAlignment="1" applyProtection="1">
      <alignment horizontal="center" vertical="center" wrapText="1"/>
    </xf>
    <xf numFmtId="0" fontId="53" fillId="33" borderId="10" xfId="36" applyFont="1" applyFill="1" applyBorder="1" applyAlignment="1" applyProtection="1">
      <alignment horizontal="left" vertical="center" wrapText="1"/>
    </xf>
    <xf numFmtId="14" fontId="53" fillId="33" borderId="40" xfId="36" applyNumberFormat="1" applyFont="1" applyFill="1" applyBorder="1" applyAlignment="1" applyProtection="1">
      <alignment horizontal="center" vertical="center" wrapText="1"/>
    </xf>
    <xf numFmtId="0" fontId="53" fillId="33" borderId="40" xfId="37" applyFont="1" applyFill="1" applyBorder="1" applyAlignment="1" applyProtection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57" fillId="0" borderId="49" xfId="37" applyFont="1" applyBorder="1" applyAlignment="1">
      <alignment horizontal="center" vertical="center" wrapText="1"/>
    </xf>
    <xf numFmtId="0" fontId="57" fillId="0" borderId="22" xfId="37" applyFont="1" applyBorder="1" applyAlignment="1">
      <alignment horizontal="center" vertical="center" wrapText="1"/>
    </xf>
    <xf numFmtId="0" fontId="57" fillId="0" borderId="50" xfId="37" applyFont="1" applyBorder="1" applyAlignment="1">
      <alignment horizontal="center" vertical="center" wrapText="1"/>
    </xf>
    <xf numFmtId="0" fontId="56" fillId="0" borderId="14" xfId="37" applyFont="1" applyBorder="1" applyAlignment="1">
      <alignment horizontal="right" vertical="center" wrapText="1"/>
    </xf>
    <xf numFmtId="0" fontId="56" fillId="0" borderId="21" xfId="37" applyFont="1" applyBorder="1" applyAlignment="1">
      <alignment horizontal="right" vertical="center" wrapText="1"/>
    </xf>
    <xf numFmtId="0" fontId="53" fillId="28" borderId="10" xfId="37" applyFont="1" applyFill="1" applyBorder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center" wrapText="1"/>
    </xf>
    <xf numFmtId="0" fontId="40" fillId="0" borderId="38" xfId="0" applyFont="1" applyBorder="1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26" fillId="0" borderId="42" xfId="37" applyFont="1" applyBorder="1" applyAlignment="1">
      <alignment horizontal="center" vertical="center" wrapText="1"/>
    </xf>
    <xf numFmtId="0" fontId="26" fillId="0" borderId="43" xfId="37" applyFont="1" applyBorder="1" applyAlignment="1">
      <alignment horizontal="center" vertical="center" wrapText="1"/>
    </xf>
    <xf numFmtId="0" fontId="26" fillId="0" borderId="44" xfId="37" applyFont="1" applyBorder="1" applyAlignment="1">
      <alignment horizontal="center" vertical="center" wrapText="1"/>
    </xf>
    <xf numFmtId="0" fontId="34" fillId="0" borderId="45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46" xfId="37" applyFont="1" applyBorder="1" applyAlignment="1">
      <alignment horizontal="center" vertical="center" wrapText="1"/>
    </xf>
    <xf numFmtId="0" fontId="34" fillId="0" borderId="47" xfId="37" applyFont="1" applyBorder="1" applyAlignment="1">
      <alignment horizontal="center" vertical="center" shrinkToFit="1"/>
    </xf>
    <xf numFmtId="0" fontId="34" fillId="0" borderId="38" xfId="37" applyFont="1" applyBorder="1" applyAlignment="1">
      <alignment horizontal="center" vertical="center" shrinkToFit="1"/>
    </xf>
    <xf numFmtId="0" fontId="34" fillId="0" borderId="48" xfId="37" applyFont="1" applyBorder="1" applyAlignment="1">
      <alignment horizontal="center" vertical="center" shrinkToFit="1"/>
    </xf>
    <xf numFmtId="0" fontId="27" fillId="0" borderId="0" xfId="0" applyFont="1" applyAlignment="1">
      <alignment horizontal="center" shrinkToFit="1"/>
    </xf>
    <xf numFmtId="0" fontId="27" fillId="0" borderId="38" xfId="0" applyFont="1" applyBorder="1" applyAlignment="1">
      <alignment horizontal="center" shrinkToFit="1"/>
    </xf>
    <xf numFmtId="0" fontId="58" fillId="0" borderId="16" xfId="0" applyFont="1" applyBorder="1" applyAlignment="1">
      <alignment horizontal="right" vertical="center"/>
    </xf>
    <xf numFmtId="0" fontId="58" fillId="0" borderId="17" xfId="0" applyFont="1" applyBorder="1" applyAlignment="1">
      <alignment horizontal="right" vertical="center"/>
    </xf>
    <xf numFmtId="0" fontId="60" fillId="28" borderId="17" xfId="29" applyFont="1" applyFill="1" applyBorder="1" applyAlignment="1" applyProtection="1">
      <alignment horizontal="left" vertical="center" shrinkToFit="1"/>
      <protection locked="0"/>
    </xf>
    <xf numFmtId="0" fontId="32" fillId="0" borderId="22" xfId="37" applyFont="1" applyBorder="1" applyAlignment="1">
      <alignment horizontal="left" vertical="center" shrinkToFi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1" fillId="24" borderId="32" xfId="36" applyFont="1" applyFill="1" applyBorder="1" applyAlignment="1">
      <alignment horizontal="center" vertical="center" wrapText="1"/>
    </xf>
    <xf numFmtId="0" fontId="51" fillId="24" borderId="33" xfId="36" applyFont="1" applyFill="1" applyBorder="1" applyAlignment="1">
      <alignment horizontal="center" vertical="center" wrapText="1"/>
    </xf>
    <xf numFmtId="0" fontId="51" fillId="24" borderId="34" xfId="36" applyFont="1" applyFill="1" applyBorder="1" applyAlignment="1">
      <alignment horizontal="center" vertical="center" wrapText="1"/>
    </xf>
    <xf numFmtId="0" fontId="28" fillId="0" borderId="51" xfId="37" applyFont="1" applyBorder="1" applyAlignment="1">
      <alignment horizontal="center" vertical="center" wrapText="1"/>
    </xf>
    <xf numFmtId="0" fontId="28" fillId="0" borderId="25" xfId="37" applyFont="1" applyBorder="1" applyAlignment="1">
      <alignment horizontal="center" vertical="center" wrapText="1"/>
    </xf>
    <xf numFmtId="0" fontId="28" fillId="0" borderId="52" xfId="37" applyFont="1" applyBorder="1" applyAlignment="1">
      <alignment horizontal="center" vertical="center" wrapText="1"/>
    </xf>
    <xf numFmtId="0" fontId="53" fillId="24" borderId="19" xfId="36" applyFont="1" applyFill="1" applyBorder="1" applyAlignment="1">
      <alignment horizontal="center" vertical="center" wrapText="1"/>
    </xf>
    <xf numFmtId="0" fontId="53" fillId="24" borderId="24" xfId="36" applyFont="1" applyFill="1" applyBorder="1" applyAlignment="1">
      <alignment horizontal="center" vertical="center" wrapText="1"/>
    </xf>
    <xf numFmtId="0" fontId="53" fillId="24" borderId="20" xfId="36" applyFont="1" applyFill="1" applyBorder="1" applyAlignment="1">
      <alignment horizontal="center" vertical="center" wrapText="1"/>
    </xf>
    <xf numFmtId="0" fontId="54" fillId="0" borderId="45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1" fillId="0" borderId="35" xfId="37" applyFont="1" applyBorder="1" applyAlignment="1">
      <alignment horizontal="right" vertical="center" wrapText="1"/>
    </xf>
    <xf numFmtId="0" fontId="51" fillId="0" borderId="36" xfId="37" applyFont="1" applyBorder="1" applyAlignment="1">
      <alignment horizontal="right" vertical="center" wrapText="1"/>
    </xf>
    <xf numFmtId="0" fontId="49" fillId="0" borderId="36" xfId="37" applyFont="1" applyBorder="1" applyAlignment="1">
      <alignment horizontal="left" vertical="center" wrapText="1"/>
    </xf>
    <xf numFmtId="0" fontId="49" fillId="0" borderId="37" xfId="37" applyFont="1" applyBorder="1" applyAlignment="1">
      <alignment horizontal="left" vertical="center" wrapText="1"/>
    </xf>
    <xf numFmtId="0" fontId="58" fillId="0" borderId="11" xfId="0" applyFont="1" applyBorder="1" applyAlignment="1">
      <alignment horizontal="right" vertical="center"/>
    </xf>
    <xf numFmtId="0" fontId="58" fillId="0" borderId="12" xfId="0" applyFont="1" applyBorder="1" applyAlignment="1">
      <alignment horizontal="right" vertical="center"/>
    </xf>
    <xf numFmtId="0" fontId="53" fillId="28" borderId="12" xfId="37" applyFont="1" applyFill="1" applyBorder="1" applyAlignment="1" applyProtection="1">
      <alignment horizontal="left" vertical="center" shrinkToFit="1"/>
      <protection locked="0"/>
    </xf>
    <xf numFmtId="0" fontId="56" fillId="0" borderId="49" xfId="37" applyFont="1" applyBorder="1" applyAlignment="1">
      <alignment horizontal="right" vertical="center" wrapText="1"/>
    </xf>
    <xf numFmtId="0" fontId="56" fillId="0" borderId="22" xfId="37" applyFont="1" applyBorder="1" applyAlignment="1">
      <alignment horizontal="right" vertical="center" wrapText="1"/>
    </xf>
    <xf numFmtId="0" fontId="32" fillId="0" borderId="22" xfId="37" applyFont="1" applyBorder="1" applyAlignment="1">
      <alignment horizontal="left" vertical="center" wrapText="1"/>
    </xf>
    <xf numFmtId="0" fontId="58" fillId="0" borderId="14" xfId="0" applyFont="1" applyBorder="1" applyAlignment="1">
      <alignment horizontal="right" vertical="center"/>
    </xf>
    <xf numFmtId="0" fontId="58" fillId="0" borderId="10" xfId="0" applyFont="1" applyBorder="1" applyAlignment="1">
      <alignment horizontal="right" vertical="center"/>
    </xf>
    <xf numFmtId="0" fontId="28" fillId="0" borderId="51" xfId="36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52" xfId="36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30"/>
    <cellStyle name="İyi 2" xfId="31"/>
    <cellStyle name="Köprü" xfId="29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13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xmlns="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xmlns="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xmlns="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xmlns="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xmlns="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xmlns="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xmlns="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xmlns="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xmlns="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xmlns="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xmlns="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xmlns="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xmlns="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xmlns="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xmlns="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xmlns="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xmlns="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xmlns="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xmlns="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xmlns="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xmlns="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xmlns="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xmlns="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xmlns="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xmlns="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xmlns="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E1D9CF1F-205C-449A-8CCB-E11E65D7D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0699FE4C-80C9-4C22-A3C1-3777D54A6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B227302C-A544-4803-8753-63CED37B1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47AB5B19-5F94-41F8-B7B7-D18CA08E4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AFA9183A-03B8-4744-8CF4-0DCEECBB3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3C745188-BB17-4359-BE6F-AD5327E95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6AFB61B5-79F0-4C00-8688-DAE61E85C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ADE8102D-8339-4760-9C53-408D09E0A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DDCC054E-BE6F-404C-8AA4-E53FD9875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44DF8F27-49BA-4332-B33C-C0B334FB4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9F5A470E-FA21-46E0-BE9D-8139584CB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AC7DD2D7-FDD5-4F8E-BFB3-283ED8BF4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5697A6C5-274A-4EA2-8E07-252A6D5D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B4B9AC9C-71A5-46CD-86D3-6F671A9C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63A2BDDA-4969-45D3-AFA2-6DAADE916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D92EE534-B510-46FC-B264-6B9ACDE42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AA087226-6B7F-4AFB-8075-3DF8745DC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ED23DE51-DB35-4EFD-B526-A54EECE28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0492D74D-0DA0-463C-B37D-092691333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97FF1F75-9A13-4ED6-900D-FFC557FE1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F22332E6-61CD-4D5B-982A-C1268C56D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98FC6E42-C415-491D-B3B9-6613A01E0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2E0B38DB-1EE1-4936-8C7A-1BFB9D124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C68AE1DE-BBF3-4497-9CB0-1C63C594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1B2FFEC0-5ECA-4764-8D5F-839770D19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D7466D7F-15F7-498E-A371-C5759E299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xmlns="" id="{51962ECD-6511-4673-B415-6DFF997D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xmlns="" id="{26C2D72D-A9B0-43FF-9E0F-EE36B9117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02A01EE6-8FED-40FA-A15B-4B9A9FF0F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4D2EEC44-6205-4D49-9419-03FFDE3C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4383">
          <a:extLst>
            <a:ext uri="{FF2B5EF4-FFF2-40B4-BE49-F238E27FC236}">
              <a16:creationId xmlns:a16="http://schemas.microsoft.com/office/drawing/2014/main" xmlns="" id="{FEB4FAC7-CA1A-4502-8172-CBD7DF31E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xmlns="" id="{6A67C723-9AF8-4F91-84DF-B81404CB0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xmlns="" id="{C1779639-F910-4928-A2F4-09B750CE8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xmlns="" id="{8ACCE50B-C50B-449F-930C-5F6CAE9AD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xmlns="" id="{100EB239-68F6-417A-A708-96C3A03B9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xmlns="" id="{5A5E319F-FE65-4309-98E2-A252FAE82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5">
          <a:extLst>
            <a:ext uri="{FF2B5EF4-FFF2-40B4-BE49-F238E27FC236}">
              <a16:creationId xmlns:a16="http://schemas.microsoft.com/office/drawing/2014/main" xmlns="" id="{EA593605-7348-4459-A837-C7C40678A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xmlns="" id="{086E5CD2-9BFC-4D9F-B1EE-FEDBDC419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xmlns="" id="{BF1F0551-FDE9-4818-85DE-7C691ED43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xmlns="" id="{DACC51E6-8B19-4266-81D4-7A4C74445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xmlns="" id="{FADCA636-ACA8-4294-8459-4AE11ED1E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xmlns="" id="{9CF9784A-77E4-410A-BF33-226410B2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xmlns="" id="{26B6FC85-5513-4DAB-9E1C-B28E1684E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xmlns="" id="{2A3E359D-5BF7-43F4-A0CF-35DFCE67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xmlns="" id="{95174298-7700-46A1-A0AB-C8181644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xmlns="" id="{5E898086-0BB2-4F3A-8044-F7F78271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xmlns="" id="{B890A153-8DD1-45E9-9B05-CA50D4B2A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xmlns="" id="{04A917BF-0305-4C3B-B95B-6185EC613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xmlns="" id="{BF668FBC-2CCB-4E8B-8284-C09B338D1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xmlns="" id="{24C2E8EF-0362-4659-9803-178D4548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xmlns="" id="{B2B9B057-CFBE-4E19-BEC3-722EED794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xmlns="" id="{76B66922-F727-4393-B6B9-4B0E1B2B2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xmlns="" id="{93F0AB9E-2BDC-4B7E-9BF3-D58D3673D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xmlns="" id="{F7FA4A6E-B281-4622-8B4F-7666FFA0C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xmlns="" id="{1BCDFEA9-3973-42BD-A3A9-3883916AA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xmlns="" id="{14F6F7E7-E8F4-4ACC-9FFC-A94E5102F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4437">
          <a:extLst>
            <a:ext uri="{FF2B5EF4-FFF2-40B4-BE49-F238E27FC236}">
              <a16:creationId xmlns:a16="http://schemas.microsoft.com/office/drawing/2014/main" xmlns="" id="{29C9B09A-2362-44B2-A07F-F50CADC29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xmlns="" id="{DAAEE318-CF03-4DE2-93F2-12E91E80F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0" name="Resim 5">
          <a:extLst>
            <a:ext uri="{FF2B5EF4-FFF2-40B4-BE49-F238E27FC236}">
              <a16:creationId xmlns:a16="http://schemas.microsoft.com/office/drawing/2014/main" xmlns="" id="{4954A1F5-33E6-4DAD-9113-729A8757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1" name="Resim 5">
          <a:extLst>
            <a:ext uri="{FF2B5EF4-FFF2-40B4-BE49-F238E27FC236}">
              <a16:creationId xmlns:a16="http://schemas.microsoft.com/office/drawing/2014/main" xmlns="" id="{0A30741B-C250-4A77-AC68-98C68A5F8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2" name="Resim 5">
          <a:extLst>
            <a:ext uri="{FF2B5EF4-FFF2-40B4-BE49-F238E27FC236}">
              <a16:creationId xmlns:a16="http://schemas.microsoft.com/office/drawing/2014/main" xmlns="" id="{49AF3157-BD33-4CCD-BDBD-F46AC7159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3" name="Resim 5">
          <a:extLst>
            <a:ext uri="{FF2B5EF4-FFF2-40B4-BE49-F238E27FC236}">
              <a16:creationId xmlns:a16="http://schemas.microsoft.com/office/drawing/2014/main" xmlns="" id="{34D3993B-7926-4ECE-B436-2B23D9498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4" name="Resim 5">
          <a:extLst>
            <a:ext uri="{FF2B5EF4-FFF2-40B4-BE49-F238E27FC236}">
              <a16:creationId xmlns:a16="http://schemas.microsoft.com/office/drawing/2014/main" xmlns="" id="{64CEBD43-F1C5-4CD3-9AFD-FEA49D010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5" name="Resim 5">
          <a:extLst>
            <a:ext uri="{FF2B5EF4-FFF2-40B4-BE49-F238E27FC236}">
              <a16:creationId xmlns:a16="http://schemas.microsoft.com/office/drawing/2014/main" xmlns="" id="{FC791095-C047-44A7-AB24-A8644AE1D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6" name="Resim 5">
          <a:extLst>
            <a:ext uri="{FF2B5EF4-FFF2-40B4-BE49-F238E27FC236}">
              <a16:creationId xmlns:a16="http://schemas.microsoft.com/office/drawing/2014/main" xmlns="" id="{E7845B0D-FE7C-49F0-8D82-E3E4F2724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7" name="Resim 5">
          <a:extLst>
            <a:ext uri="{FF2B5EF4-FFF2-40B4-BE49-F238E27FC236}">
              <a16:creationId xmlns:a16="http://schemas.microsoft.com/office/drawing/2014/main" xmlns="" id="{70C8BB21-1210-40E5-B60A-5409EA9A5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8" name="Resim 5">
          <a:extLst>
            <a:ext uri="{FF2B5EF4-FFF2-40B4-BE49-F238E27FC236}">
              <a16:creationId xmlns:a16="http://schemas.microsoft.com/office/drawing/2014/main" xmlns="" id="{A27B125E-3906-491C-B07F-FAACA620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9" name="Resim 5">
          <a:extLst>
            <a:ext uri="{FF2B5EF4-FFF2-40B4-BE49-F238E27FC236}">
              <a16:creationId xmlns:a16="http://schemas.microsoft.com/office/drawing/2014/main" xmlns="" id="{E84007F6-15C6-494E-8C63-E36D76B39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0" name="Resim 5">
          <a:extLst>
            <a:ext uri="{FF2B5EF4-FFF2-40B4-BE49-F238E27FC236}">
              <a16:creationId xmlns:a16="http://schemas.microsoft.com/office/drawing/2014/main" xmlns="" id="{5F3A1358-711F-4517-9A23-E6F282F1C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1" name="Resim 5">
          <a:extLst>
            <a:ext uri="{FF2B5EF4-FFF2-40B4-BE49-F238E27FC236}">
              <a16:creationId xmlns:a16="http://schemas.microsoft.com/office/drawing/2014/main" xmlns="" id="{B34CE48D-9654-4821-BCDB-CA292CF0C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2" name="Resim 5">
          <a:extLst>
            <a:ext uri="{FF2B5EF4-FFF2-40B4-BE49-F238E27FC236}">
              <a16:creationId xmlns:a16="http://schemas.microsoft.com/office/drawing/2014/main" xmlns="" id="{F05B860B-4098-4486-AB26-2258B71D5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3" name="Resim 5">
          <a:extLst>
            <a:ext uri="{FF2B5EF4-FFF2-40B4-BE49-F238E27FC236}">
              <a16:creationId xmlns:a16="http://schemas.microsoft.com/office/drawing/2014/main" xmlns="" id="{0378DE62-0C33-4A87-8931-ECA202143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4" name="Resim 5">
          <a:extLst>
            <a:ext uri="{FF2B5EF4-FFF2-40B4-BE49-F238E27FC236}">
              <a16:creationId xmlns:a16="http://schemas.microsoft.com/office/drawing/2014/main" xmlns="" id="{5185E406-2378-4E94-B319-950744CA6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5" name="Resim 5">
          <a:extLst>
            <a:ext uri="{FF2B5EF4-FFF2-40B4-BE49-F238E27FC236}">
              <a16:creationId xmlns:a16="http://schemas.microsoft.com/office/drawing/2014/main" xmlns="" id="{EE7D9FCA-B4BB-4EFB-8C28-3577E61A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6" name="Resim 5">
          <a:extLst>
            <a:ext uri="{FF2B5EF4-FFF2-40B4-BE49-F238E27FC236}">
              <a16:creationId xmlns:a16="http://schemas.microsoft.com/office/drawing/2014/main" xmlns="" id="{02B34866-312B-4B44-9895-32113A1A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7" name="Resim 5">
          <a:extLst>
            <a:ext uri="{FF2B5EF4-FFF2-40B4-BE49-F238E27FC236}">
              <a16:creationId xmlns:a16="http://schemas.microsoft.com/office/drawing/2014/main" xmlns="" id="{EE2FDB5C-DAF5-4207-981E-57761FB83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8" name="Resim 5">
          <a:extLst>
            <a:ext uri="{FF2B5EF4-FFF2-40B4-BE49-F238E27FC236}">
              <a16:creationId xmlns:a16="http://schemas.microsoft.com/office/drawing/2014/main" xmlns="" id="{C2CA23E1-10D0-46C3-8618-A3BB208EA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9" name="Resim 5">
          <a:extLst>
            <a:ext uri="{FF2B5EF4-FFF2-40B4-BE49-F238E27FC236}">
              <a16:creationId xmlns:a16="http://schemas.microsoft.com/office/drawing/2014/main" xmlns="" id="{EB70A231-377E-4A88-A154-1FD10435D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0" name="Resim 5">
          <a:extLst>
            <a:ext uri="{FF2B5EF4-FFF2-40B4-BE49-F238E27FC236}">
              <a16:creationId xmlns:a16="http://schemas.microsoft.com/office/drawing/2014/main" xmlns="" id="{FE9894CC-3BE1-4596-89F4-C3DC7E386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1" name="Resim 5">
          <a:extLst>
            <a:ext uri="{FF2B5EF4-FFF2-40B4-BE49-F238E27FC236}">
              <a16:creationId xmlns:a16="http://schemas.microsoft.com/office/drawing/2014/main" xmlns="" id="{26460F9C-610B-45DF-88FA-CBC3480A8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2" name="Resim 5">
          <a:extLst>
            <a:ext uri="{FF2B5EF4-FFF2-40B4-BE49-F238E27FC236}">
              <a16:creationId xmlns:a16="http://schemas.microsoft.com/office/drawing/2014/main" xmlns="" id="{54C0E702-AE23-46E2-8094-DAB83607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3" name="Resim 5">
          <a:extLst>
            <a:ext uri="{FF2B5EF4-FFF2-40B4-BE49-F238E27FC236}">
              <a16:creationId xmlns:a16="http://schemas.microsoft.com/office/drawing/2014/main" xmlns="" id="{1721E3AF-DCA0-4F39-AB25-EFF4BB33A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4" name="Resim 5">
          <a:extLst>
            <a:ext uri="{FF2B5EF4-FFF2-40B4-BE49-F238E27FC236}">
              <a16:creationId xmlns:a16="http://schemas.microsoft.com/office/drawing/2014/main" xmlns="" id="{502ED5D8-1B8F-444B-8A82-0CDA47B07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5" name="Resim 5">
          <a:extLst>
            <a:ext uri="{FF2B5EF4-FFF2-40B4-BE49-F238E27FC236}">
              <a16:creationId xmlns:a16="http://schemas.microsoft.com/office/drawing/2014/main" xmlns="" id="{BBCA2F06-274D-40E9-A8F3-B47910A12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6" name="Resim 5">
          <a:extLst>
            <a:ext uri="{FF2B5EF4-FFF2-40B4-BE49-F238E27FC236}">
              <a16:creationId xmlns:a16="http://schemas.microsoft.com/office/drawing/2014/main" xmlns="" id="{EE749714-E75C-415F-B6D8-D8ADB1578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7" name="Resim 5">
          <a:extLst>
            <a:ext uri="{FF2B5EF4-FFF2-40B4-BE49-F238E27FC236}">
              <a16:creationId xmlns:a16="http://schemas.microsoft.com/office/drawing/2014/main" xmlns="" id="{E9D83449-ECD6-4E57-A82F-4819ABE39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8" name="Resim 5">
          <a:extLst>
            <a:ext uri="{FF2B5EF4-FFF2-40B4-BE49-F238E27FC236}">
              <a16:creationId xmlns:a16="http://schemas.microsoft.com/office/drawing/2014/main" xmlns="" id="{32CBC498-8379-4A7C-AE10-CA8C37B9F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9" name="Resim 5">
          <a:extLst>
            <a:ext uri="{FF2B5EF4-FFF2-40B4-BE49-F238E27FC236}">
              <a16:creationId xmlns:a16="http://schemas.microsoft.com/office/drawing/2014/main" xmlns="" id="{62F99DA8-AAB5-4E01-9393-EEC0BF04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0" name="Resim 4469">
          <a:extLst>
            <a:ext uri="{FF2B5EF4-FFF2-40B4-BE49-F238E27FC236}">
              <a16:creationId xmlns:a16="http://schemas.microsoft.com/office/drawing/2014/main" xmlns="" id="{7FE211FE-9D7B-4B98-9009-F01BC3136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1" name="Resim 5">
          <a:extLst>
            <a:ext uri="{FF2B5EF4-FFF2-40B4-BE49-F238E27FC236}">
              <a16:creationId xmlns:a16="http://schemas.microsoft.com/office/drawing/2014/main" xmlns="" id="{B715F9D2-6DD3-4EA2-86F5-57B6FE9E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2" name="Resim 5">
          <a:extLst>
            <a:ext uri="{FF2B5EF4-FFF2-40B4-BE49-F238E27FC236}">
              <a16:creationId xmlns:a16="http://schemas.microsoft.com/office/drawing/2014/main" xmlns="" id="{CE95D744-176C-4CC8-98C6-4639C0E08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3" name="Resim 5">
          <a:extLst>
            <a:ext uri="{FF2B5EF4-FFF2-40B4-BE49-F238E27FC236}">
              <a16:creationId xmlns:a16="http://schemas.microsoft.com/office/drawing/2014/main" xmlns="" id="{99C1EA3D-EE1E-457E-979A-642335EFA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4" name="Resim 5">
          <a:extLst>
            <a:ext uri="{FF2B5EF4-FFF2-40B4-BE49-F238E27FC236}">
              <a16:creationId xmlns:a16="http://schemas.microsoft.com/office/drawing/2014/main" xmlns="" id="{3F5AF251-D300-4B33-9FFC-D1C862DD0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5" name="Resim 5">
          <a:extLst>
            <a:ext uri="{FF2B5EF4-FFF2-40B4-BE49-F238E27FC236}">
              <a16:creationId xmlns:a16="http://schemas.microsoft.com/office/drawing/2014/main" xmlns="" id="{489EAF65-68BC-42DC-BC26-AA89D6568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6" name="Resim 5">
          <a:extLst>
            <a:ext uri="{FF2B5EF4-FFF2-40B4-BE49-F238E27FC236}">
              <a16:creationId xmlns:a16="http://schemas.microsoft.com/office/drawing/2014/main" xmlns="" id="{0534B6E4-6DDA-4938-96FA-92204F9B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7" name="Resim 5">
          <a:extLst>
            <a:ext uri="{FF2B5EF4-FFF2-40B4-BE49-F238E27FC236}">
              <a16:creationId xmlns:a16="http://schemas.microsoft.com/office/drawing/2014/main" xmlns="" id="{826468FF-0683-4128-8836-7DE6C109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8" name="Resim 5">
          <a:extLst>
            <a:ext uri="{FF2B5EF4-FFF2-40B4-BE49-F238E27FC236}">
              <a16:creationId xmlns:a16="http://schemas.microsoft.com/office/drawing/2014/main" xmlns="" id="{7D505EAA-D358-4409-93D0-2487547C2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79" name="Resim 5">
          <a:extLst>
            <a:ext uri="{FF2B5EF4-FFF2-40B4-BE49-F238E27FC236}">
              <a16:creationId xmlns:a16="http://schemas.microsoft.com/office/drawing/2014/main" xmlns="" id="{2FB7BFA1-C924-42B3-9CAB-1AD880772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0" name="Resim 5">
          <a:extLst>
            <a:ext uri="{FF2B5EF4-FFF2-40B4-BE49-F238E27FC236}">
              <a16:creationId xmlns:a16="http://schemas.microsoft.com/office/drawing/2014/main" xmlns="" id="{06AE4261-4FE4-4C5C-9B45-E136448DF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1" name="Resim 5">
          <a:extLst>
            <a:ext uri="{FF2B5EF4-FFF2-40B4-BE49-F238E27FC236}">
              <a16:creationId xmlns:a16="http://schemas.microsoft.com/office/drawing/2014/main" xmlns="" id="{87FD1D66-3164-43A2-9CA0-64446C857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2" name="Resim 5">
          <a:extLst>
            <a:ext uri="{FF2B5EF4-FFF2-40B4-BE49-F238E27FC236}">
              <a16:creationId xmlns:a16="http://schemas.microsoft.com/office/drawing/2014/main" xmlns="" id="{F73B1640-E924-4F2D-B2B2-C5480B285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3" name="Resim 5">
          <a:extLst>
            <a:ext uri="{FF2B5EF4-FFF2-40B4-BE49-F238E27FC236}">
              <a16:creationId xmlns:a16="http://schemas.microsoft.com/office/drawing/2014/main" xmlns="" id="{7C2C9CD6-FD8C-478C-98B3-85750EA7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4" name="Resim 5">
          <a:extLst>
            <a:ext uri="{FF2B5EF4-FFF2-40B4-BE49-F238E27FC236}">
              <a16:creationId xmlns:a16="http://schemas.microsoft.com/office/drawing/2014/main" xmlns="" id="{74BD4856-CA07-4F6F-B175-4BC8BC828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5" name="Resim 5">
          <a:extLst>
            <a:ext uri="{FF2B5EF4-FFF2-40B4-BE49-F238E27FC236}">
              <a16:creationId xmlns:a16="http://schemas.microsoft.com/office/drawing/2014/main" xmlns="" id="{5A7089D1-B0B5-4916-8535-53781080C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6" name="Resim 5">
          <a:extLst>
            <a:ext uri="{FF2B5EF4-FFF2-40B4-BE49-F238E27FC236}">
              <a16:creationId xmlns:a16="http://schemas.microsoft.com/office/drawing/2014/main" xmlns="" id="{889959BF-7795-4927-9F12-C42B62628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7" name="Resim 5">
          <a:extLst>
            <a:ext uri="{FF2B5EF4-FFF2-40B4-BE49-F238E27FC236}">
              <a16:creationId xmlns:a16="http://schemas.microsoft.com/office/drawing/2014/main" xmlns="" id="{E11C049D-E03E-4D6A-B27F-9F9A4E18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8" name="Resim 5">
          <a:extLst>
            <a:ext uri="{FF2B5EF4-FFF2-40B4-BE49-F238E27FC236}">
              <a16:creationId xmlns:a16="http://schemas.microsoft.com/office/drawing/2014/main" xmlns="" id="{FE9C9F1F-8CFC-430A-BAD0-B7A7F7AC6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89" name="Resim 5">
          <a:extLst>
            <a:ext uri="{FF2B5EF4-FFF2-40B4-BE49-F238E27FC236}">
              <a16:creationId xmlns:a16="http://schemas.microsoft.com/office/drawing/2014/main" xmlns="" id="{0BE5BA6B-9A11-444E-BB8F-E1D3502CD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90" name="Resim 5">
          <a:extLst>
            <a:ext uri="{FF2B5EF4-FFF2-40B4-BE49-F238E27FC236}">
              <a16:creationId xmlns:a16="http://schemas.microsoft.com/office/drawing/2014/main" xmlns="" id="{A700FC40-495A-4B73-9985-8222B95A2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91" name="Resim 5">
          <a:extLst>
            <a:ext uri="{FF2B5EF4-FFF2-40B4-BE49-F238E27FC236}">
              <a16:creationId xmlns:a16="http://schemas.microsoft.com/office/drawing/2014/main" xmlns="" id="{9728C81C-E250-40FB-81EB-8FC1A118B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92" name="Resim 1">
          <a:extLst>
            <a:ext uri="{FF2B5EF4-FFF2-40B4-BE49-F238E27FC236}">
              <a16:creationId xmlns:a16="http://schemas.microsoft.com/office/drawing/2014/main" xmlns="" id="{8D0BAFE2-BA52-4192-9FE3-4976C4FF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93" name="Resim 1">
          <a:extLst>
            <a:ext uri="{FF2B5EF4-FFF2-40B4-BE49-F238E27FC236}">
              <a16:creationId xmlns:a16="http://schemas.microsoft.com/office/drawing/2014/main" xmlns="" id="{36E9DB50-FA1D-49AC-A8BA-2D97FE29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94" name="Aşağı Ok 8">
          <a:extLst>
            <a:ext uri="{FF2B5EF4-FFF2-40B4-BE49-F238E27FC236}">
              <a16:creationId xmlns:a16="http://schemas.microsoft.com/office/drawing/2014/main" xmlns="" id="{5E2E7558-D74C-4C92-BE08-5B624083DD3E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95" name="Aşağı Ok 8">
          <a:extLst>
            <a:ext uri="{FF2B5EF4-FFF2-40B4-BE49-F238E27FC236}">
              <a16:creationId xmlns:a16="http://schemas.microsoft.com/office/drawing/2014/main" xmlns="" id="{391E4D8F-6974-47C7-87DB-1A0B1B6B720F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xmlns="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xmlns="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xmlns="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xmlns="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xmlns="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xmlns="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xmlns="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xmlns="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xmlns="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xmlns="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xmlns="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xmlns="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xmlns="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xmlns="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xmlns="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xmlns="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xmlns="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xmlns="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xmlns="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xmlns="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xmlns="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xmlns="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xmlns="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xmlns="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xmlns="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xmlns="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xmlns="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xmlns="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xmlns="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xmlns="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xmlns="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xmlns="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9BCA003D-D39A-4200-8DC4-773429E9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CA252278-7499-40FF-AF5A-2A15DBF1E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8" name="Resim 5">
          <a:extLst>
            <a:ext uri="{FF2B5EF4-FFF2-40B4-BE49-F238E27FC236}">
              <a16:creationId xmlns:a16="http://schemas.microsoft.com/office/drawing/2014/main" xmlns="" id="{2882C22D-1E98-490B-B682-FA42ADE11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9" name="Resim 5">
          <a:extLst>
            <a:ext uri="{FF2B5EF4-FFF2-40B4-BE49-F238E27FC236}">
              <a16:creationId xmlns:a16="http://schemas.microsoft.com/office/drawing/2014/main" xmlns="" id="{44DC24F1-7B6C-4246-BC05-9BAEE64B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0" name="Resim 5">
          <a:extLst>
            <a:ext uri="{FF2B5EF4-FFF2-40B4-BE49-F238E27FC236}">
              <a16:creationId xmlns:a16="http://schemas.microsoft.com/office/drawing/2014/main" xmlns="" id="{FB7ACFAC-B18C-44D5-B95F-3EC90DD1E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1" name="Resim 5">
          <a:extLst>
            <a:ext uri="{FF2B5EF4-FFF2-40B4-BE49-F238E27FC236}">
              <a16:creationId xmlns:a16="http://schemas.microsoft.com/office/drawing/2014/main" xmlns="" id="{A25B6215-8741-47F7-A2B3-6F3FAD7A9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2" name="Resim 5">
          <a:extLst>
            <a:ext uri="{FF2B5EF4-FFF2-40B4-BE49-F238E27FC236}">
              <a16:creationId xmlns:a16="http://schemas.microsoft.com/office/drawing/2014/main" xmlns="" id="{348AA320-275B-40F1-8C06-A24450DE9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3" name="Resim 5">
          <a:extLst>
            <a:ext uri="{FF2B5EF4-FFF2-40B4-BE49-F238E27FC236}">
              <a16:creationId xmlns:a16="http://schemas.microsoft.com/office/drawing/2014/main" xmlns="" id="{5C801B0C-35BA-4B6E-B80B-FADD81B3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4" name="Resim 5">
          <a:extLst>
            <a:ext uri="{FF2B5EF4-FFF2-40B4-BE49-F238E27FC236}">
              <a16:creationId xmlns:a16="http://schemas.microsoft.com/office/drawing/2014/main" xmlns="" id="{5717A58D-7261-4241-A53D-DA3AE75D3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5" name="Resim 5">
          <a:extLst>
            <a:ext uri="{FF2B5EF4-FFF2-40B4-BE49-F238E27FC236}">
              <a16:creationId xmlns:a16="http://schemas.microsoft.com/office/drawing/2014/main" xmlns="" id="{3133AFDB-A0AB-4AB2-AA36-2CBF1C6F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6" name="Resim 5">
          <a:extLst>
            <a:ext uri="{FF2B5EF4-FFF2-40B4-BE49-F238E27FC236}">
              <a16:creationId xmlns:a16="http://schemas.microsoft.com/office/drawing/2014/main" xmlns="" id="{A8300008-8646-4BBB-A3E5-8EF2B4E9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7" name="Resim 5">
          <a:extLst>
            <a:ext uri="{FF2B5EF4-FFF2-40B4-BE49-F238E27FC236}">
              <a16:creationId xmlns:a16="http://schemas.microsoft.com/office/drawing/2014/main" xmlns="" id="{1C17DA69-E6FB-4F57-8159-8DC04281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8" name="Resim 5">
          <a:extLst>
            <a:ext uri="{FF2B5EF4-FFF2-40B4-BE49-F238E27FC236}">
              <a16:creationId xmlns:a16="http://schemas.microsoft.com/office/drawing/2014/main" xmlns="" id="{FF34A4B5-5E71-4D27-A95D-42C70D3B2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9" name="Resim 5">
          <a:extLst>
            <a:ext uri="{FF2B5EF4-FFF2-40B4-BE49-F238E27FC236}">
              <a16:creationId xmlns:a16="http://schemas.microsoft.com/office/drawing/2014/main" xmlns="" id="{F2B341C8-0446-4BFE-ABB8-3CC788921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0" name="Resim 5">
          <a:extLst>
            <a:ext uri="{FF2B5EF4-FFF2-40B4-BE49-F238E27FC236}">
              <a16:creationId xmlns:a16="http://schemas.microsoft.com/office/drawing/2014/main" xmlns="" id="{1B4F4DD5-773C-4223-A020-9A21AD4B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3" name="Resim 5">
          <a:extLst>
            <a:ext uri="{FF2B5EF4-FFF2-40B4-BE49-F238E27FC236}">
              <a16:creationId xmlns:a16="http://schemas.microsoft.com/office/drawing/2014/main" xmlns="" id="{17E8E523-1C52-4C72-9E8C-AA6A5E183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4" name="Resim 5">
          <a:extLst>
            <a:ext uri="{FF2B5EF4-FFF2-40B4-BE49-F238E27FC236}">
              <a16:creationId xmlns:a16="http://schemas.microsoft.com/office/drawing/2014/main" xmlns="" id="{BCC396DE-7CB8-4DFE-8BA0-8FB6DE4C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5" name="Resim 5">
          <a:extLst>
            <a:ext uri="{FF2B5EF4-FFF2-40B4-BE49-F238E27FC236}">
              <a16:creationId xmlns:a16="http://schemas.microsoft.com/office/drawing/2014/main" xmlns="" id="{F7E53AAD-2642-47A3-9CD7-AD0C59CF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6" name="Resim 5">
          <a:extLst>
            <a:ext uri="{FF2B5EF4-FFF2-40B4-BE49-F238E27FC236}">
              <a16:creationId xmlns:a16="http://schemas.microsoft.com/office/drawing/2014/main" xmlns="" id="{7AE33BF6-DA84-430A-993E-525E54640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7" name="Resim 5">
          <a:extLst>
            <a:ext uri="{FF2B5EF4-FFF2-40B4-BE49-F238E27FC236}">
              <a16:creationId xmlns:a16="http://schemas.microsoft.com/office/drawing/2014/main" xmlns="" id="{04092D01-A233-4FF7-909D-CBDD02774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8" name="Resim 5">
          <a:extLst>
            <a:ext uri="{FF2B5EF4-FFF2-40B4-BE49-F238E27FC236}">
              <a16:creationId xmlns:a16="http://schemas.microsoft.com/office/drawing/2014/main" xmlns="" id="{9DFFE515-E5B1-4048-8A67-394F9F876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9" name="Resim 5">
          <a:extLst>
            <a:ext uri="{FF2B5EF4-FFF2-40B4-BE49-F238E27FC236}">
              <a16:creationId xmlns:a16="http://schemas.microsoft.com/office/drawing/2014/main" xmlns="" id="{D322360A-C76E-4B4C-ADF4-0CD536552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0" name="Resim 5">
          <a:extLst>
            <a:ext uri="{FF2B5EF4-FFF2-40B4-BE49-F238E27FC236}">
              <a16:creationId xmlns:a16="http://schemas.microsoft.com/office/drawing/2014/main" xmlns="" id="{C80AFC6D-ED56-4CD6-ADF4-EAE82798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1" name="Resim 5">
          <a:extLst>
            <a:ext uri="{FF2B5EF4-FFF2-40B4-BE49-F238E27FC236}">
              <a16:creationId xmlns:a16="http://schemas.microsoft.com/office/drawing/2014/main" xmlns="" id="{09323A11-AA6E-4745-94D8-64205EF63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2" name="Resim 5">
          <a:extLst>
            <a:ext uri="{FF2B5EF4-FFF2-40B4-BE49-F238E27FC236}">
              <a16:creationId xmlns:a16="http://schemas.microsoft.com/office/drawing/2014/main" xmlns="" id="{A75F319A-C0EA-40DD-8709-40620CF3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3" name="Resim 5">
          <a:extLst>
            <a:ext uri="{FF2B5EF4-FFF2-40B4-BE49-F238E27FC236}">
              <a16:creationId xmlns:a16="http://schemas.microsoft.com/office/drawing/2014/main" xmlns="" id="{DA992652-1181-4058-948B-03360B600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4" name="Resim 5">
          <a:extLst>
            <a:ext uri="{FF2B5EF4-FFF2-40B4-BE49-F238E27FC236}">
              <a16:creationId xmlns:a16="http://schemas.microsoft.com/office/drawing/2014/main" xmlns="" id="{6161F416-A0BB-4B70-A1A1-2D5259428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5" name="Resim 5">
          <a:extLst>
            <a:ext uri="{FF2B5EF4-FFF2-40B4-BE49-F238E27FC236}">
              <a16:creationId xmlns:a16="http://schemas.microsoft.com/office/drawing/2014/main" xmlns="" id="{8B601024-567B-4633-8ACF-E3EE5932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6" name="Resim 5">
          <a:extLst>
            <a:ext uri="{FF2B5EF4-FFF2-40B4-BE49-F238E27FC236}">
              <a16:creationId xmlns:a16="http://schemas.microsoft.com/office/drawing/2014/main" xmlns="" id="{899C0920-5D6F-4492-ABE6-CB8D53094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7" name="Resim 5">
          <a:extLst>
            <a:ext uri="{FF2B5EF4-FFF2-40B4-BE49-F238E27FC236}">
              <a16:creationId xmlns:a16="http://schemas.microsoft.com/office/drawing/2014/main" xmlns="" id="{FC92128B-9A70-4D2D-A115-9BD5EC5ED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8" name="Resim 3707">
          <a:extLst>
            <a:ext uri="{FF2B5EF4-FFF2-40B4-BE49-F238E27FC236}">
              <a16:creationId xmlns:a16="http://schemas.microsoft.com/office/drawing/2014/main" xmlns="" id="{8B8971DB-02A1-434B-840A-3EF2749B8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9" name="Resim 5">
          <a:extLst>
            <a:ext uri="{FF2B5EF4-FFF2-40B4-BE49-F238E27FC236}">
              <a16:creationId xmlns:a16="http://schemas.microsoft.com/office/drawing/2014/main" xmlns="" id="{10C83AEC-D5E6-44E2-A534-F4CC19C8B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0" name="Resim 5">
          <a:extLst>
            <a:ext uri="{FF2B5EF4-FFF2-40B4-BE49-F238E27FC236}">
              <a16:creationId xmlns:a16="http://schemas.microsoft.com/office/drawing/2014/main" xmlns="" id="{786A4300-3D0D-4A34-99DA-BCBF1FDB3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1" name="Resim 5">
          <a:extLst>
            <a:ext uri="{FF2B5EF4-FFF2-40B4-BE49-F238E27FC236}">
              <a16:creationId xmlns:a16="http://schemas.microsoft.com/office/drawing/2014/main" xmlns="" id="{55F6EA26-BF15-485D-8DEC-DBBA78FAA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2" name="Resim 5">
          <a:extLst>
            <a:ext uri="{FF2B5EF4-FFF2-40B4-BE49-F238E27FC236}">
              <a16:creationId xmlns:a16="http://schemas.microsoft.com/office/drawing/2014/main" xmlns="" id="{2B407B0E-6700-4651-BA2B-C06D07B1B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3" name="Resim 5">
          <a:extLst>
            <a:ext uri="{FF2B5EF4-FFF2-40B4-BE49-F238E27FC236}">
              <a16:creationId xmlns:a16="http://schemas.microsoft.com/office/drawing/2014/main" xmlns="" id="{81BEAD9D-3589-42C6-8FCC-D28CF6B9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4" name="Resim 5">
          <a:extLst>
            <a:ext uri="{FF2B5EF4-FFF2-40B4-BE49-F238E27FC236}">
              <a16:creationId xmlns:a16="http://schemas.microsoft.com/office/drawing/2014/main" xmlns="" id="{74E14374-DE2B-42A4-A757-D05B2C87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5" name="Resim 5">
          <a:extLst>
            <a:ext uri="{FF2B5EF4-FFF2-40B4-BE49-F238E27FC236}">
              <a16:creationId xmlns:a16="http://schemas.microsoft.com/office/drawing/2014/main" xmlns="" id="{0D13A649-3C73-402E-B974-8B6C1C8BB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6" name="Resim 5">
          <a:extLst>
            <a:ext uri="{FF2B5EF4-FFF2-40B4-BE49-F238E27FC236}">
              <a16:creationId xmlns:a16="http://schemas.microsoft.com/office/drawing/2014/main" xmlns="" id="{78C3730C-CCBE-4E01-9B74-7511AEDF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7" name="Resim 5">
          <a:extLst>
            <a:ext uri="{FF2B5EF4-FFF2-40B4-BE49-F238E27FC236}">
              <a16:creationId xmlns:a16="http://schemas.microsoft.com/office/drawing/2014/main" xmlns="" id="{7C6C8314-70C1-4019-A53D-6B5537733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8" name="Resim 5">
          <a:extLst>
            <a:ext uri="{FF2B5EF4-FFF2-40B4-BE49-F238E27FC236}">
              <a16:creationId xmlns:a16="http://schemas.microsoft.com/office/drawing/2014/main" xmlns="" id="{C44A522C-775F-46F0-9D5A-4B9A0C9DC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9" name="Resim 5">
          <a:extLst>
            <a:ext uri="{FF2B5EF4-FFF2-40B4-BE49-F238E27FC236}">
              <a16:creationId xmlns:a16="http://schemas.microsoft.com/office/drawing/2014/main" xmlns="" id="{4F8B3609-7C2A-41F2-A087-483F8A226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0" name="Resim 5">
          <a:extLst>
            <a:ext uri="{FF2B5EF4-FFF2-40B4-BE49-F238E27FC236}">
              <a16:creationId xmlns:a16="http://schemas.microsoft.com/office/drawing/2014/main" xmlns="" id="{F72FEDD0-7C19-40F1-8815-1E8DAF61D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1" name="Resim 5">
          <a:extLst>
            <a:ext uri="{FF2B5EF4-FFF2-40B4-BE49-F238E27FC236}">
              <a16:creationId xmlns:a16="http://schemas.microsoft.com/office/drawing/2014/main" xmlns="" id="{70F2747A-658B-4407-91F8-A3D6D153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2" name="Resim 5">
          <a:extLst>
            <a:ext uri="{FF2B5EF4-FFF2-40B4-BE49-F238E27FC236}">
              <a16:creationId xmlns:a16="http://schemas.microsoft.com/office/drawing/2014/main" xmlns="" id="{A934E354-A3C4-4ACC-84D4-754BD358A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3" name="Resim 5">
          <a:extLst>
            <a:ext uri="{FF2B5EF4-FFF2-40B4-BE49-F238E27FC236}">
              <a16:creationId xmlns:a16="http://schemas.microsoft.com/office/drawing/2014/main" xmlns="" id="{F0C26528-B6A7-4787-8F0B-6B303C2F0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4" name="Resim 5">
          <a:extLst>
            <a:ext uri="{FF2B5EF4-FFF2-40B4-BE49-F238E27FC236}">
              <a16:creationId xmlns:a16="http://schemas.microsoft.com/office/drawing/2014/main" xmlns="" id="{E5BD3538-8D61-45D2-AC24-62E2C77E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5" name="Resim 5">
          <a:extLst>
            <a:ext uri="{FF2B5EF4-FFF2-40B4-BE49-F238E27FC236}">
              <a16:creationId xmlns:a16="http://schemas.microsoft.com/office/drawing/2014/main" xmlns="" id="{F7AC54B2-35CD-4A19-90D5-7E37450B1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6" name="Resim 5">
          <a:extLst>
            <a:ext uri="{FF2B5EF4-FFF2-40B4-BE49-F238E27FC236}">
              <a16:creationId xmlns:a16="http://schemas.microsoft.com/office/drawing/2014/main" xmlns="" id="{E365188A-C295-44BF-B594-658E738AC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7" name="Resim 5">
          <a:extLst>
            <a:ext uri="{FF2B5EF4-FFF2-40B4-BE49-F238E27FC236}">
              <a16:creationId xmlns:a16="http://schemas.microsoft.com/office/drawing/2014/main" xmlns="" id="{0ED7F1F8-6AD4-471A-9E24-663EDDAFD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8" name="Resim 5">
          <a:extLst>
            <a:ext uri="{FF2B5EF4-FFF2-40B4-BE49-F238E27FC236}">
              <a16:creationId xmlns:a16="http://schemas.microsoft.com/office/drawing/2014/main" xmlns="" id="{9BE4E41E-7FC6-453B-B285-137909A4B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9" name="Resim 5">
          <a:extLst>
            <a:ext uri="{FF2B5EF4-FFF2-40B4-BE49-F238E27FC236}">
              <a16:creationId xmlns:a16="http://schemas.microsoft.com/office/drawing/2014/main" xmlns="" id="{8F45B2C8-B1A7-4451-85A7-77FD199D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0" name="Resim 5">
          <a:extLst>
            <a:ext uri="{FF2B5EF4-FFF2-40B4-BE49-F238E27FC236}">
              <a16:creationId xmlns:a16="http://schemas.microsoft.com/office/drawing/2014/main" xmlns="" id="{86138498-819F-417F-AEAF-D5AD70A6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1" name="Resim 5">
          <a:extLst>
            <a:ext uri="{FF2B5EF4-FFF2-40B4-BE49-F238E27FC236}">
              <a16:creationId xmlns:a16="http://schemas.microsoft.com/office/drawing/2014/main" xmlns="" id="{6240ED05-1212-4731-9CAD-B44F0071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2" name="Resim 5">
          <a:extLst>
            <a:ext uri="{FF2B5EF4-FFF2-40B4-BE49-F238E27FC236}">
              <a16:creationId xmlns:a16="http://schemas.microsoft.com/office/drawing/2014/main" xmlns="" id="{6B585439-73EF-4264-972A-A5E6BE0FF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3" name="Resim 5">
          <a:extLst>
            <a:ext uri="{FF2B5EF4-FFF2-40B4-BE49-F238E27FC236}">
              <a16:creationId xmlns:a16="http://schemas.microsoft.com/office/drawing/2014/main" xmlns="" id="{DF853269-8A4B-4183-A9B1-B8C7BC7F7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4" name="Resim 3733">
          <a:extLst>
            <a:ext uri="{FF2B5EF4-FFF2-40B4-BE49-F238E27FC236}">
              <a16:creationId xmlns:a16="http://schemas.microsoft.com/office/drawing/2014/main" xmlns="" id="{C62E1521-F14D-4228-9BC3-4D130AFCA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5" name="Resim 5">
          <a:extLst>
            <a:ext uri="{FF2B5EF4-FFF2-40B4-BE49-F238E27FC236}">
              <a16:creationId xmlns:a16="http://schemas.microsoft.com/office/drawing/2014/main" xmlns="" id="{C7E5B14D-FA67-4377-877E-DA536546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6" name="Resim 5">
          <a:extLst>
            <a:ext uri="{FF2B5EF4-FFF2-40B4-BE49-F238E27FC236}">
              <a16:creationId xmlns:a16="http://schemas.microsoft.com/office/drawing/2014/main" xmlns="" id="{AFE12DF0-7729-4DAD-A868-5CE560F3E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7" name="Resim 5">
          <a:extLst>
            <a:ext uri="{FF2B5EF4-FFF2-40B4-BE49-F238E27FC236}">
              <a16:creationId xmlns:a16="http://schemas.microsoft.com/office/drawing/2014/main" xmlns="" id="{CAA9F79C-893C-4ACD-8C71-62F886461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8" name="Resim 5">
          <a:extLst>
            <a:ext uri="{FF2B5EF4-FFF2-40B4-BE49-F238E27FC236}">
              <a16:creationId xmlns:a16="http://schemas.microsoft.com/office/drawing/2014/main" xmlns="" id="{DD44DFA8-9D84-4AB2-8798-CEF2B67AB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9" name="Resim 5">
          <a:extLst>
            <a:ext uri="{FF2B5EF4-FFF2-40B4-BE49-F238E27FC236}">
              <a16:creationId xmlns:a16="http://schemas.microsoft.com/office/drawing/2014/main" xmlns="" id="{144C054C-8ED9-40AD-ACFE-C05424047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0" name="Resim 5">
          <a:extLst>
            <a:ext uri="{FF2B5EF4-FFF2-40B4-BE49-F238E27FC236}">
              <a16:creationId xmlns:a16="http://schemas.microsoft.com/office/drawing/2014/main" xmlns="" id="{F7087328-B041-45DB-8F21-571A5C92B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1" name="Resim 5">
          <a:extLst>
            <a:ext uri="{FF2B5EF4-FFF2-40B4-BE49-F238E27FC236}">
              <a16:creationId xmlns:a16="http://schemas.microsoft.com/office/drawing/2014/main" xmlns="" id="{8A2ADED5-9F81-4E85-9783-152D375C7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2" name="Resim 5">
          <a:extLst>
            <a:ext uri="{FF2B5EF4-FFF2-40B4-BE49-F238E27FC236}">
              <a16:creationId xmlns:a16="http://schemas.microsoft.com/office/drawing/2014/main" xmlns="" id="{DA86899A-1090-4EE4-A6E0-151BA521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3" name="Resim 5">
          <a:extLst>
            <a:ext uri="{FF2B5EF4-FFF2-40B4-BE49-F238E27FC236}">
              <a16:creationId xmlns:a16="http://schemas.microsoft.com/office/drawing/2014/main" xmlns="" id="{7992B1EC-54C1-40ED-B677-AF2F52DDE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4" name="Resim 5">
          <a:extLst>
            <a:ext uri="{FF2B5EF4-FFF2-40B4-BE49-F238E27FC236}">
              <a16:creationId xmlns:a16="http://schemas.microsoft.com/office/drawing/2014/main" xmlns="" id="{967DB5A3-838A-4975-867A-54C83FCCE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5" name="Resim 5">
          <a:extLst>
            <a:ext uri="{FF2B5EF4-FFF2-40B4-BE49-F238E27FC236}">
              <a16:creationId xmlns:a16="http://schemas.microsoft.com/office/drawing/2014/main" xmlns="" id="{6AF4F78F-141E-4415-9CFC-ED1825F2B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6" name="Resim 5">
          <a:extLst>
            <a:ext uri="{FF2B5EF4-FFF2-40B4-BE49-F238E27FC236}">
              <a16:creationId xmlns:a16="http://schemas.microsoft.com/office/drawing/2014/main" xmlns="" id="{956FC61A-758A-4A26-8D7B-398D808F4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7" name="Resim 5">
          <a:extLst>
            <a:ext uri="{FF2B5EF4-FFF2-40B4-BE49-F238E27FC236}">
              <a16:creationId xmlns:a16="http://schemas.microsoft.com/office/drawing/2014/main" xmlns="" id="{1E01F727-7383-4656-9B83-4AB47EA40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8" name="Resim 5">
          <a:extLst>
            <a:ext uri="{FF2B5EF4-FFF2-40B4-BE49-F238E27FC236}">
              <a16:creationId xmlns:a16="http://schemas.microsoft.com/office/drawing/2014/main" xmlns="" id="{0DC583F8-D891-4763-B121-182291B9C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9" name="Resim 5">
          <a:extLst>
            <a:ext uri="{FF2B5EF4-FFF2-40B4-BE49-F238E27FC236}">
              <a16:creationId xmlns:a16="http://schemas.microsoft.com/office/drawing/2014/main" xmlns="" id="{F3CBD733-AF8B-48D4-95DC-D006109B6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0" name="Resim 5">
          <a:extLst>
            <a:ext uri="{FF2B5EF4-FFF2-40B4-BE49-F238E27FC236}">
              <a16:creationId xmlns:a16="http://schemas.microsoft.com/office/drawing/2014/main" xmlns="" id="{C0FFE5A6-5799-438D-8691-36A0F7E36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1" name="Resim 5">
          <a:extLst>
            <a:ext uri="{FF2B5EF4-FFF2-40B4-BE49-F238E27FC236}">
              <a16:creationId xmlns:a16="http://schemas.microsoft.com/office/drawing/2014/main" xmlns="" id="{B47D9750-612B-480D-95D2-B6298208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2" name="Resim 5">
          <a:extLst>
            <a:ext uri="{FF2B5EF4-FFF2-40B4-BE49-F238E27FC236}">
              <a16:creationId xmlns:a16="http://schemas.microsoft.com/office/drawing/2014/main" xmlns="" id="{11595B9B-D871-4F38-9575-16CE72E7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3" name="Resim 5">
          <a:extLst>
            <a:ext uri="{FF2B5EF4-FFF2-40B4-BE49-F238E27FC236}">
              <a16:creationId xmlns:a16="http://schemas.microsoft.com/office/drawing/2014/main" xmlns="" id="{97E702A9-3F27-4F35-A116-AAAA2847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4" name="Resim 5">
          <a:extLst>
            <a:ext uri="{FF2B5EF4-FFF2-40B4-BE49-F238E27FC236}">
              <a16:creationId xmlns:a16="http://schemas.microsoft.com/office/drawing/2014/main" xmlns="" id="{E885582D-26D0-4079-83EF-952A00EF9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5" name="Resim 5">
          <a:extLst>
            <a:ext uri="{FF2B5EF4-FFF2-40B4-BE49-F238E27FC236}">
              <a16:creationId xmlns:a16="http://schemas.microsoft.com/office/drawing/2014/main" xmlns="" id="{60843457-A406-4F62-A000-25F4B30B2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6" name="Resim 5">
          <a:extLst>
            <a:ext uri="{FF2B5EF4-FFF2-40B4-BE49-F238E27FC236}">
              <a16:creationId xmlns:a16="http://schemas.microsoft.com/office/drawing/2014/main" xmlns="" id="{A8548C92-7314-45B4-91A6-F5EB5C81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7" name="Resim 5">
          <a:extLst>
            <a:ext uri="{FF2B5EF4-FFF2-40B4-BE49-F238E27FC236}">
              <a16:creationId xmlns:a16="http://schemas.microsoft.com/office/drawing/2014/main" xmlns="" id="{6F29BE83-3587-4901-98A6-B7DAE99F1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8" name="Resim 5">
          <a:extLst>
            <a:ext uri="{FF2B5EF4-FFF2-40B4-BE49-F238E27FC236}">
              <a16:creationId xmlns:a16="http://schemas.microsoft.com/office/drawing/2014/main" xmlns="" id="{05CF01C9-5915-4713-93C5-DA234535D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9" name="Resim 5">
          <a:extLst>
            <a:ext uri="{FF2B5EF4-FFF2-40B4-BE49-F238E27FC236}">
              <a16:creationId xmlns:a16="http://schemas.microsoft.com/office/drawing/2014/main" xmlns="" id="{C67B59A4-7FC3-4EB8-9D31-2A99D455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0" name="Resim 3759">
          <a:extLst>
            <a:ext uri="{FF2B5EF4-FFF2-40B4-BE49-F238E27FC236}">
              <a16:creationId xmlns:a16="http://schemas.microsoft.com/office/drawing/2014/main" xmlns="" id="{64A4EFAB-09F6-4F82-AB1A-79A39FE18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1" name="Resim 5">
          <a:extLst>
            <a:ext uri="{FF2B5EF4-FFF2-40B4-BE49-F238E27FC236}">
              <a16:creationId xmlns:a16="http://schemas.microsoft.com/office/drawing/2014/main" xmlns="" id="{CB94733B-ABB1-4326-B4A0-6A69E3F7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2" name="Resim 5">
          <a:extLst>
            <a:ext uri="{FF2B5EF4-FFF2-40B4-BE49-F238E27FC236}">
              <a16:creationId xmlns:a16="http://schemas.microsoft.com/office/drawing/2014/main" xmlns="" id="{65778F44-25BF-409D-B986-5F4943F9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3" name="Resim 5">
          <a:extLst>
            <a:ext uri="{FF2B5EF4-FFF2-40B4-BE49-F238E27FC236}">
              <a16:creationId xmlns:a16="http://schemas.microsoft.com/office/drawing/2014/main" xmlns="" id="{CD4B286F-C089-4257-A665-9ED13E9F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4" name="Resim 5">
          <a:extLst>
            <a:ext uri="{FF2B5EF4-FFF2-40B4-BE49-F238E27FC236}">
              <a16:creationId xmlns:a16="http://schemas.microsoft.com/office/drawing/2014/main" xmlns="" id="{EC4DA5D3-CBBF-4AEA-B1C2-F733CDEF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5" name="Resim 5">
          <a:extLst>
            <a:ext uri="{FF2B5EF4-FFF2-40B4-BE49-F238E27FC236}">
              <a16:creationId xmlns:a16="http://schemas.microsoft.com/office/drawing/2014/main" xmlns="" id="{A6061047-1AD9-4DD8-936B-A9D95BBED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6" name="Resim 5">
          <a:extLst>
            <a:ext uri="{FF2B5EF4-FFF2-40B4-BE49-F238E27FC236}">
              <a16:creationId xmlns:a16="http://schemas.microsoft.com/office/drawing/2014/main" xmlns="" id="{856B32C6-2769-4A0F-873F-0F584ADE7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7" name="Resim 5">
          <a:extLst>
            <a:ext uri="{FF2B5EF4-FFF2-40B4-BE49-F238E27FC236}">
              <a16:creationId xmlns:a16="http://schemas.microsoft.com/office/drawing/2014/main" xmlns="" id="{D772132A-A93C-4415-B1FD-2546C1C42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8" name="Resim 5">
          <a:extLst>
            <a:ext uri="{FF2B5EF4-FFF2-40B4-BE49-F238E27FC236}">
              <a16:creationId xmlns:a16="http://schemas.microsoft.com/office/drawing/2014/main" xmlns="" id="{B343EDE0-5F65-40B6-85A7-6F1B17BE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9" name="Resim 5">
          <a:extLst>
            <a:ext uri="{FF2B5EF4-FFF2-40B4-BE49-F238E27FC236}">
              <a16:creationId xmlns:a16="http://schemas.microsoft.com/office/drawing/2014/main" xmlns="" id="{432ADBF3-149E-4129-82D2-1DDAA39C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0" name="Resim 5">
          <a:extLst>
            <a:ext uri="{FF2B5EF4-FFF2-40B4-BE49-F238E27FC236}">
              <a16:creationId xmlns:a16="http://schemas.microsoft.com/office/drawing/2014/main" xmlns="" id="{490DCC9B-38A2-4E89-92B9-C7068154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1" name="Resim 5">
          <a:extLst>
            <a:ext uri="{FF2B5EF4-FFF2-40B4-BE49-F238E27FC236}">
              <a16:creationId xmlns:a16="http://schemas.microsoft.com/office/drawing/2014/main" xmlns="" id="{BCACEBAE-F24C-485F-8FCF-97980842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2" name="Resim 5">
          <a:extLst>
            <a:ext uri="{FF2B5EF4-FFF2-40B4-BE49-F238E27FC236}">
              <a16:creationId xmlns:a16="http://schemas.microsoft.com/office/drawing/2014/main" xmlns="" id="{E862EDC3-7F8D-4CD7-9FD1-76AD82DF2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3" name="Resim 5">
          <a:extLst>
            <a:ext uri="{FF2B5EF4-FFF2-40B4-BE49-F238E27FC236}">
              <a16:creationId xmlns:a16="http://schemas.microsoft.com/office/drawing/2014/main" xmlns="" id="{801664CF-EE46-4BBC-A120-798C93A3B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4" name="Resim 5">
          <a:extLst>
            <a:ext uri="{FF2B5EF4-FFF2-40B4-BE49-F238E27FC236}">
              <a16:creationId xmlns:a16="http://schemas.microsoft.com/office/drawing/2014/main" xmlns="" id="{EDC123CC-DE7E-4E71-8C70-25C549AA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5" name="Resim 5">
          <a:extLst>
            <a:ext uri="{FF2B5EF4-FFF2-40B4-BE49-F238E27FC236}">
              <a16:creationId xmlns:a16="http://schemas.microsoft.com/office/drawing/2014/main" xmlns="" id="{8332BE7C-9E8E-4ED7-AAD8-EF6ACC0E9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6" name="Resim 5">
          <a:extLst>
            <a:ext uri="{FF2B5EF4-FFF2-40B4-BE49-F238E27FC236}">
              <a16:creationId xmlns:a16="http://schemas.microsoft.com/office/drawing/2014/main" xmlns="" id="{1DBD265B-0CB2-4266-92DE-E6B8ABA0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7" name="Resim 5">
          <a:extLst>
            <a:ext uri="{FF2B5EF4-FFF2-40B4-BE49-F238E27FC236}">
              <a16:creationId xmlns:a16="http://schemas.microsoft.com/office/drawing/2014/main" xmlns="" id="{A0CDCB60-826A-4721-B09F-C6A453E12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8" name="Resim 5">
          <a:extLst>
            <a:ext uri="{FF2B5EF4-FFF2-40B4-BE49-F238E27FC236}">
              <a16:creationId xmlns:a16="http://schemas.microsoft.com/office/drawing/2014/main" xmlns="" id="{3242A924-0958-48CF-B565-0F56C86E9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9" name="Resim 5">
          <a:extLst>
            <a:ext uri="{FF2B5EF4-FFF2-40B4-BE49-F238E27FC236}">
              <a16:creationId xmlns:a16="http://schemas.microsoft.com/office/drawing/2014/main" xmlns="" id="{961BCF8D-F86E-4BE1-AB6C-0162E2E2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0" name="Resim 5">
          <a:extLst>
            <a:ext uri="{FF2B5EF4-FFF2-40B4-BE49-F238E27FC236}">
              <a16:creationId xmlns:a16="http://schemas.microsoft.com/office/drawing/2014/main" xmlns="" id="{9059AF1D-0AD7-481C-B971-0A54AAA56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1" name="Resim 5">
          <a:extLst>
            <a:ext uri="{FF2B5EF4-FFF2-40B4-BE49-F238E27FC236}">
              <a16:creationId xmlns:a16="http://schemas.microsoft.com/office/drawing/2014/main" xmlns="" id="{180BAA08-0CC3-474A-B916-8F08AF3EC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2" name="Resim 5">
          <a:extLst>
            <a:ext uri="{FF2B5EF4-FFF2-40B4-BE49-F238E27FC236}">
              <a16:creationId xmlns:a16="http://schemas.microsoft.com/office/drawing/2014/main" xmlns="" id="{805A0D95-4CEC-45C8-A25A-15AB72EF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3" name="Resim 5">
          <a:extLst>
            <a:ext uri="{FF2B5EF4-FFF2-40B4-BE49-F238E27FC236}">
              <a16:creationId xmlns:a16="http://schemas.microsoft.com/office/drawing/2014/main" xmlns="" id="{11F917F9-8674-4014-B431-A3BFB320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4" name="Resim 5">
          <a:extLst>
            <a:ext uri="{FF2B5EF4-FFF2-40B4-BE49-F238E27FC236}">
              <a16:creationId xmlns:a16="http://schemas.microsoft.com/office/drawing/2014/main" xmlns="" id="{EB2C4042-3F82-454D-AF9D-CAED8B24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5" name="Resim 5">
          <a:extLst>
            <a:ext uri="{FF2B5EF4-FFF2-40B4-BE49-F238E27FC236}">
              <a16:creationId xmlns:a16="http://schemas.microsoft.com/office/drawing/2014/main" xmlns="" id="{8BE2B005-62F1-46C4-9E7C-6A9BFA6F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6" name="Resim 5">
          <a:extLst>
            <a:ext uri="{FF2B5EF4-FFF2-40B4-BE49-F238E27FC236}">
              <a16:creationId xmlns:a16="http://schemas.microsoft.com/office/drawing/2014/main" xmlns="" id="{570C91F6-CC11-4B12-8EE6-C50A79977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7" name="Resim 5">
          <a:extLst>
            <a:ext uri="{FF2B5EF4-FFF2-40B4-BE49-F238E27FC236}">
              <a16:creationId xmlns:a16="http://schemas.microsoft.com/office/drawing/2014/main" xmlns="" id="{5809F11D-3E51-4F4B-A4DB-004115B5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8" name="Resim 5">
          <a:extLst>
            <a:ext uri="{FF2B5EF4-FFF2-40B4-BE49-F238E27FC236}">
              <a16:creationId xmlns:a16="http://schemas.microsoft.com/office/drawing/2014/main" xmlns="" id="{2FF8BC1E-5354-425D-AABC-0FE649913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9" name="Resim 5">
          <a:extLst>
            <a:ext uri="{FF2B5EF4-FFF2-40B4-BE49-F238E27FC236}">
              <a16:creationId xmlns:a16="http://schemas.microsoft.com/office/drawing/2014/main" xmlns="" id="{09F6FA73-EF96-415A-98F1-7BB94F98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0" name="Resim 5">
          <a:extLst>
            <a:ext uri="{FF2B5EF4-FFF2-40B4-BE49-F238E27FC236}">
              <a16:creationId xmlns:a16="http://schemas.microsoft.com/office/drawing/2014/main" xmlns="" id="{403302A1-AD14-4A3A-9127-F31AF2165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1" name="Resim 5">
          <a:extLst>
            <a:ext uri="{FF2B5EF4-FFF2-40B4-BE49-F238E27FC236}">
              <a16:creationId xmlns:a16="http://schemas.microsoft.com/office/drawing/2014/main" xmlns="" id="{91064BB9-D3AB-40CA-ABCC-B4E63FED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2" name="Resim 3791">
          <a:extLst>
            <a:ext uri="{FF2B5EF4-FFF2-40B4-BE49-F238E27FC236}">
              <a16:creationId xmlns:a16="http://schemas.microsoft.com/office/drawing/2014/main" xmlns="" id="{C98D395F-B461-48DB-A83A-AF9294172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3" name="Resim 5">
          <a:extLst>
            <a:ext uri="{FF2B5EF4-FFF2-40B4-BE49-F238E27FC236}">
              <a16:creationId xmlns:a16="http://schemas.microsoft.com/office/drawing/2014/main" xmlns="" id="{A398E9E0-088F-4655-B9A7-E88BCD2AE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4" name="Resim 5">
          <a:extLst>
            <a:ext uri="{FF2B5EF4-FFF2-40B4-BE49-F238E27FC236}">
              <a16:creationId xmlns:a16="http://schemas.microsoft.com/office/drawing/2014/main" xmlns="" id="{CE6AD94D-B4CA-44AA-86DC-B652F53C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5" name="Resim 5">
          <a:extLst>
            <a:ext uri="{FF2B5EF4-FFF2-40B4-BE49-F238E27FC236}">
              <a16:creationId xmlns:a16="http://schemas.microsoft.com/office/drawing/2014/main" xmlns="" id="{D793AB2F-5F5B-4699-9887-9847A61D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6" name="Resim 5">
          <a:extLst>
            <a:ext uri="{FF2B5EF4-FFF2-40B4-BE49-F238E27FC236}">
              <a16:creationId xmlns:a16="http://schemas.microsoft.com/office/drawing/2014/main" xmlns="" id="{B0F10C7A-529B-4F58-81AF-EF3D69CD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7" name="Resim 5">
          <a:extLst>
            <a:ext uri="{FF2B5EF4-FFF2-40B4-BE49-F238E27FC236}">
              <a16:creationId xmlns:a16="http://schemas.microsoft.com/office/drawing/2014/main" xmlns="" id="{6F99D4FB-9CAA-4E3B-B272-13B2B64E4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8" name="Resim 5">
          <a:extLst>
            <a:ext uri="{FF2B5EF4-FFF2-40B4-BE49-F238E27FC236}">
              <a16:creationId xmlns:a16="http://schemas.microsoft.com/office/drawing/2014/main" xmlns="" id="{41CB4C63-C53A-4DEA-BF28-49511D0DD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9" name="Resim 5">
          <a:extLst>
            <a:ext uri="{FF2B5EF4-FFF2-40B4-BE49-F238E27FC236}">
              <a16:creationId xmlns:a16="http://schemas.microsoft.com/office/drawing/2014/main" xmlns="" id="{A0D15C0C-393D-4AFA-BC9D-9E0FA221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0" name="Resim 5">
          <a:extLst>
            <a:ext uri="{FF2B5EF4-FFF2-40B4-BE49-F238E27FC236}">
              <a16:creationId xmlns:a16="http://schemas.microsoft.com/office/drawing/2014/main" xmlns="" id="{A1E6AF80-977E-4E52-9B46-21556B33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1" name="Resim 5">
          <a:extLst>
            <a:ext uri="{FF2B5EF4-FFF2-40B4-BE49-F238E27FC236}">
              <a16:creationId xmlns:a16="http://schemas.microsoft.com/office/drawing/2014/main" xmlns="" id="{506BCB9B-4561-4031-A8EB-E63FE0F6A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2" name="Resim 5">
          <a:extLst>
            <a:ext uri="{FF2B5EF4-FFF2-40B4-BE49-F238E27FC236}">
              <a16:creationId xmlns:a16="http://schemas.microsoft.com/office/drawing/2014/main" xmlns="" id="{10F0A8EC-B910-4D84-BCFC-94DBF91C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3" name="Resim 5">
          <a:extLst>
            <a:ext uri="{FF2B5EF4-FFF2-40B4-BE49-F238E27FC236}">
              <a16:creationId xmlns:a16="http://schemas.microsoft.com/office/drawing/2014/main" xmlns="" id="{6CB48ACB-2DE2-4FDF-ABAB-A02E86EDB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4" name="Resim 5">
          <a:extLst>
            <a:ext uri="{FF2B5EF4-FFF2-40B4-BE49-F238E27FC236}">
              <a16:creationId xmlns:a16="http://schemas.microsoft.com/office/drawing/2014/main" xmlns="" id="{C1532955-B893-4A3D-AACE-16600F7C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5" name="Resim 5">
          <a:extLst>
            <a:ext uri="{FF2B5EF4-FFF2-40B4-BE49-F238E27FC236}">
              <a16:creationId xmlns:a16="http://schemas.microsoft.com/office/drawing/2014/main" xmlns="" id="{94106634-B3DA-485A-84BD-F73C48560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6" name="Resim 5">
          <a:extLst>
            <a:ext uri="{FF2B5EF4-FFF2-40B4-BE49-F238E27FC236}">
              <a16:creationId xmlns:a16="http://schemas.microsoft.com/office/drawing/2014/main" xmlns="" id="{7C18C3CC-C165-45F9-91F5-D6448878A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7" name="Resim 5">
          <a:extLst>
            <a:ext uri="{FF2B5EF4-FFF2-40B4-BE49-F238E27FC236}">
              <a16:creationId xmlns:a16="http://schemas.microsoft.com/office/drawing/2014/main" xmlns="" id="{A421CB45-58BA-4C6A-83F4-F1678DFF4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8" name="Resim 5">
          <a:extLst>
            <a:ext uri="{FF2B5EF4-FFF2-40B4-BE49-F238E27FC236}">
              <a16:creationId xmlns:a16="http://schemas.microsoft.com/office/drawing/2014/main" xmlns="" id="{87BDC390-35AE-4370-8761-97DB664BE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9" name="Resim 5">
          <a:extLst>
            <a:ext uri="{FF2B5EF4-FFF2-40B4-BE49-F238E27FC236}">
              <a16:creationId xmlns:a16="http://schemas.microsoft.com/office/drawing/2014/main" xmlns="" id="{3DBD23FA-F636-413C-A3B3-29C8FC761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0" name="Resim 5">
          <a:extLst>
            <a:ext uri="{FF2B5EF4-FFF2-40B4-BE49-F238E27FC236}">
              <a16:creationId xmlns:a16="http://schemas.microsoft.com/office/drawing/2014/main" xmlns="" id="{38A91688-DD3B-4829-8C29-F814BE72D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1" name="Resim 5">
          <a:extLst>
            <a:ext uri="{FF2B5EF4-FFF2-40B4-BE49-F238E27FC236}">
              <a16:creationId xmlns:a16="http://schemas.microsoft.com/office/drawing/2014/main" xmlns="" id="{CF76E0E4-EF0D-4276-BD87-55AB1A20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2" name="Resim 5">
          <a:extLst>
            <a:ext uri="{FF2B5EF4-FFF2-40B4-BE49-F238E27FC236}">
              <a16:creationId xmlns:a16="http://schemas.microsoft.com/office/drawing/2014/main" xmlns="" id="{1EEE6494-231C-420D-BC51-C7B17FC33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3" name="Resim 5">
          <a:extLst>
            <a:ext uri="{FF2B5EF4-FFF2-40B4-BE49-F238E27FC236}">
              <a16:creationId xmlns:a16="http://schemas.microsoft.com/office/drawing/2014/main" xmlns="" id="{ECC099BD-B2ED-468C-8FC7-54BB8906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814" name="Resim 1">
          <a:extLst>
            <a:ext uri="{FF2B5EF4-FFF2-40B4-BE49-F238E27FC236}">
              <a16:creationId xmlns:a16="http://schemas.microsoft.com/office/drawing/2014/main" xmlns="" id="{8C505E98-EE35-4477-902D-BFE767D7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815" name="Resim 1">
          <a:extLst>
            <a:ext uri="{FF2B5EF4-FFF2-40B4-BE49-F238E27FC236}">
              <a16:creationId xmlns:a16="http://schemas.microsoft.com/office/drawing/2014/main" xmlns="" id="{BA1F8E82-444F-41D4-99B5-5EBDB6B9D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:a16="http://schemas.microsoft.com/office/drawing/2014/main" xmlns="" id="{C5D996CB-E094-4031-B13F-29599AAF60B8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:a16="http://schemas.microsoft.com/office/drawing/2014/main" xmlns="" id="{78C53087-F10D-456C-B6D5-5BBA88F48C90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2"/>
  <sheetViews>
    <sheetView workbookViewId="0">
      <selection activeCell="D12" sqref="D12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8.7109375" style="3" customWidth="1"/>
    <col min="4" max="4" width="55.140625" bestFit="1" customWidth="1"/>
  </cols>
  <sheetData>
    <row r="1" spans="1:4" ht="25.15" customHeight="1" x14ac:dyDescent="0.25">
      <c r="A1" s="1" t="s">
        <v>6</v>
      </c>
      <c r="B1" s="2" t="s">
        <v>34</v>
      </c>
    </row>
    <row r="2" spans="1:4" ht="25.15" customHeight="1" x14ac:dyDescent="0.25">
      <c r="A2" s="1" t="s">
        <v>22</v>
      </c>
      <c r="B2" s="2" t="s">
        <v>38</v>
      </c>
      <c r="C2" s="13" t="s">
        <v>23</v>
      </c>
      <c r="D2" s="14"/>
    </row>
    <row r="3" spans="1:4" ht="25.15" customHeight="1" x14ac:dyDescent="0.25">
      <c r="A3" s="101" t="s">
        <v>7</v>
      </c>
      <c r="B3" s="4" t="s">
        <v>29</v>
      </c>
      <c r="C3" s="13" t="s">
        <v>26</v>
      </c>
      <c r="D3" s="13" t="str">
        <f>CONCATENATE(B3," ",C3," ",B2," ",C2)</f>
        <v>YILDIZ KIZ ATLETİZM ELEME MÜSABAKA LİSTESİ</v>
      </c>
    </row>
    <row r="4" spans="1:4" ht="25.15" customHeight="1" x14ac:dyDescent="0.25">
      <c r="A4" s="101"/>
      <c r="B4" s="4" t="s">
        <v>30</v>
      </c>
      <c r="C4" s="13"/>
      <c r="D4" s="13" t="str">
        <f>CONCATENATE(B4," ",C3," ",B2," ",C2)</f>
        <v>YILDIZ ERKEK ATLETİZM ELEME MÜSABAKA LİSTESİ</v>
      </c>
    </row>
    <row r="5" spans="1:4" s="3" customFormat="1" ht="25.15" customHeight="1" x14ac:dyDescent="0.25">
      <c r="A5" s="1" t="s">
        <v>24</v>
      </c>
      <c r="B5" s="2" t="s">
        <v>37</v>
      </c>
      <c r="C5" s="13" t="s">
        <v>25</v>
      </c>
      <c r="D5" s="13" t="str">
        <f>CONCATENATE(B5," ",C5)</f>
        <v>2023-2024 ÖĞRETİM YILI</v>
      </c>
    </row>
    <row r="6" spans="1:4" ht="25.15" customHeight="1" x14ac:dyDescent="0.25">
      <c r="A6" s="1" t="s">
        <v>8</v>
      </c>
      <c r="B6" s="5" t="s">
        <v>9</v>
      </c>
    </row>
    <row r="7" spans="1:4" ht="25.15" customHeight="1" x14ac:dyDescent="0.25">
      <c r="A7" s="1" t="s">
        <v>10</v>
      </c>
      <c r="B7" s="6" t="s">
        <v>39</v>
      </c>
      <c r="C7" s="7"/>
    </row>
    <row r="8" spans="1:4" ht="25.15" customHeight="1" x14ac:dyDescent="0.25">
      <c r="A8" s="1" t="s">
        <v>35</v>
      </c>
      <c r="B8" s="104" t="s">
        <v>40</v>
      </c>
      <c r="C8" s="104"/>
    </row>
    <row r="9" spans="1:4" ht="25.15" customHeight="1" x14ac:dyDescent="0.25">
      <c r="A9" s="15"/>
      <c r="B9" s="16">
        <v>40057</v>
      </c>
      <c r="C9" s="16">
        <v>41274</v>
      </c>
    </row>
    <row r="10" spans="1:4" ht="25.15" customHeight="1" x14ac:dyDescent="0.25">
      <c r="A10" s="102" t="s">
        <v>28</v>
      </c>
      <c r="B10" s="102"/>
      <c r="C10" s="102"/>
    </row>
    <row r="12" spans="1:4" ht="66" customHeight="1" x14ac:dyDescent="0.25">
      <c r="A12" s="103" t="s">
        <v>27</v>
      </c>
      <c r="B12" s="103"/>
      <c r="C12" s="103"/>
    </row>
  </sheetData>
  <sheetProtection algorithmName="SHA-512" hashValue="kz0sMSjJhRn8q34mxoMyzD1HgZZkctjJZpc1B98QuFyoLXP5xtOixk8HJ8RZtXOza9p+xOSSnrgsLB9GsVNJuw==" saltValue="0SKWfdOcWnPt9jwLzSLILg==" spinCount="100000" sheet="1" objects="1" scenarios="1"/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1"/>
  <sheetViews>
    <sheetView tabSelected="1" view="pageBreakPreview" zoomScale="70" zoomScaleNormal="70" zoomScaleSheetLayoutView="70" workbookViewId="0">
      <selection activeCell="C19" sqref="C19"/>
    </sheetView>
  </sheetViews>
  <sheetFormatPr defaultColWidth="8.85546875" defaultRowHeight="16.5" x14ac:dyDescent="0.3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9" customWidth="1"/>
    <col min="8" max="8" width="13.7109375" style="20" hidden="1" customWidth="1"/>
    <col min="9" max="12" width="7.5703125" style="9" hidden="1" customWidth="1"/>
    <col min="13" max="13" width="40.7109375" style="35" customWidth="1"/>
    <col min="14" max="14" width="6.140625" style="9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10"/>
  </cols>
  <sheetData>
    <row r="1" spans="1:17" ht="58.9" customHeight="1" x14ac:dyDescent="0.3">
      <c r="A1" s="115" t="str">
        <f>'GENEL BİLGİ GİRİŞİ'!$B$1</f>
        <v>MİLLİ EĞİTİM BAKANLIĞI</v>
      </c>
      <c r="B1" s="116"/>
      <c r="C1" s="116"/>
      <c r="D1" s="116"/>
      <c r="E1" s="116"/>
      <c r="F1" s="117"/>
      <c r="H1" s="124"/>
      <c r="I1" s="113" t="s">
        <v>41</v>
      </c>
      <c r="J1" s="113" t="s">
        <v>42</v>
      </c>
      <c r="K1" s="113" t="s">
        <v>43</v>
      </c>
      <c r="L1" s="113" t="s">
        <v>44</v>
      </c>
      <c r="M1" s="111" t="s">
        <v>46</v>
      </c>
    </row>
    <row r="2" spans="1:17" s="9" customFormat="1" ht="25.15" customHeight="1" x14ac:dyDescent="0.3">
      <c r="A2" s="118" t="str">
        <f>'GENEL BİLGİ GİRİŞİ'!$D$5</f>
        <v>2023-2024 ÖĞRETİM YILI</v>
      </c>
      <c r="B2" s="119"/>
      <c r="C2" s="119"/>
      <c r="D2" s="119"/>
      <c r="E2" s="119"/>
      <c r="F2" s="120"/>
      <c r="H2" s="124"/>
      <c r="I2" s="113"/>
      <c r="J2" s="113"/>
      <c r="K2" s="113"/>
      <c r="L2" s="113"/>
      <c r="M2" s="111"/>
    </row>
    <row r="3" spans="1:17" ht="25.15" customHeight="1" x14ac:dyDescent="0.3">
      <c r="A3" s="121" t="str">
        <f>'GENEL BİLGİ GİRİŞİ'!$D$3</f>
        <v>YILDIZ KIZ ATLETİZM ELEME MÜSABAKA LİSTESİ</v>
      </c>
      <c r="B3" s="122"/>
      <c r="C3" s="122"/>
      <c r="D3" s="122"/>
      <c r="E3" s="122"/>
      <c r="F3" s="123"/>
      <c r="H3" s="124"/>
      <c r="I3" s="113"/>
      <c r="J3" s="113"/>
      <c r="K3" s="113"/>
      <c r="L3" s="113"/>
      <c r="M3" s="111"/>
      <c r="O3" s="9"/>
      <c r="P3" s="9"/>
      <c r="Q3" s="9"/>
    </row>
    <row r="4" spans="1:17" ht="25.15" customHeight="1" x14ac:dyDescent="0.3">
      <c r="A4" s="108" t="s">
        <v>5</v>
      </c>
      <c r="B4" s="109"/>
      <c r="C4" s="37"/>
      <c r="D4" s="12"/>
      <c r="E4" s="12"/>
      <c r="F4" s="38"/>
      <c r="H4" s="124"/>
      <c r="I4" s="113"/>
      <c r="J4" s="113"/>
      <c r="K4" s="113"/>
      <c r="L4" s="113"/>
      <c r="M4" s="111"/>
      <c r="O4" s="9"/>
      <c r="P4" s="9"/>
      <c r="Q4" s="9"/>
    </row>
    <row r="5" spans="1:17" ht="25.15" customHeight="1" x14ac:dyDescent="0.3">
      <c r="A5" s="151" t="s">
        <v>1</v>
      </c>
      <c r="B5" s="152"/>
      <c r="C5" s="129" t="str">
        <f>IFERROR(VLOOKUP(C4,'okul göğüs numaraları'!$B$4:$C$55,2,0),"")</f>
        <v/>
      </c>
      <c r="D5" s="129"/>
      <c r="E5" s="79" t="s">
        <v>90</v>
      </c>
      <c r="F5" s="39" t="str">
        <f>'GENEL BİLGİ GİRİŞİ'!$B$7</f>
        <v>16-17 NİSAN 2024</v>
      </c>
      <c r="G5" s="18">
        <f>'GENEL BİLGİ GİRİŞİ'!B9</f>
        <v>40057</v>
      </c>
      <c r="H5" s="124"/>
      <c r="I5" s="113"/>
      <c r="J5" s="113"/>
      <c r="K5" s="113"/>
      <c r="L5" s="113"/>
      <c r="M5" s="111"/>
    </row>
    <row r="6" spans="1:17" ht="25.15" customHeight="1" x14ac:dyDescent="0.3">
      <c r="A6" s="151" t="s">
        <v>2</v>
      </c>
      <c r="B6" s="152"/>
      <c r="C6" s="153" t="str">
        <f>'GENEL BİLGİ GİRİŞİ'!$B$3</f>
        <v>YILDIZ KIZ</v>
      </c>
      <c r="D6" s="153"/>
      <c r="E6" s="79" t="s">
        <v>91</v>
      </c>
      <c r="F6" s="40" t="str">
        <f>'GENEL BİLGİ GİRİŞİ'!$B$6</f>
        <v>ATATÜRK STADYUMU</v>
      </c>
      <c r="G6" s="19">
        <f>'GENEL BİLGİ GİRİŞİ'!C9</f>
        <v>41274</v>
      </c>
      <c r="H6" s="124"/>
      <c r="I6" s="113"/>
      <c r="J6" s="113"/>
      <c r="K6" s="113"/>
      <c r="L6" s="113"/>
      <c r="M6" s="111"/>
    </row>
    <row r="7" spans="1:17" ht="25.15" customHeight="1" x14ac:dyDescent="0.3">
      <c r="A7" s="105" t="s">
        <v>88</v>
      </c>
      <c r="B7" s="106"/>
      <c r="C7" s="106"/>
      <c r="D7" s="106"/>
      <c r="E7" s="106"/>
      <c r="F7" s="107"/>
      <c r="H7" s="124"/>
      <c r="I7" s="113"/>
      <c r="J7" s="113"/>
      <c r="K7" s="113"/>
      <c r="L7" s="113"/>
      <c r="M7" s="111"/>
      <c r="N7" s="10"/>
    </row>
    <row r="8" spans="1:17" ht="75" customHeight="1" x14ac:dyDescent="0.25">
      <c r="A8" s="130" t="s">
        <v>89</v>
      </c>
      <c r="B8" s="131"/>
      <c r="C8" s="131"/>
      <c r="D8" s="131"/>
      <c r="E8" s="131"/>
      <c r="F8" s="132"/>
      <c r="G8" s="10"/>
      <c r="H8" s="124"/>
      <c r="I8" s="113"/>
      <c r="J8" s="113"/>
      <c r="K8" s="113"/>
      <c r="L8" s="113"/>
      <c r="M8" s="111"/>
      <c r="N8" s="10"/>
    </row>
    <row r="9" spans="1:17" ht="28.5" customHeight="1" thickBot="1" x14ac:dyDescent="0.35">
      <c r="A9" s="136" t="s">
        <v>4</v>
      </c>
      <c r="B9" s="137"/>
      <c r="C9" s="137"/>
      <c r="D9" s="137"/>
      <c r="E9" s="137"/>
      <c r="F9" s="138"/>
      <c r="H9" s="124"/>
      <c r="I9" s="113"/>
      <c r="J9" s="113"/>
      <c r="K9" s="113"/>
      <c r="L9" s="113"/>
      <c r="M9" s="111"/>
    </row>
    <row r="10" spans="1:17" ht="48" customHeight="1" thickBot="1" x14ac:dyDescent="0.35">
      <c r="A10" s="60" t="s">
        <v>50</v>
      </c>
      <c r="B10" s="61" t="s">
        <v>48</v>
      </c>
      <c r="C10" s="61" t="s">
        <v>51</v>
      </c>
      <c r="D10" s="61" t="s">
        <v>0</v>
      </c>
      <c r="E10" s="61" t="s">
        <v>49</v>
      </c>
      <c r="F10" s="62" t="s">
        <v>3</v>
      </c>
      <c r="H10" s="125"/>
      <c r="I10" s="114"/>
      <c r="J10" s="114"/>
      <c r="K10" s="114"/>
      <c r="L10" s="114"/>
      <c r="M10" s="112"/>
      <c r="N10" s="21"/>
      <c r="P10" s="31" t="s">
        <v>11</v>
      </c>
      <c r="Q10" s="31" t="s">
        <v>0</v>
      </c>
    </row>
    <row r="11" spans="1:17" ht="37.9" customHeight="1" x14ac:dyDescent="0.25">
      <c r="A11" s="63">
        <v>1</v>
      </c>
      <c r="B11" s="77">
        <f t="shared" ref="B11:B24" si="0">$C$4</f>
        <v>0</v>
      </c>
      <c r="C11" s="80" t="s">
        <v>14</v>
      </c>
      <c r="D11" s="84" t="s">
        <v>47</v>
      </c>
      <c r="E11" s="75" t="str">
        <f>$C$5</f>
        <v/>
      </c>
      <c r="F11" s="53" t="s">
        <v>31</v>
      </c>
      <c r="G11" s="17" t="str">
        <f t="shared" ref="G11:G24" si="1">IF(C11="","",IF(C11="-","-",(IF(AND(C11&gt;=$G$5,C11&lt;=$G$6)," ","YARIŞAMAZ"))))</f>
        <v>-</v>
      </c>
      <c r="H11" s="22" t="str">
        <f>IF(D11="","",D11)</f>
        <v>*</v>
      </c>
      <c r="I11" s="23">
        <f>COUNTIF($H$11:$H$24,"&lt;="&amp;H11)</f>
        <v>14</v>
      </c>
      <c r="J11" s="23">
        <f>--ISNUMBER(H11)</f>
        <v>0</v>
      </c>
      <c r="K11" s="23">
        <f>--ISBLANK(H11)</f>
        <v>0</v>
      </c>
      <c r="L11" s="23">
        <f>IF(ISNUMBER(H11),I11,IF(ISBLANK(H11),I11,I11+$J$25))+$K$25</f>
        <v>14</v>
      </c>
      <c r="M11" s="34" t="str">
        <f>IFERROR(INDEX($H$11:$H$24,MATCH(LARGE($L$11:$L$24,ROW($M1:M11)+$K$25),$L$11:$L$19,0)),"")</f>
        <v>*</v>
      </c>
      <c r="N11" s="24">
        <f>IF(COUNTIF(M$11:$M11,M11)=1,MAX(N$10:$N10)+1,"")</f>
        <v>1</v>
      </c>
      <c r="P11" s="29" t="str">
        <f>C11</f>
        <v>-</v>
      </c>
      <c r="Q11" s="30" t="str">
        <f>UPPER(D11)</f>
        <v>*</v>
      </c>
    </row>
    <row r="12" spans="1:17" ht="37.9" customHeight="1" x14ac:dyDescent="0.25">
      <c r="A12" s="64">
        <v>2</v>
      </c>
      <c r="B12" s="78">
        <f t="shared" si="0"/>
        <v>0</v>
      </c>
      <c r="C12" s="82" t="s">
        <v>14</v>
      </c>
      <c r="D12" s="81" t="s">
        <v>47</v>
      </c>
      <c r="E12" s="73" t="str">
        <f t="shared" ref="E12:E19" si="2">$C$5</f>
        <v/>
      </c>
      <c r="F12" s="54" t="s">
        <v>17</v>
      </c>
      <c r="G12" s="17" t="str">
        <f t="shared" si="1"/>
        <v>-</v>
      </c>
      <c r="H12" s="22" t="str">
        <f t="shared" ref="H12:H24" si="3">IF(D12="","",D12)</f>
        <v>*</v>
      </c>
      <c r="I12" s="23">
        <f t="shared" ref="I12:I24" si="4">COUNTIF($H$11:$H$24,"&lt;="&amp;H12)</f>
        <v>14</v>
      </c>
      <c r="J12" s="23">
        <f>--ISNUMBER(H12)</f>
        <v>0</v>
      </c>
      <c r="K12" s="23">
        <f t="shared" ref="K12:K19" si="5">--ISBLANK(H12)</f>
        <v>0</v>
      </c>
      <c r="L12" s="23">
        <f t="shared" ref="L12:L19" si="6">IF(ISNUMBER(H12),I12,IF(ISBLANK(H12),I12,I12+$J$25))+$K$25</f>
        <v>14</v>
      </c>
      <c r="M12" s="34" t="str">
        <f>IFERROR(INDEX($H$11:$H$24,MATCH(LARGE($L$11:$L$24,ROW($M2:M12)+$K$25),$L$11:$L$19,0)),"")</f>
        <v>*</v>
      </c>
      <c r="N12" s="24" t="str">
        <f>IF(COUNTIF(M$11:$M12,M12)=1,MAX(N$10:$N11)+1,"")</f>
        <v/>
      </c>
      <c r="P12" s="29" t="str">
        <f t="shared" ref="P12:P20" si="7">C12</f>
        <v>-</v>
      </c>
      <c r="Q12" s="30" t="str">
        <f t="shared" ref="Q12:Q20" si="8">UPPER(D12)</f>
        <v>*</v>
      </c>
    </row>
    <row r="13" spans="1:17" ht="37.9" customHeight="1" x14ac:dyDescent="0.25">
      <c r="A13" s="64">
        <v>3</v>
      </c>
      <c r="B13" s="78">
        <f t="shared" si="0"/>
        <v>0</v>
      </c>
      <c r="C13" s="82" t="s">
        <v>14</v>
      </c>
      <c r="D13" s="81" t="s">
        <v>47</v>
      </c>
      <c r="E13" s="73" t="str">
        <f t="shared" si="2"/>
        <v/>
      </c>
      <c r="F13" s="54" t="s">
        <v>15</v>
      </c>
      <c r="G13" s="17" t="str">
        <f t="shared" si="1"/>
        <v>-</v>
      </c>
      <c r="H13" s="22" t="str">
        <f t="shared" si="3"/>
        <v>*</v>
      </c>
      <c r="I13" s="23">
        <f t="shared" si="4"/>
        <v>14</v>
      </c>
      <c r="J13" s="23">
        <f t="shared" ref="J13:J19" si="9">--ISNUMBER(H13)</f>
        <v>0</v>
      </c>
      <c r="K13" s="23">
        <f t="shared" si="5"/>
        <v>0</v>
      </c>
      <c r="L13" s="23">
        <f t="shared" si="6"/>
        <v>14</v>
      </c>
      <c r="M13" s="34" t="str">
        <f>IFERROR(INDEX($H$11:$H$24,MATCH(LARGE($L$11:$L$24,ROW($M3:M13)+$K$25),$L$11:$L$19,0)),"")</f>
        <v>*</v>
      </c>
      <c r="N13" s="24" t="str">
        <f>IF(COUNTIF(M$11:$M13,M13)=1,MAX(N$10:$N12)+1,"")</f>
        <v/>
      </c>
      <c r="P13" s="29" t="str">
        <f t="shared" si="7"/>
        <v>-</v>
      </c>
      <c r="Q13" s="30" t="str">
        <f t="shared" si="8"/>
        <v>*</v>
      </c>
    </row>
    <row r="14" spans="1:17" ht="37.9" customHeight="1" x14ac:dyDescent="0.25">
      <c r="A14" s="64">
        <v>4</v>
      </c>
      <c r="B14" s="78">
        <f t="shared" si="0"/>
        <v>0</v>
      </c>
      <c r="C14" s="82" t="s">
        <v>14</v>
      </c>
      <c r="D14" s="81" t="s">
        <v>47</v>
      </c>
      <c r="E14" s="73" t="str">
        <f t="shared" si="2"/>
        <v/>
      </c>
      <c r="F14" s="54" t="s">
        <v>16</v>
      </c>
      <c r="G14" s="17" t="str">
        <f t="shared" si="1"/>
        <v>-</v>
      </c>
      <c r="H14" s="22" t="str">
        <f t="shared" si="3"/>
        <v>*</v>
      </c>
      <c r="I14" s="23">
        <f t="shared" si="4"/>
        <v>14</v>
      </c>
      <c r="J14" s="23">
        <f t="shared" si="9"/>
        <v>0</v>
      </c>
      <c r="K14" s="23">
        <f t="shared" si="5"/>
        <v>0</v>
      </c>
      <c r="L14" s="23">
        <f t="shared" si="6"/>
        <v>14</v>
      </c>
      <c r="M14" s="34" t="str">
        <f>IFERROR(INDEX($H$11:$H$24,MATCH(LARGE($L$11:$L$24,ROW($M4:M14)+$K$25),$L$11:$L$19,0)),"")</f>
        <v>*</v>
      </c>
      <c r="N14" s="24" t="str">
        <f>IF(COUNTIF(M$11:$M14,M14)=1,MAX(N$10:$N13)+1,"")</f>
        <v/>
      </c>
      <c r="P14" s="29" t="str">
        <f t="shared" si="7"/>
        <v>-</v>
      </c>
      <c r="Q14" s="30" t="str">
        <f t="shared" si="8"/>
        <v>*</v>
      </c>
    </row>
    <row r="15" spans="1:17" ht="37.9" customHeight="1" x14ac:dyDescent="0.25">
      <c r="A15" s="64">
        <v>5</v>
      </c>
      <c r="B15" s="78">
        <f t="shared" si="0"/>
        <v>0</v>
      </c>
      <c r="C15" s="82" t="s">
        <v>14</v>
      </c>
      <c r="D15" s="81" t="s">
        <v>47</v>
      </c>
      <c r="E15" s="73" t="str">
        <f t="shared" si="2"/>
        <v/>
      </c>
      <c r="F15" s="54" t="s">
        <v>18</v>
      </c>
      <c r="G15" s="17" t="str">
        <f t="shared" si="1"/>
        <v>-</v>
      </c>
      <c r="H15" s="22" t="str">
        <f t="shared" si="3"/>
        <v>*</v>
      </c>
      <c r="I15" s="23">
        <f t="shared" si="4"/>
        <v>14</v>
      </c>
      <c r="J15" s="23">
        <f t="shared" si="9"/>
        <v>0</v>
      </c>
      <c r="K15" s="23">
        <f t="shared" si="5"/>
        <v>0</v>
      </c>
      <c r="L15" s="23">
        <f t="shared" si="6"/>
        <v>14</v>
      </c>
      <c r="M15" s="34" t="str">
        <f>IFERROR(INDEX($H$11:$H$24,MATCH(LARGE($L$11:$L$24,ROW($M5:M15)+$K$25),$L$11:$L$19,0)),"")</f>
        <v>*</v>
      </c>
      <c r="N15" s="24" t="str">
        <f>IF(COUNTIF(M$11:$M15,M15)=1,MAX(N$10:$N14)+1,"")</f>
        <v/>
      </c>
      <c r="P15" s="29" t="str">
        <f t="shared" si="7"/>
        <v>-</v>
      </c>
      <c r="Q15" s="30" t="str">
        <f t="shared" si="8"/>
        <v>*</v>
      </c>
    </row>
    <row r="16" spans="1:17" ht="37.9" customHeight="1" x14ac:dyDescent="0.25">
      <c r="A16" s="64">
        <v>6</v>
      </c>
      <c r="B16" s="78">
        <f t="shared" si="0"/>
        <v>0</v>
      </c>
      <c r="C16" s="82" t="s">
        <v>14</v>
      </c>
      <c r="D16" s="81" t="s">
        <v>47</v>
      </c>
      <c r="E16" s="73" t="str">
        <f t="shared" si="2"/>
        <v/>
      </c>
      <c r="F16" s="55" t="s">
        <v>19</v>
      </c>
      <c r="G16" s="17" t="str">
        <f t="shared" si="1"/>
        <v>-</v>
      </c>
      <c r="H16" s="22" t="str">
        <f t="shared" si="3"/>
        <v>*</v>
      </c>
      <c r="I16" s="23">
        <f t="shared" si="4"/>
        <v>14</v>
      </c>
      <c r="J16" s="23">
        <f t="shared" si="9"/>
        <v>0</v>
      </c>
      <c r="K16" s="23">
        <f t="shared" si="5"/>
        <v>0</v>
      </c>
      <c r="L16" s="23">
        <f t="shared" si="6"/>
        <v>14</v>
      </c>
      <c r="M16" s="34" t="str">
        <f>IFERROR(INDEX($H$11:$H$24,MATCH(LARGE($L$11:$L$24,ROW($M6:M16)+$K$25),$L$11:$L$19,0)),"")</f>
        <v>*</v>
      </c>
      <c r="N16" s="24" t="str">
        <f>IF(COUNTIF(M$11:$M16,M16)=1,MAX(N$10:$N15)+1,"")</f>
        <v/>
      </c>
      <c r="P16" s="29" t="str">
        <f t="shared" si="7"/>
        <v>-</v>
      </c>
      <c r="Q16" s="30" t="str">
        <f t="shared" si="8"/>
        <v>*</v>
      </c>
    </row>
    <row r="17" spans="1:17" ht="37.9" customHeight="1" x14ac:dyDescent="0.25">
      <c r="A17" s="64">
        <v>7</v>
      </c>
      <c r="B17" s="78">
        <f t="shared" si="0"/>
        <v>0</v>
      </c>
      <c r="C17" s="82" t="s">
        <v>14</v>
      </c>
      <c r="D17" s="81" t="s">
        <v>47</v>
      </c>
      <c r="E17" s="73" t="str">
        <f t="shared" si="2"/>
        <v/>
      </c>
      <c r="F17" s="55" t="s">
        <v>20</v>
      </c>
      <c r="G17" s="17" t="str">
        <f t="shared" si="1"/>
        <v>-</v>
      </c>
      <c r="H17" s="22" t="str">
        <f t="shared" si="3"/>
        <v>*</v>
      </c>
      <c r="I17" s="23">
        <f t="shared" si="4"/>
        <v>14</v>
      </c>
      <c r="J17" s="23">
        <f t="shared" si="9"/>
        <v>0</v>
      </c>
      <c r="K17" s="23">
        <f>--ISBLANK(H17)</f>
        <v>0</v>
      </c>
      <c r="L17" s="23">
        <f t="shared" si="6"/>
        <v>14</v>
      </c>
      <c r="M17" s="34" t="str">
        <f>IFERROR(INDEX($H$11:$H$24,MATCH(LARGE($L$11:$L$24,ROW($M7:M17)+$K$25),$L$11:$L$19,0)),"")</f>
        <v>*</v>
      </c>
      <c r="N17" s="24" t="str">
        <f>IF(COUNTIF(M$11:$M17,M17)=1,MAX(N$10:$N16)+1,"")</f>
        <v/>
      </c>
      <c r="P17" s="29" t="str">
        <f t="shared" si="7"/>
        <v>-</v>
      </c>
      <c r="Q17" s="30" t="str">
        <f t="shared" si="8"/>
        <v>*</v>
      </c>
    </row>
    <row r="18" spans="1:17" ht="37.9" customHeight="1" x14ac:dyDescent="0.25">
      <c r="A18" s="64">
        <v>8</v>
      </c>
      <c r="B18" s="78">
        <f t="shared" si="0"/>
        <v>0</v>
      </c>
      <c r="C18" s="82" t="s">
        <v>14</v>
      </c>
      <c r="D18" s="81" t="s">
        <v>47</v>
      </c>
      <c r="E18" s="73" t="str">
        <f t="shared" si="2"/>
        <v/>
      </c>
      <c r="F18" s="55" t="s">
        <v>21</v>
      </c>
      <c r="G18" s="17" t="str">
        <f t="shared" si="1"/>
        <v>-</v>
      </c>
      <c r="H18" s="22" t="str">
        <f t="shared" si="3"/>
        <v>*</v>
      </c>
      <c r="I18" s="23">
        <f t="shared" si="4"/>
        <v>14</v>
      </c>
      <c r="J18" s="23">
        <f t="shared" si="9"/>
        <v>0</v>
      </c>
      <c r="K18" s="23">
        <f t="shared" si="5"/>
        <v>0</v>
      </c>
      <c r="L18" s="23">
        <f t="shared" si="6"/>
        <v>14</v>
      </c>
      <c r="M18" s="34" t="str">
        <f>IFERROR(INDEX($H$11:$H$24,MATCH(LARGE($L$11:$L$24,ROW($M8:M18)+$K$25),$L$11:$L$19,0)),"")</f>
        <v>*</v>
      </c>
      <c r="N18" s="24" t="str">
        <f>IF(COUNTIF(M$11:$M18,M18)=1,MAX(N$10:$N17)+1,"")</f>
        <v/>
      </c>
      <c r="P18" s="29" t="str">
        <f t="shared" si="7"/>
        <v>-</v>
      </c>
      <c r="Q18" s="30" t="str">
        <f t="shared" si="8"/>
        <v>*</v>
      </c>
    </row>
    <row r="19" spans="1:17" ht="37.9" customHeight="1" thickBot="1" x14ac:dyDescent="0.3">
      <c r="A19" s="64">
        <v>9</v>
      </c>
      <c r="B19" s="78">
        <f t="shared" si="0"/>
        <v>0</v>
      </c>
      <c r="C19" s="97" t="s">
        <v>14</v>
      </c>
      <c r="D19" s="98" t="s">
        <v>47</v>
      </c>
      <c r="E19" s="73" t="str">
        <f t="shared" si="2"/>
        <v/>
      </c>
      <c r="F19" s="55" t="s">
        <v>36</v>
      </c>
      <c r="G19" s="17" t="str">
        <f t="shared" si="1"/>
        <v>-</v>
      </c>
      <c r="H19" s="22" t="str">
        <f t="shared" si="3"/>
        <v>*</v>
      </c>
      <c r="I19" s="23">
        <f t="shared" si="4"/>
        <v>14</v>
      </c>
      <c r="J19" s="23">
        <f t="shared" si="9"/>
        <v>0</v>
      </c>
      <c r="K19" s="23">
        <f t="shared" si="5"/>
        <v>0</v>
      </c>
      <c r="L19" s="23">
        <f t="shared" si="6"/>
        <v>14</v>
      </c>
      <c r="M19" s="34" t="str">
        <f>IFERROR(INDEX($H$11:$H$24,MATCH(LARGE($L$11:$L$24,ROW($M9:M19)+$K$25),$L$11:$L$19,0)),"")</f>
        <v>*</v>
      </c>
      <c r="N19" s="24" t="str">
        <f>IF(COUNTIF(M$11:$M19,M19)=1,MAX(N$10:$N18)+1,"")</f>
        <v/>
      </c>
      <c r="P19" s="29" t="str">
        <f t="shared" si="7"/>
        <v>-</v>
      </c>
      <c r="Q19" s="30" t="str">
        <f t="shared" si="8"/>
        <v>*</v>
      </c>
    </row>
    <row r="20" spans="1:17" ht="37.9" customHeight="1" x14ac:dyDescent="0.25">
      <c r="A20" s="66">
        <v>10</v>
      </c>
      <c r="B20" s="75">
        <f t="shared" si="0"/>
        <v>0</v>
      </c>
      <c r="C20" s="83" t="s">
        <v>14</v>
      </c>
      <c r="D20" s="89" t="s">
        <v>47</v>
      </c>
      <c r="E20" s="139" t="str">
        <f>$C$5</f>
        <v/>
      </c>
      <c r="F20" s="133" t="s">
        <v>33</v>
      </c>
      <c r="G20" s="17" t="str">
        <f t="shared" si="1"/>
        <v>-</v>
      </c>
      <c r="H20" s="22" t="str">
        <f t="shared" si="3"/>
        <v>*</v>
      </c>
      <c r="I20" s="23">
        <f t="shared" si="4"/>
        <v>14</v>
      </c>
      <c r="J20" s="23">
        <f t="shared" ref="J20:J24" si="10">--ISNUMBER(H20)</f>
        <v>0</v>
      </c>
      <c r="K20" s="23">
        <f t="shared" ref="K20:K24" si="11">--ISBLANK(H20)</f>
        <v>0</v>
      </c>
      <c r="L20" s="23">
        <f t="shared" ref="L20:L24" si="12">IF(ISNUMBER(H20),I20,IF(ISBLANK(H20),I20,I20+$J$25))+$K$25</f>
        <v>14</v>
      </c>
      <c r="M20" s="34" t="str">
        <f>IFERROR(INDEX($H$11:$H$24,MATCH(LARGE($L$11:$L$24,ROW($M10:M20)+$K$25),$L$11:$L$19,0)),"")</f>
        <v>*</v>
      </c>
      <c r="N20" s="24" t="str">
        <f>IF(COUNTIF(M$11:$M20,M20)=1,MAX(N$10:$N19)+1,"")</f>
        <v/>
      </c>
      <c r="P20" s="29" t="str">
        <f t="shared" si="7"/>
        <v>-</v>
      </c>
      <c r="Q20" s="30" t="str">
        <f t="shared" si="8"/>
        <v>*</v>
      </c>
    </row>
    <row r="21" spans="1:17" ht="37.9" customHeight="1" x14ac:dyDescent="0.25">
      <c r="A21" s="67">
        <v>11</v>
      </c>
      <c r="B21" s="73">
        <f t="shared" si="0"/>
        <v>0</v>
      </c>
      <c r="C21" s="85" t="s">
        <v>14</v>
      </c>
      <c r="D21" s="88" t="s">
        <v>47</v>
      </c>
      <c r="E21" s="140"/>
      <c r="F21" s="134"/>
      <c r="G21" s="17" t="str">
        <f t="shared" si="1"/>
        <v>-</v>
      </c>
      <c r="H21" s="22" t="str">
        <f t="shared" si="3"/>
        <v>*</v>
      </c>
      <c r="I21" s="23">
        <f t="shared" si="4"/>
        <v>14</v>
      </c>
      <c r="J21" s="23">
        <f t="shared" si="10"/>
        <v>0</v>
      </c>
      <c r="K21" s="23">
        <f t="shared" si="11"/>
        <v>0</v>
      </c>
      <c r="L21" s="23">
        <f t="shared" si="12"/>
        <v>14</v>
      </c>
      <c r="M21" s="34" t="str">
        <f>IFERROR(INDEX($H$11:$H$24,MATCH(LARGE($L$11:$L$24,ROW($M11:M21)+$K$25),$L$11:$L$19,0)),"")</f>
        <v>*</v>
      </c>
      <c r="N21" s="24" t="str">
        <f>IF(COUNTIF(M$11:$M21,M21)=1,MAX(N$10:$N20)+1,"")</f>
        <v/>
      </c>
      <c r="P21" s="29" t="str">
        <f t="shared" ref="P21:P24" si="13">C21</f>
        <v>-</v>
      </c>
      <c r="Q21" s="30" t="str">
        <f t="shared" ref="Q21:Q24" si="14">UPPER(D21)</f>
        <v>*</v>
      </c>
    </row>
    <row r="22" spans="1:17" ht="37.9" customHeight="1" x14ac:dyDescent="0.25">
      <c r="A22" s="68">
        <v>12</v>
      </c>
      <c r="B22" s="73">
        <f t="shared" si="0"/>
        <v>0</v>
      </c>
      <c r="C22" s="85" t="s">
        <v>14</v>
      </c>
      <c r="D22" s="88" t="s">
        <v>47</v>
      </c>
      <c r="E22" s="140"/>
      <c r="F22" s="134"/>
      <c r="G22" s="17" t="str">
        <f t="shared" si="1"/>
        <v>-</v>
      </c>
      <c r="H22" s="22" t="str">
        <f t="shared" si="3"/>
        <v>*</v>
      </c>
      <c r="I22" s="23">
        <f t="shared" si="4"/>
        <v>14</v>
      </c>
      <c r="J22" s="23">
        <f t="shared" si="10"/>
        <v>0</v>
      </c>
      <c r="K22" s="23">
        <f t="shared" si="11"/>
        <v>0</v>
      </c>
      <c r="L22" s="23">
        <f t="shared" si="12"/>
        <v>14</v>
      </c>
      <c r="M22" s="34" t="str">
        <f>IFERROR(INDEX($H$11:$H$24,MATCH(LARGE($L$11:$L$24,ROW($M12:M22)+$K$25),$L$11:$L$19,0)),"")</f>
        <v>*</v>
      </c>
      <c r="N22" s="24" t="str">
        <f>IF(COUNTIF(M$11:$M22,M22)=1,MAX(N$10:$N21)+1,"")</f>
        <v/>
      </c>
      <c r="P22" s="29" t="str">
        <f t="shared" si="13"/>
        <v>-</v>
      </c>
      <c r="Q22" s="30" t="str">
        <f t="shared" si="14"/>
        <v>*</v>
      </c>
    </row>
    <row r="23" spans="1:17" ht="37.9" customHeight="1" x14ac:dyDescent="0.25">
      <c r="A23" s="68">
        <v>13</v>
      </c>
      <c r="B23" s="73">
        <f t="shared" si="0"/>
        <v>0</v>
      </c>
      <c r="C23" s="85" t="s">
        <v>14</v>
      </c>
      <c r="D23" s="88" t="s">
        <v>47</v>
      </c>
      <c r="E23" s="140"/>
      <c r="F23" s="134"/>
      <c r="G23" s="17" t="str">
        <f t="shared" si="1"/>
        <v>-</v>
      </c>
      <c r="H23" s="22" t="str">
        <f t="shared" si="3"/>
        <v>*</v>
      </c>
      <c r="I23" s="23">
        <f t="shared" si="4"/>
        <v>14</v>
      </c>
      <c r="J23" s="23">
        <f t="shared" si="10"/>
        <v>0</v>
      </c>
      <c r="K23" s="23">
        <f t="shared" si="11"/>
        <v>0</v>
      </c>
      <c r="L23" s="23">
        <f t="shared" si="12"/>
        <v>14</v>
      </c>
      <c r="M23" s="34" t="str">
        <f>IFERROR(INDEX($H$11:$H$24,MATCH(LARGE($L$11:$L$24,ROW($M13:M23)+$K$25),$L$11:$L$19,0)),"")</f>
        <v>*</v>
      </c>
      <c r="N23" s="24" t="str">
        <f>IF(COUNTIF(M$11:$M23,M23)=1,MAX(N$10:$N22)+1,"")</f>
        <v/>
      </c>
      <c r="P23" s="29" t="str">
        <f t="shared" si="13"/>
        <v>-</v>
      </c>
      <c r="Q23" s="30" t="str">
        <f t="shared" si="14"/>
        <v>*</v>
      </c>
    </row>
    <row r="24" spans="1:17" ht="37.9" customHeight="1" thickBot="1" x14ac:dyDescent="0.3">
      <c r="A24" s="69">
        <v>14</v>
      </c>
      <c r="B24" s="76">
        <f t="shared" si="0"/>
        <v>0</v>
      </c>
      <c r="C24" s="86" t="s">
        <v>14</v>
      </c>
      <c r="D24" s="90" t="s">
        <v>47</v>
      </c>
      <c r="E24" s="141"/>
      <c r="F24" s="135"/>
      <c r="G24" s="17" t="str">
        <f t="shared" si="1"/>
        <v>-</v>
      </c>
      <c r="H24" s="22" t="str">
        <f t="shared" si="3"/>
        <v>*</v>
      </c>
      <c r="I24" s="23">
        <f t="shared" si="4"/>
        <v>14</v>
      </c>
      <c r="J24" s="23">
        <f t="shared" si="10"/>
        <v>0</v>
      </c>
      <c r="K24" s="23">
        <f t="shared" si="11"/>
        <v>0</v>
      </c>
      <c r="L24" s="23">
        <f t="shared" si="12"/>
        <v>14</v>
      </c>
      <c r="M24" s="34" t="str">
        <f>IFERROR(INDEX($H$11:$H$24,MATCH(LARGE($L$11:$L$24,ROW($M14:M24)+$K$25),$L$11:$L$19,0)),"")</f>
        <v>*</v>
      </c>
      <c r="N24" s="24" t="str">
        <f>IF(COUNTIF(M$11:$M24,M24)=1,MAX(N$10:$N23)+1,"")</f>
        <v/>
      </c>
      <c r="P24" s="29" t="str">
        <f t="shared" si="13"/>
        <v>-</v>
      </c>
      <c r="Q24" s="30" t="str">
        <f t="shared" si="14"/>
        <v>*</v>
      </c>
    </row>
    <row r="25" spans="1:17" ht="30" customHeight="1" thickBot="1" x14ac:dyDescent="0.35">
      <c r="A25" s="144" t="str">
        <f>'GENEL BİLGİ GİRİŞİ'!A8</f>
        <v>Yaş Kategorisi:</v>
      </c>
      <c r="B25" s="145"/>
      <c r="C25" s="145"/>
      <c r="D25" s="146" t="str">
        <f>'GENEL BİLGİ GİRİŞİ'!B8</f>
        <v>01.09.2009 - 2010 - 2011 - 2012 Doğumlular</v>
      </c>
      <c r="E25" s="146"/>
      <c r="F25" s="147"/>
      <c r="G25" s="17"/>
      <c r="H25" s="9"/>
      <c r="J25" s="27">
        <f>SUM(J11:J24)</f>
        <v>0</v>
      </c>
      <c r="K25" s="27">
        <f>SUM(K11:K24)</f>
        <v>0</v>
      </c>
    </row>
    <row r="26" spans="1:17" ht="30" customHeight="1" thickBot="1" x14ac:dyDescent="0.35">
      <c r="A26" s="142" t="s">
        <v>12</v>
      </c>
      <c r="B26" s="143"/>
      <c r="C26" s="71"/>
      <c r="D26" s="71"/>
      <c r="E26" s="70" t="s">
        <v>13</v>
      </c>
      <c r="F26" s="41"/>
      <c r="G26" s="17"/>
      <c r="H26" s="9"/>
      <c r="M26" s="51" t="s">
        <v>45</v>
      </c>
      <c r="N26" s="33"/>
    </row>
    <row r="27" spans="1:17" ht="30" customHeight="1" x14ac:dyDescent="0.3">
      <c r="A27" s="148" t="s">
        <v>103</v>
      </c>
      <c r="B27" s="149" t="s">
        <v>103</v>
      </c>
      <c r="C27" s="150"/>
      <c r="D27" s="150"/>
      <c r="E27" s="91" t="s">
        <v>103</v>
      </c>
      <c r="F27" s="92"/>
      <c r="G27" s="17"/>
      <c r="H27" s="9"/>
      <c r="M27" s="52">
        <f>14-COUNTBLANK(N11:N24)</f>
        <v>1</v>
      </c>
      <c r="N27" s="32"/>
    </row>
    <row r="28" spans="1:17" ht="30" customHeight="1" x14ac:dyDescent="0.3">
      <c r="A28" s="154" t="s">
        <v>104</v>
      </c>
      <c r="B28" s="155" t="s">
        <v>104</v>
      </c>
      <c r="C28" s="110"/>
      <c r="D28" s="110"/>
      <c r="E28" s="93" t="s">
        <v>104</v>
      </c>
      <c r="F28" s="94"/>
      <c r="G28" s="17"/>
      <c r="H28" s="9"/>
      <c r="M28" s="36" t="str">
        <f>IF(M27&gt;10,"FAZLA SPORCU VAR","")</f>
        <v/>
      </c>
    </row>
    <row r="29" spans="1:17" ht="30" customHeight="1" thickBot="1" x14ac:dyDescent="0.35">
      <c r="A29" s="126" t="s">
        <v>105</v>
      </c>
      <c r="B29" s="127" t="s">
        <v>105</v>
      </c>
      <c r="C29" s="128"/>
      <c r="D29" s="128"/>
      <c r="E29" s="95" t="s">
        <v>105</v>
      </c>
      <c r="F29" s="96"/>
      <c r="G29" s="17"/>
      <c r="H29" s="9"/>
    </row>
    <row r="30" spans="1:17" x14ac:dyDescent="0.3">
      <c r="G30" s="17"/>
      <c r="H30" s="9"/>
    </row>
    <row r="31" spans="1:17" x14ac:dyDescent="0.3">
      <c r="G31" s="17"/>
      <c r="H31" s="25"/>
      <c r="I31" s="26"/>
      <c r="L31" s="28"/>
    </row>
  </sheetData>
  <sheetProtection algorithmName="SHA-512" hashValue="lbMTklgV7u30DXFNqdWOirLSphCglH57UsfGbZGDXf82TafkALGVQAU6N7phfgZ3gU7YS2HNJ7ibVqze3pGr0w==" saltValue="ZN2Ots+CaEqV+EV1VP3FEw==" spinCount="100000" sheet="1" objects="1" scenarios="1"/>
  <mergeCells count="28">
    <mergeCell ref="A29:B29"/>
    <mergeCell ref="C29:D29"/>
    <mergeCell ref="C5:D5"/>
    <mergeCell ref="A8:F8"/>
    <mergeCell ref="F20:F24"/>
    <mergeCell ref="A9:F9"/>
    <mergeCell ref="E20:E24"/>
    <mergeCell ref="A26:B26"/>
    <mergeCell ref="A25:C25"/>
    <mergeCell ref="D25:F25"/>
    <mergeCell ref="A27:B27"/>
    <mergeCell ref="C27:D27"/>
    <mergeCell ref="A5:B5"/>
    <mergeCell ref="A6:B6"/>
    <mergeCell ref="C6:D6"/>
    <mergeCell ref="A28:B28"/>
    <mergeCell ref="A7:F7"/>
    <mergeCell ref="A4:B4"/>
    <mergeCell ref="C28:D28"/>
    <mergeCell ref="M1:M10"/>
    <mergeCell ref="L1:L10"/>
    <mergeCell ref="A1:F1"/>
    <mergeCell ref="A2:F2"/>
    <mergeCell ref="A3:F3"/>
    <mergeCell ref="H1:H10"/>
    <mergeCell ref="I1:I10"/>
    <mergeCell ref="J1:J10"/>
    <mergeCell ref="K1:K10"/>
  </mergeCells>
  <phoneticPr fontId="0" type="noConversion"/>
  <conditionalFormatting sqref="E11:E21 B11:B24">
    <cfRule type="cellIs" dxfId="12" priority="21" stopIfTrue="1" operator="equal">
      <formula>0</formula>
    </cfRule>
  </conditionalFormatting>
  <conditionalFormatting sqref="M27">
    <cfRule type="cellIs" dxfId="11" priority="1" operator="equal">
      <formula>1</formula>
    </cfRule>
    <cfRule type="cellIs" dxfId="10" priority="2" operator="greaterThan">
      <formula>15</formula>
    </cfRule>
  </conditionalFormatting>
  <conditionalFormatting sqref="N11:N24">
    <cfRule type="cellIs" dxfId="9" priority="5" operator="greaterThan">
      <formula>15</formula>
    </cfRule>
    <cfRule type="containsBlanks" dxfId="8" priority="6">
      <formula>LEN(TRIM(N11))=0</formula>
    </cfRule>
  </conditionalFormatting>
  <conditionalFormatting sqref="N26:N27">
    <cfRule type="cellIs" dxfId="7" priority="11" operator="greaterThan">
      <formula>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1"/>
  <sheetViews>
    <sheetView view="pageBreakPreview" zoomScale="80" zoomScaleNormal="70" zoomScaleSheetLayoutView="80" workbookViewId="0">
      <selection activeCell="D14" sqref="D14"/>
    </sheetView>
  </sheetViews>
  <sheetFormatPr defaultColWidth="8.85546875" defaultRowHeight="16.5" x14ac:dyDescent="0.3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9" customWidth="1"/>
    <col min="8" max="8" width="13.7109375" style="20" hidden="1" customWidth="1"/>
    <col min="9" max="12" width="7.5703125" style="9" hidden="1" customWidth="1"/>
    <col min="13" max="13" width="40.7109375" style="35" customWidth="1"/>
    <col min="14" max="14" width="6.140625" style="9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10"/>
  </cols>
  <sheetData>
    <row r="1" spans="1:17" ht="58.9" customHeight="1" x14ac:dyDescent="0.3">
      <c r="A1" s="115" t="str">
        <f>'GENEL BİLGİ GİRİŞİ'!$B$1</f>
        <v>MİLLİ EĞİTİM BAKANLIĞI</v>
      </c>
      <c r="B1" s="116"/>
      <c r="C1" s="116"/>
      <c r="D1" s="116"/>
      <c r="E1" s="116"/>
      <c r="F1" s="117"/>
      <c r="H1" s="124"/>
      <c r="I1" s="113" t="s">
        <v>41</v>
      </c>
      <c r="J1" s="113" t="s">
        <v>42</v>
      </c>
      <c r="K1" s="113" t="s">
        <v>43</v>
      </c>
      <c r="L1" s="113" t="s">
        <v>44</v>
      </c>
      <c r="M1" s="111" t="s">
        <v>46</v>
      </c>
    </row>
    <row r="2" spans="1:17" s="9" customFormat="1" ht="25.15" customHeight="1" x14ac:dyDescent="0.3">
      <c r="A2" s="118" t="str">
        <f>'GENEL BİLGİ GİRİŞİ'!$D$5</f>
        <v>2023-2024 ÖĞRETİM YILI</v>
      </c>
      <c r="B2" s="119"/>
      <c r="C2" s="119"/>
      <c r="D2" s="119"/>
      <c r="E2" s="119"/>
      <c r="F2" s="120"/>
      <c r="H2" s="124"/>
      <c r="I2" s="113"/>
      <c r="J2" s="113"/>
      <c r="K2" s="113"/>
      <c r="L2" s="113"/>
      <c r="M2" s="111"/>
    </row>
    <row r="3" spans="1:17" s="9" customFormat="1" ht="25.15" customHeight="1" x14ac:dyDescent="0.3">
      <c r="A3" s="121" t="str">
        <f>'GENEL BİLGİ GİRİŞİ'!$D$4</f>
        <v>YILDIZ ERKEK ATLETİZM ELEME MÜSABAKA LİSTESİ</v>
      </c>
      <c r="B3" s="122"/>
      <c r="C3" s="122"/>
      <c r="D3" s="122"/>
      <c r="E3" s="122"/>
      <c r="F3" s="123"/>
      <c r="H3" s="124"/>
      <c r="I3" s="113"/>
      <c r="J3" s="113"/>
      <c r="K3" s="113"/>
      <c r="L3" s="113"/>
      <c r="M3" s="111"/>
    </row>
    <row r="4" spans="1:17" s="9" customFormat="1" ht="25.15" customHeight="1" x14ac:dyDescent="0.3">
      <c r="A4" s="108" t="s">
        <v>5</v>
      </c>
      <c r="B4" s="109"/>
      <c r="C4" s="37"/>
      <c r="D4" s="12"/>
      <c r="E4" s="12"/>
      <c r="F4" s="38"/>
      <c r="H4" s="124"/>
      <c r="I4" s="113"/>
      <c r="J4" s="113"/>
      <c r="K4" s="113"/>
      <c r="L4" s="113"/>
      <c r="M4" s="111"/>
    </row>
    <row r="5" spans="1:17" ht="25.15" customHeight="1" x14ac:dyDescent="0.3">
      <c r="A5" s="151" t="s">
        <v>1</v>
      </c>
      <c r="B5" s="152"/>
      <c r="C5" s="129" t="str">
        <f>IFERROR(VLOOKUP(C4,'okul göğüs numaraları'!$B$4:$C$55,2,0),"")</f>
        <v/>
      </c>
      <c r="D5" s="129"/>
      <c r="E5" s="79" t="s">
        <v>90</v>
      </c>
      <c r="F5" s="39" t="str">
        <f>'GENEL BİLGİ GİRİŞİ'!$B$7</f>
        <v>16-17 NİSAN 2024</v>
      </c>
      <c r="G5" s="18">
        <f>'GENEL BİLGİ GİRİŞİ'!B9</f>
        <v>40057</v>
      </c>
      <c r="H5" s="124"/>
      <c r="I5" s="113"/>
      <c r="J5" s="113"/>
      <c r="K5" s="113"/>
      <c r="L5" s="113"/>
      <c r="M5" s="111"/>
    </row>
    <row r="6" spans="1:17" ht="25.15" customHeight="1" x14ac:dyDescent="0.3">
      <c r="A6" s="151" t="s">
        <v>2</v>
      </c>
      <c r="B6" s="152"/>
      <c r="C6" s="153" t="str">
        <f>'GENEL BİLGİ GİRİŞİ'!$B$4</f>
        <v>YILDIZ ERKEK</v>
      </c>
      <c r="D6" s="153"/>
      <c r="E6" s="79" t="s">
        <v>91</v>
      </c>
      <c r="F6" s="40" t="str">
        <f>'GENEL BİLGİ GİRİŞİ'!$B$6</f>
        <v>ATATÜRK STADYUMU</v>
      </c>
      <c r="G6" s="19">
        <f>'GENEL BİLGİ GİRİŞİ'!C9</f>
        <v>41274</v>
      </c>
      <c r="H6" s="124"/>
      <c r="I6" s="113"/>
      <c r="J6" s="113"/>
      <c r="K6" s="113"/>
      <c r="L6" s="113"/>
      <c r="M6" s="111"/>
    </row>
    <row r="7" spans="1:17" ht="25.15" customHeight="1" x14ac:dyDescent="0.3">
      <c r="A7" s="105" t="s">
        <v>88</v>
      </c>
      <c r="B7" s="106"/>
      <c r="C7" s="106"/>
      <c r="D7" s="106"/>
      <c r="E7" s="106"/>
      <c r="F7" s="107"/>
      <c r="H7" s="124"/>
      <c r="I7" s="113"/>
      <c r="J7" s="113"/>
      <c r="K7" s="113"/>
      <c r="L7" s="113"/>
      <c r="M7" s="111"/>
      <c r="N7" s="10"/>
    </row>
    <row r="8" spans="1:17" ht="75" customHeight="1" x14ac:dyDescent="0.25">
      <c r="A8" s="130" t="s">
        <v>89</v>
      </c>
      <c r="B8" s="131"/>
      <c r="C8" s="131"/>
      <c r="D8" s="131"/>
      <c r="E8" s="131"/>
      <c r="F8" s="132"/>
      <c r="G8" s="10"/>
      <c r="H8" s="124"/>
      <c r="I8" s="113"/>
      <c r="J8" s="113"/>
      <c r="K8" s="113"/>
      <c r="L8" s="113"/>
      <c r="M8" s="111"/>
      <c r="N8" s="10"/>
    </row>
    <row r="9" spans="1:17" ht="28.5" customHeight="1" thickBot="1" x14ac:dyDescent="0.35">
      <c r="A9" s="156" t="s">
        <v>4</v>
      </c>
      <c r="B9" s="157"/>
      <c r="C9" s="157"/>
      <c r="D9" s="157"/>
      <c r="E9" s="157"/>
      <c r="F9" s="158"/>
      <c r="H9" s="124"/>
      <c r="I9" s="113"/>
      <c r="J9" s="113"/>
      <c r="K9" s="113"/>
      <c r="L9" s="113"/>
      <c r="M9" s="111"/>
    </row>
    <row r="10" spans="1:17" ht="48" customHeight="1" thickBot="1" x14ac:dyDescent="0.35">
      <c r="A10" s="57" t="s">
        <v>50</v>
      </c>
      <c r="B10" s="58" t="s">
        <v>48</v>
      </c>
      <c r="C10" s="58" t="s">
        <v>51</v>
      </c>
      <c r="D10" s="58" t="s">
        <v>0</v>
      </c>
      <c r="E10" s="58" t="s">
        <v>49</v>
      </c>
      <c r="F10" s="59" t="s">
        <v>3</v>
      </c>
      <c r="H10" s="125"/>
      <c r="I10" s="114"/>
      <c r="J10" s="114"/>
      <c r="K10" s="114"/>
      <c r="L10" s="114"/>
      <c r="M10" s="112"/>
      <c r="N10" s="21"/>
      <c r="P10" s="31" t="s">
        <v>11</v>
      </c>
      <c r="Q10" s="31" t="s">
        <v>0</v>
      </c>
    </row>
    <row r="11" spans="1:17" ht="37.9" customHeight="1" x14ac:dyDescent="0.25">
      <c r="A11" s="63">
        <v>1</v>
      </c>
      <c r="B11" s="72">
        <f t="shared" ref="B11:B24" si="0">$C$4</f>
        <v>0</v>
      </c>
      <c r="C11" s="80" t="s">
        <v>14</v>
      </c>
      <c r="D11" s="81" t="s">
        <v>14</v>
      </c>
      <c r="E11" s="75" t="str">
        <f>$C$5</f>
        <v/>
      </c>
      <c r="F11" s="53" t="s">
        <v>31</v>
      </c>
      <c r="G11" s="17" t="str">
        <f t="shared" ref="G11:G24" si="1">IF(C11="","",IF(C11="-","-",(IF(AND(C11&gt;=$G$5,C11&lt;=$G$6)," ","YARIŞAMAZ"))))</f>
        <v>-</v>
      </c>
      <c r="H11" s="22" t="str">
        <f>IF(D11="","",D11)</f>
        <v>-</v>
      </c>
      <c r="I11" s="23">
        <f>COUNTIF($H$11:$H$24,"&lt;="&amp;H11)</f>
        <v>14</v>
      </c>
      <c r="J11" s="23">
        <f>--ISNUMBER(H11)</f>
        <v>0</v>
      </c>
      <c r="K11" s="23">
        <f>--ISBLANK(H11)</f>
        <v>0</v>
      </c>
      <c r="L11" s="23">
        <f>IF(ISNUMBER(H11),I11,IF(ISBLANK(H11),I11,I11+$J$25))+$K$25</f>
        <v>14</v>
      </c>
      <c r="M11" s="34" t="str">
        <f>IFERROR(INDEX($H$11:$H$24,MATCH(LARGE($L$11:$L$24,ROW($M1:M11)+$K$25),$L$11:$L$24,0)),"")</f>
        <v>-</v>
      </c>
      <c r="N11" s="24">
        <f>IF(COUNTIF(M$11:$M11,M11)=1,MAX(N$10:$N10)+1,"")</f>
        <v>1</v>
      </c>
      <c r="P11" s="29" t="str">
        <f>C11</f>
        <v>-</v>
      </c>
      <c r="Q11" s="30" t="str">
        <f>UPPER(D11)</f>
        <v>-</v>
      </c>
    </row>
    <row r="12" spans="1:17" ht="37.9" customHeight="1" x14ac:dyDescent="0.25">
      <c r="A12" s="64">
        <v>2</v>
      </c>
      <c r="B12" s="73">
        <f t="shared" si="0"/>
        <v>0</v>
      </c>
      <c r="C12" s="82" t="s">
        <v>14</v>
      </c>
      <c r="D12" s="81" t="s">
        <v>14</v>
      </c>
      <c r="E12" s="73" t="str">
        <f t="shared" ref="E12:E19" si="2">$C$5</f>
        <v/>
      </c>
      <c r="F12" s="54" t="s">
        <v>17</v>
      </c>
      <c r="G12" s="17" t="str">
        <f t="shared" si="1"/>
        <v>-</v>
      </c>
      <c r="H12" s="22" t="str">
        <f t="shared" ref="H12:H19" si="3">IF(D12="","",D12)</f>
        <v>-</v>
      </c>
      <c r="I12" s="23">
        <f>COUNTIF($H$11:$H$24,"&lt;="&amp;H12)</f>
        <v>14</v>
      </c>
      <c r="J12" s="23">
        <f>--ISNUMBER(H12)</f>
        <v>0</v>
      </c>
      <c r="K12" s="23">
        <f t="shared" ref="K12:K19" si="4">--ISBLANK(H12)</f>
        <v>0</v>
      </c>
      <c r="L12" s="23">
        <f t="shared" ref="L12:L19" si="5">IF(ISNUMBER(H12),I12,IF(ISBLANK(H12),I12,I12+$J$25))+$K$25</f>
        <v>14</v>
      </c>
      <c r="M12" s="34" t="str">
        <f>IFERROR(INDEX($H$11:$H$24,MATCH(LARGE($L$11:$L$24,ROW($M2:M12)+$K$25),$L$11:$L$24,0)),"")</f>
        <v>-</v>
      </c>
      <c r="N12" s="24" t="str">
        <f>IF(COUNTIF(M$11:$M12,M12)=1,MAX(N$10:$N11)+1,"")</f>
        <v/>
      </c>
      <c r="P12" s="29" t="str">
        <f t="shared" ref="P12:P20" si="6">C12</f>
        <v>-</v>
      </c>
      <c r="Q12" s="30" t="str">
        <f t="shared" ref="Q12:Q20" si="7">UPPER(D12)</f>
        <v>-</v>
      </c>
    </row>
    <row r="13" spans="1:17" ht="37.9" customHeight="1" x14ac:dyDescent="0.25">
      <c r="A13" s="64">
        <v>3</v>
      </c>
      <c r="B13" s="73">
        <f t="shared" si="0"/>
        <v>0</v>
      </c>
      <c r="C13" s="82" t="s">
        <v>14</v>
      </c>
      <c r="D13" s="81" t="s">
        <v>14</v>
      </c>
      <c r="E13" s="73" t="str">
        <f t="shared" si="2"/>
        <v/>
      </c>
      <c r="F13" s="54" t="s">
        <v>15</v>
      </c>
      <c r="G13" s="17" t="str">
        <f t="shared" si="1"/>
        <v>-</v>
      </c>
      <c r="H13" s="22" t="str">
        <f t="shared" si="3"/>
        <v>-</v>
      </c>
      <c r="I13" s="23">
        <f>COUNTIF($H$11:$H$24,"&lt;="&amp;H13)</f>
        <v>14</v>
      </c>
      <c r="J13" s="23">
        <f t="shared" ref="J13:J19" si="8">--ISNUMBER(H13)</f>
        <v>0</v>
      </c>
      <c r="K13" s="23">
        <f t="shared" si="4"/>
        <v>0</v>
      </c>
      <c r="L13" s="23">
        <f t="shared" si="5"/>
        <v>14</v>
      </c>
      <c r="M13" s="34" t="str">
        <f>IFERROR(INDEX($H$11:$H$24,MATCH(LARGE($L$11:$L$24,ROW($M3:M13)+$K$25),$L$11:$L$24,0)),"")</f>
        <v>-</v>
      </c>
      <c r="N13" s="24" t="str">
        <f>IF(COUNTIF(M$11:$M13,M13)=1,MAX(N$10:$N12)+1,"")</f>
        <v/>
      </c>
      <c r="P13" s="29" t="str">
        <f t="shared" si="6"/>
        <v>-</v>
      </c>
      <c r="Q13" s="30" t="str">
        <f t="shared" si="7"/>
        <v>-</v>
      </c>
    </row>
    <row r="14" spans="1:17" ht="37.9" customHeight="1" x14ac:dyDescent="0.25">
      <c r="A14" s="64">
        <v>4</v>
      </c>
      <c r="B14" s="73">
        <f t="shared" si="0"/>
        <v>0</v>
      </c>
      <c r="C14" s="82" t="s">
        <v>14</v>
      </c>
      <c r="D14" s="81" t="s">
        <v>14</v>
      </c>
      <c r="E14" s="73" t="str">
        <f t="shared" si="2"/>
        <v/>
      </c>
      <c r="F14" s="54" t="s">
        <v>32</v>
      </c>
      <c r="G14" s="17" t="str">
        <f t="shared" si="1"/>
        <v>-</v>
      </c>
      <c r="H14" s="22" t="str">
        <f t="shared" si="3"/>
        <v>-</v>
      </c>
      <c r="I14" s="23">
        <f t="shared" ref="I14:I24" si="9">COUNTIF($H$11:$H$24,"&lt;="&amp;H14)</f>
        <v>14</v>
      </c>
      <c r="J14" s="23">
        <f t="shared" si="8"/>
        <v>0</v>
      </c>
      <c r="K14" s="23">
        <f t="shared" si="4"/>
        <v>0</v>
      </c>
      <c r="L14" s="23">
        <f t="shared" si="5"/>
        <v>14</v>
      </c>
      <c r="M14" s="34" t="str">
        <f>IFERROR(INDEX($H$11:$H$24,MATCH(LARGE($L$11:$L$24,ROW($M4:M14)+$K$25),$L$11:$L$24,0)),"")</f>
        <v>-</v>
      </c>
      <c r="N14" s="24" t="str">
        <f>IF(COUNTIF(M$11:$M14,M14)=1,MAX(N$10:$N13)+1,"")</f>
        <v/>
      </c>
      <c r="P14" s="29" t="str">
        <f t="shared" si="6"/>
        <v>-</v>
      </c>
      <c r="Q14" s="30" t="str">
        <f t="shared" si="7"/>
        <v>-</v>
      </c>
    </row>
    <row r="15" spans="1:17" ht="37.9" customHeight="1" x14ac:dyDescent="0.25">
      <c r="A15" s="64">
        <v>5</v>
      </c>
      <c r="B15" s="73">
        <f t="shared" si="0"/>
        <v>0</v>
      </c>
      <c r="C15" s="82" t="s">
        <v>14</v>
      </c>
      <c r="D15" s="81" t="s">
        <v>14</v>
      </c>
      <c r="E15" s="73" t="str">
        <f t="shared" si="2"/>
        <v/>
      </c>
      <c r="F15" s="54" t="s">
        <v>18</v>
      </c>
      <c r="G15" s="17" t="str">
        <f t="shared" si="1"/>
        <v>-</v>
      </c>
      <c r="H15" s="22" t="str">
        <f t="shared" si="3"/>
        <v>-</v>
      </c>
      <c r="I15" s="23">
        <f t="shared" si="9"/>
        <v>14</v>
      </c>
      <c r="J15" s="23">
        <f t="shared" si="8"/>
        <v>0</v>
      </c>
      <c r="K15" s="23">
        <f t="shared" si="4"/>
        <v>0</v>
      </c>
      <c r="L15" s="23">
        <f t="shared" si="5"/>
        <v>14</v>
      </c>
      <c r="M15" s="34" t="str">
        <f>IFERROR(INDEX($H$11:$H$24,MATCH(LARGE($L$11:$L$24,ROW($M5:M15)+$K$25),$L$11:$L$24,0)),"")</f>
        <v>-</v>
      </c>
      <c r="N15" s="24" t="str">
        <f>IF(COUNTIF(M$11:$M15,M15)=1,MAX(N$10:$N14)+1,"")</f>
        <v/>
      </c>
      <c r="P15" s="29" t="str">
        <f t="shared" si="6"/>
        <v>-</v>
      </c>
      <c r="Q15" s="30" t="str">
        <f t="shared" si="7"/>
        <v>-</v>
      </c>
    </row>
    <row r="16" spans="1:17" ht="37.9" customHeight="1" x14ac:dyDescent="0.25">
      <c r="A16" s="64">
        <v>6</v>
      </c>
      <c r="B16" s="73">
        <f t="shared" si="0"/>
        <v>0</v>
      </c>
      <c r="C16" s="82" t="s">
        <v>14</v>
      </c>
      <c r="D16" s="81" t="s">
        <v>14</v>
      </c>
      <c r="E16" s="73" t="str">
        <f t="shared" si="2"/>
        <v/>
      </c>
      <c r="F16" s="55" t="s">
        <v>19</v>
      </c>
      <c r="G16" s="17" t="str">
        <f t="shared" si="1"/>
        <v>-</v>
      </c>
      <c r="H16" s="22" t="str">
        <f t="shared" si="3"/>
        <v>-</v>
      </c>
      <c r="I16" s="23">
        <f t="shared" si="9"/>
        <v>14</v>
      </c>
      <c r="J16" s="23">
        <f t="shared" si="8"/>
        <v>0</v>
      </c>
      <c r="K16" s="23">
        <f t="shared" si="4"/>
        <v>0</v>
      </c>
      <c r="L16" s="23">
        <f t="shared" si="5"/>
        <v>14</v>
      </c>
      <c r="M16" s="34" t="str">
        <f>IFERROR(INDEX($H$11:$H$24,MATCH(LARGE($L$11:$L$24,ROW($M6:M16)+$K$25),$L$11:$L$24,0)),"")</f>
        <v>-</v>
      </c>
      <c r="N16" s="24" t="str">
        <f>IF(COUNTIF(M$11:$M16,M16)=1,MAX(N$10:$N15)+1,"")</f>
        <v/>
      </c>
      <c r="P16" s="29" t="str">
        <f t="shared" si="6"/>
        <v>-</v>
      </c>
      <c r="Q16" s="30" t="str">
        <f t="shared" si="7"/>
        <v>-</v>
      </c>
    </row>
    <row r="17" spans="1:17" ht="37.9" customHeight="1" x14ac:dyDescent="0.25">
      <c r="A17" s="64">
        <v>7</v>
      </c>
      <c r="B17" s="73">
        <f t="shared" si="0"/>
        <v>0</v>
      </c>
      <c r="C17" s="82" t="s">
        <v>14</v>
      </c>
      <c r="D17" s="81" t="s">
        <v>14</v>
      </c>
      <c r="E17" s="73" t="str">
        <f t="shared" si="2"/>
        <v/>
      </c>
      <c r="F17" s="55" t="s">
        <v>20</v>
      </c>
      <c r="G17" s="17" t="str">
        <f t="shared" si="1"/>
        <v>-</v>
      </c>
      <c r="H17" s="22" t="str">
        <f t="shared" si="3"/>
        <v>-</v>
      </c>
      <c r="I17" s="23">
        <f t="shared" si="9"/>
        <v>14</v>
      </c>
      <c r="J17" s="23">
        <f t="shared" si="8"/>
        <v>0</v>
      </c>
      <c r="K17" s="23">
        <f>--ISBLANK(H17)</f>
        <v>0</v>
      </c>
      <c r="L17" s="23">
        <f t="shared" si="5"/>
        <v>14</v>
      </c>
      <c r="M17" s="34" t="str">
        <f>IFERROR(INDEX($H$11:$H$24,MATCH(LARGE($L$11:$L$24,ROW($M7:M17)+$K$25),$L$11:$L$24,0)),"")</f>
        <v>-</v>
      </c>
      <c r="N17" s="24" t="str">
        <f>IF(COUNTIF(M$11:$M17,M17)=1,MAX(N$10:$N16)+1,"")</f>
        <v/>
      </c>
      <c r="P17" s="29" t="str">
        <f t="shared" si="6"/>
        <v>-</v>
      </c>
      <c r="Q17" s="30" t="str">
        <f t="shared" si="7"/>
        <v>-</v>
      </c>
    </row>
    <row r="18" spans="1:17" ht="37.9" customHeight="1" x14ac:dyDescent="0.25">
      <c r="A18" s="64">
        <v>8</v>
      </c>
      <c r="B18" s="73">
        <f t="shared" si="0"/>
        <v>0</v>
      </c>
      <c r="C18" s="82" t="s">
        <v>14</v>
      </c>
      <c r="D18" s="81" t="s">
        <v>14</v>
      </c>
      <c r="E18" s="73" t="str">
        <f t="shared" si="2"/>
        <v/>
      </c>
      <c r="F18" s="55" t="s">
        <v>21</v>
      </c>
      <c r="G18" s="17" t="str">
        <f t="shared" si="1"/>
        <v>-</v>
      </c>
      <c r="H18" s="22" t="str">
        <f t="shared" si="3"/>
        <v>-</v>
      </c>
      <c r="I18" s="23">
        <f t="shared" si="9"/>
        <v>14</v>
      </c>
      <c r="J18" s="23">
        <f t="shared" si="8"/>
        <v>0</v>
      </c>
      <c r="K18" s="23">
        <f t="shared" si="4"/>
        <v>0</v>
      </c>
      <c r="L18" s="23">
        <f t="shared" si="5"/>
        <v>14</v>
      </c>
      <c r="M18" s="34" t="str">
        <f>IFERROR(INDEX($H$11:$H$24,MATCH(LARGE($L$11:$L$24,ROW($M8:M18)+$K$25),$L$11:$L$24,0)),"")</f>
        <v>-</v>
      </c>
      <c r="N18" s="24" t="str">
        <f>IF(COUNTIF(M$11:$M18,M18)=1,MAX(N$10:$N17)+1,"")</f>
        <v/>
      </c>
      <c r="P18" s="29" t="str">
        <f t="shared" si="6"/>
        <v>-</v>
      </c>
      <c r="Q18" s="30" t="str">
        <f t="shared" si="7"/>
        <v>-</v>
      </c>
    </row>
    <row r="19" spans="1:17" ht="37.9" customHeight="1" thickBot="1" x14ac:dyDescent="0.3">
      <c r="A19" s="65">
        <v>9</v>
      </c>
      <c r="B19" s="74">
        <f t="shared" si="0"/>
        <v>0</v>
      </c>
      <c r="C19" s="99" t="s">
        <v>14</v>
      </c>
      <c r="D19" s="100" t="s">
        <v>14</v>
      </c>
      <c r="E19" s="74" t="str">
        <f t="shared" si="2"/>
        <v/>
      </c>
      <c r="F19" s="56" t="s">
        <v>36</v>
      </c>
      <c r="G19" s="17" t="str">
        <f t="shared" si="1"/>
        <v>-</v>
      </c>
      <c r="H19" s="22" t="str">
        <f t="shared" si="3"/>
        <v>-</v>
      </c>
      <c r="I19" s="23">
        <f t="shared" si="9"/>
        <v>14</v>
      </c>
      <c r="J19" s="23">
        <f t="shared" si="8"/>
        <v>0</v>
      </c>
      <c r="K19" s="23">
        <f t="shared" si="4"/>
        <v>0</v>
      </c>
      <c r="L19" s="23">
        <f t="shared" si="5"/>
        <v>14</v>
      </c>
      <c r="M19" s="34" t="str">
        <f>IFERROR(INDEX($H$11:$H$24,MATCH(LARGE($L$11:$L$24,ROW($M9:M19)+$K$25),$L$11:$L$24,0)),"")</f>
        <v>-</v>
      </c>
      <c r="N19" s="24" t="str">
        <f>IF(COUNTIF(M$11:$M19,M19)=1,MAX(N$10:$N18)+1,"")</f>
        <v/>
      </c>
      <c r="P19" s="29" t="str">
        <f t="shared" si="6"/>
        <v>-</v>
      </c>
      <c r="Q19" s="30" t="str">
        <f t="shared" si="7"/>
        <v>-</v>
      </c>
    </row>
    <row r="20" spans="1:17" ht="37.9" customHeight="1" x14ac:dyDescent="0.25">
      <c r="A20" s="66">
        <v>10</v>
      </c>
      <c r="B20" s="75">
        <f t="shared" si="0"/>
        <v>0</v>
      </c>
      <c r="C20" s="83" t="s">
        <v>14</v>
      </c>
      <c r="D20" s="84" t="s">
        <v>14</v>
      </c>
      <c r="E20" s="139" t="str">
        <f>$C$5</f>
        <v/>
      </c>
      <c r="F20" s="133" t="s">
        <v>33</v>
      </c>
      <c r="G20" s="17" t="str">
        <f t="shared" si="1"/>
        <v>-</v>
      </c>
      <c r="H20" s="22" t="str">
        <f t="shared" ref="H20:H24" si="10">IF(D20="","",D20)</f>
        <v>-</v>
      </c>
      <c r="I20" s="23">
        <f t="shared" si="9"/>
        <v>14</v>
      </c>
      <c r="J20" s="23">
        <f t="shared" ref="J20:J24" si="11">--ISNUMBER(H20)</f>
        <v>0</v>
      </c>
      <c r="K20" s="23">
        <f t="shared" ref="K20:K24" si="12">--ISBLANK(H20)</f>
        <v>0</v>
      </c>
      <c r="L20" s="23">
        <f t="shared" ref="L20:L24" si="13">IF(ISNUMBER(H20),I20,IF(ISBLANK(H20),I20,I20+$J$25))+$K$25</f>
        <v>14</v>
      </c>
      <c r="M20" s="34" t="str">
        <f>IFERROR(INDEX($H$11:$H$24,MATCH(LARGE($L$11:$L$24,ROW($M10:M20)+$K$25),$L$11:$L$24,0)),"")</f>
        <v>-</v>
      </c>
      <c r="N20" s="24" t="str">
        <f>IF(COUNTIF(M$11:$M20,M20)=1,MAX(N$10:$N19)+1,"")</f>
        <v/>
      </c>
      <c r="P20" s="29" t="str">
        <f t="shared" si="6"/>
        <v>-</v>
      </c>
      <c r="Q20" s="30" t="str">
        <f t="shared" si="7"/>
        <v>-</v>
      </c>
    </row>
    <row r="21" spans="1:17" ht="37.9" customHeight="1" x14ac:dyDescent="0.25">
      <c r="A21" s="67">
        <v>11</v>
      </c>
      <c r="B21" s="73">
        <f t="shared" si="0"/>
        <v>0</v>
      </c>
      <c r="C21" s="85" t="s">
        <v>14</v>
      </c>
      <c r="D21" s="81" t="s">
        <v>14</v>
      </c>
      <c r="E21" s="140"/>
      <c r="F21" s="134"/>
      <c r="G21" s="17" t="str">
        <f t="shared" si="1"/>
        <v>-</v>
      </c>
      <c r="H21" s="22" t="str">
        <f t="shared" si="10"/>
        <v>-</v>
      </c>
      <c r="I21" s="23">
        <f t="shared" si="9"/>
        <v>14</v>
      </c>
      <c r="J21" s="23">
        <f t="shared" si="11"/>
        <v>0</v>
      </c>
      <c r="K21" s="23">
        <f t="shared" si="12"/>
        <v>0</v>
      </c>
      <c r="L21" s="23">
        <f t="shared" si="13"/>
        <v>14</v>
      </c>
      <c r="M21" s="34" t="str">
        <f>IFERROR(INDEX($H$11:$H$24,MATCH(LARGE($L$11:$L$24,ROW($M11:M21)+$K$25),$L$11:$L$24,0)),"")</f>
        <v>-</v>
      </c>
      <c r="N21" s="24" t="str">
        <f>IF(COUNTIF(M$11:$M21,M21)=1,MAX(N$10:$N20)+1,"")</f>
        <v/>
      </c>
      <c r="P21" s="29" t="str">
        <f t="shared" ref="P21:P24" si="14">C21</f>
        <v>-</v>
      </c>
      <c r="Q21" s="30" t="str">
        <f t="shared" ref="Q21:Q24" si="15">UPPER(D21)</f>
        <v>-</v>
      </c>
    </row>
    <row r="22" spans="1:17" ht="37.9" customHeight="1" x14ac:dyDescent="0.25">
      <c r="A22" s="68">
        <v>12</v>
      </c>
      <c r="B22" s="73">
        <f t="shared" si="0"/>
        <v>0</v>
      </c>
      <c r="C22" s="85" t="s">
        <v>14</v>
      </c>
      <c r="D22" s="81" t="s">
        <v>14</v>
      </c>
      <c r="E22" s="140"/>
      <c r="F22" s="134"/>
      <c r="G22" s="17" t="str">
        <f t="shared" si="1"/>
        <v>-</v>
      </c>
      <c r="H22" s="22" t="str">
        <f t="shared" si="10"/>
        <v>-</v>
      </c>
      <c r="I22" s="23">
        <f t="shared" si="9"/>
        <v>14</v>
      </c>
      <c r="J22" s="23">
        <f t="shared" si="11"/>
        <v>0</v>
      </c>
      <c r="K22" s="23">
        <f t="shared" si="12"/>
        <v>0</v>
      </c>
      <c r="L22" s="23">
        <f t="shared" si="13"/>
        <v>14</v>
      </c>
      <c r="M22" s="34" t="str">
        <f>IFERROR(INDEX($H$11:$H$24,MATCH(LARGE($L$11:$L$24,ROW($M12:M22)+$K$25),$L$11:$L$24,0)),"")</f>
        <v>-</v>
      </c>
      <c r="N22" s="24" t="str">
        <f>IF(COUNTIF(M$11:$M22,M22)=1,MAX(N$10:$N21)+1,"")</f>
        <v/>
      </c>
      <c r="P22" s="29" t="str">
        <f t="shared" si="14"/>
        <v>-</v>
      </c>
      <c r="Q22" s="30" t="str">
        <f t="shared" si="15"/>
        <v>-</v>
      </c>
    </row>
    <row r="23" spans="1:17" ht="37.9" customHeight="1" x14ac:dyDescent="0.25">
      <c r="A23" s="68">
        <v>13</v>
      </c>
      <c r="B23" s="73">
        <f t="shared" si="0"/>
        <v>0</v>
      </c>
      <c r="C23" s="85" t="s">
        <v>14</v>
      </c>
      <c r="D23" s="81" t="s">
        <v>14</v>
      </c>
      <c r="E23" s="140"/>
      <c r="F23" s="134"/>
      <c r="G23" s="17" t="str">
        <f t="shared" si="1"/>
        <v>-</v>
      </c>
      <c r="H23" s="22" t="str">
        <f t="shared" si="10"/>
        <v>-</v>
      </c>
      <c r="I23" s="23">
        <f t="shared" si="9"/>
        <v>14</v>
      </c>
      <c r="J23" s="23">
        <f t="shared" si="11"/>
        <v>0</v>
      </c>
      <c r="K23" s="23">
        <f t="shared" si="12"/>
        <v>0</v>
      </c>
      <c r="L23" s="23">
        <f t="shared" si="13"/>
        <v>14</v>
      </c>
      <c r="M23" s="34" t="str">
        <f>IFERROR(INDEX($H$11:$H$24,MATCH(LARGE($L$11:$L$24,ROW($M13:M23)+$K$25),$L$11:$L$24,0)),"")</f>
        <v>-</v>
      </c>
      <c r="N23" s="24" t="str">
        <f>IF(COUNTIF(M$11:$M23,M23)=1,MAX(N$10:$N22)+1,"")</f>
        <v/>
      </c>
      <c r="P23" s="29" t="str">
        <f t="shared" si="14"/>
        <v>-</v>
      </c>
      <c r="Q23" s="30" t="str">
        <f t="shared" si="15"/>
        <v>-</v>
      </c>
    </row>
    <row r="24" spans="1:17" ht="37.9" customHeight="1" thickBot="1" x14ac:dyDescent="0.3">
      <c r="A24" s="69">
        <v>14</v>
      </c>
      <c r="B24" s="76">
        <f t="shared" si="0"/>
        <v>0</v>
      </c>
      <c r="C24" s="86" t="s">
        <v>14</v>
      </c>
      <c r="D24" s="87" t="s">
        <v>14</v>
      </c>
      <c r="E24" s="141"/>
      <c r="F24" s="135"/>
      <c r="G24" s="17" t="str">
        <f t="shared" si="1"/>
        <v>-</v>
      </c>
      <c r="H24" s="22" t="str">
        <f t="shared" si="10"/>
        <v>-</v>
      </c>
      <c r="I24" s="23">
        <f t="shared" si="9"/>
        <v>14</v>
      </c>
      <c r="J24" s="23">
        <f t="shared" si="11"/>
        <v>0</v>
      </c>
      <c r="K24" s="23">
        <f t="shared" si="12"/>
        <v>0</v>
      </c>
      <c r="L24" s="23">
        <f t="shared" si="13"/>
        <v>14</v>
      </c>
      <c r="M24" s="34" t="str">
        <f>IFERROR(INDEX($H$11:$H$24,MATCH(LARGE($L$11:$L$24,ROW($M14:M24)+$K$25),$L$11:$L$24,0)),"")</f>
        <v>-</v>
      </c>
      <c r="N24" s="24" t="str">
        <f>IF(COUNTIF(M$11:$M24,M24)=1,MAX(N$10:$N23)+1,"")</f>
        <v/>
      </c>
      <c r="P24" s="29" t="str">
        <f t="shared" si="14"/>
        <v>-</v>
      </c>
      <c r="Q24" s="30" t="str">
        <f t="shared" si="15"/>
        <v>-</v>
      </c>
    </row>
    <row r="25" spans="1:17" ht="30" customHeight="1" thickBot="1" x14ac:dyDescent="0.35">
      <c r="A25" s="144" t="str">
        <f>'GENEL BİLGİ GİRİŞİ'!A8</f>
        <v>Yaş Kategorisi:</v>
      </c>
      <c r="B25" s="145"/>
      <c r="C25" s="145"/>
      <c r="D25" s="146" t="str">
        <f>'GENEL BİLGİ GİRİŞİ'!B8</f>
        <v>01.09.2009 - 2010 - 2011 - 2012 Doğumlular</v>
      </c>
      <c r="E25" s="146"/>
      <c r="F25" s="147"/>
      <c r="G25" s="17"/>
      <c r="H25" s="9"/>
      <c r="J25" s="27">
        <f>SUM(J11:J24)</f>
        <v>0</v>
      </c>
      <c r="K25" s="27">
        <f>SUM(K11:K24)</f>
        <v>0</v>
      </c>
    </row>
    <row r="26" spans="1:17" ht="30" customHeight="1" thickBot="1" x14ac:dyDescent="0.35">
      <c r="A26" s="142" t="s">
        <v>12</v>
      </c>
      <c r="B26" s="143"/>
      <c r="C26" s="71"/>
      <c r="D26" s="71"/>
      <c r="E26" s="70" t="s">
        <v>13</v>
      </c>
      <c r="F26" s="41"/>
      <c r="G26" s="17"/>
      <c r="H26" s="9"/>
      <c r="M26" s="51" t="s">
        <v>45</v>
      </c>
      <c r="N26" s="33"/>
    </row>
    <row r="27" spans="1:17" ht="30" customHeight="1" x14ac:dyDescent="0.3">
      <c r="A27" s="148" t="s">
        <v>103</v>
      </c>
      <c r="B27" s="149" t="s">
        <v>103</v>
      </c>
      <c r="C27" s="150"/>
      <c r="D27" s="150"/>
      <c r="E27" s="91" t="s">
        <v>103</v>
      </c>
      <c r="F27" s="92"/>
      <c r="G27" s="17"/>
      <c r="H27" s="9"/>
      <c r="M27" s="52">
        <f>14-COUNTBLANK(N11:N24)</f>
        <v>1</v>
      </c>
      <c r="N27" s="32"/>
    </row>
    <row r="28" spans="1:17" ht="30" customHeight="1" x14ac:dyDescent="0.3">
      <c r="A28" s="154" t="s">
        <v>104</v>
      </c>
      <c r="B28" s="155" t="s">
        <v>104</v>
      </c>
      <c r="C28" s="110"/>
      <c r="D28" s="110"/>
      <c r="E28" s="93" t="s">
        <v>104</v>
      </c>
      <c r="F28" s="94"/>
      <c r="G28" s="17"/>
      <c r="H28" s="9"/>
      <c r="M28" s="36" t="str">
        <f>IF(M27&gt;10,"FAZLA SPORCU VAR","")</f>
        <v/>
      </c>
    </row>
    <row r="29" spans="1:17" ht="30" customHeight="1" thickBot="1" x14ac:dyDescent="0.35">
      <c r="A29" s="126" t="s">
        <v>105</v>
      </c>
      <c r="B29" s="127" t="s">
        <v>105</v>
      </c>
      <c r="C29" s="128"/>
      <c r="D29" s="128"/>
      <c r="E29" s="95" t="s">
        <v>105</v>
      </c>
      <c r="F29" s="96"/>
      <c r="G29" s="17"/>
      <c r="H29" s="9"/>
    </row>
    <row r="30" spans="1:17" x14ac:dyDescent="0.3">
      <c r="G30" s="17"/>
      <c r="H30" s="9"/>
    </row>
    <row r="31" spans="1:17" x14ac:dyDescent="0.3">
      <c r="G31" s="17"/>
      <c r="H31" s="25"/>
      <c r="I31" s="26"/>
      <c r="L31" s="28"/>
    </row>
  </sheetData>
  <sheetProtection algorithmName="SHA-512" hashValue="XnidjG2V8RteZ5rV+EWZ/KckKVlta8tDyJXVQDvoMEcgpbGJ9O9rScM1dRRJMXxNS+xCUQJaecXoTeQtqNF4JQ==" saltValue="lWVH5WeYSVv4EaEZfJIgeQ==" spinCount="100000" sheet="1" objects="1" scenarios="1"/>
  <mergeCells count="28">
    <mergeCell ref="A3:F3"/>
    <mergeCell ref="A8:F8"/>
    <mergeCell ref="A25:C25"/>
    <mergeCell ref="A7:F7"/>
    <mergeCell ref="A4:B4"/>
    <mergeCell ref="C29:D29"/>
    <mergeCell ref="A27:B27"/>
    <mergeCell ref="A28:B28"/>
    <mergeCell ref="A29:B29"/>
    <mergeCell ref="A26:B26"/>
    <mergeCell ref="C27:D27"/>
    <mergeCell ref="C28:D28"/>
    <mergeCell ref="L1:L10"/>
    <mergeCell ref="M1:M10"/>
    <mergeCell ref="D25:F25"/>
    <mergeCell ref="H1:H10"/>
    <mergeCell ref="I1:I10"/>
    <mergeCell ref="J1:J10"/>
    <mergeCell ref="K1:K10"/>
    <mergeCell ref="E20:E24"/>
    <mergeCell ref="F20:F24"/>
    <mergeCell ref="A1:F1"/>
    <mergeCell ref="A9:F9"/>
    <mergeCell ref="A5:B5"/>
    <mergeCell ref="A6:B6"/>
    <mergeCell ref="C6:D6"/>
    <mergeCell ref="C5:D5"/>
    <mergeCell ref="A2:F2"/>
  </mergeCells>
  <phoneticPr fontId="0" type="noConversion"/>
  <conditionalFormatting sqref="E11:E21 B11:B24">
    <cfRule type="cellIs" dxfId="6" priority="22" stopIfTrue="1" operator="equal">
      <formula>0</formula>
    </cfRule>
  </conditionalFormatting>
  <conditionalFormatting sqref="M27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4">
    <cfRule type="cellIs" dxfId="3" priority="5" operator="greaterThan">
      <formula>15</formula>
    </cfRule>
    <cfRule type="containsBlanks" dxfId="2" priority="6">
      <formula>LEN(TRIM(N11))=0</formula>
    </cfRule>
  </conditionalFormatting>
  <conditionalFormatting sqref="N26:N27">
    <cfRule type="cellIs" dxfId="1" priority="10" operator="greaterThan">
      <formula>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46"/>
  <sheetViews>
    <sheetView workbookViewId="0">
      <selection activeCell="C6" sqref="C6"/>
    </sheetView>
  </sheetViews>
  <sheetFormatPr defaultRowHeight="15.75" x14ac:dyDescent="0.25"/>
  <cols>
    <col min="1" max="1" width="7.28515625" style="42" customWidth="1"/>
    <col min="2" max="2" width="9.7109375" style="43" customWidth="1"/>
    <col min="3" max="3" width="51.5703125" style="44" customWidth="1"/>
  </cols>
  <sheetData>
    <row r="1" spans="1:3" x14ac:dyDescent="0.25">
      <c r="A1" s="159" t="s">
        <v>52</v>
      </c>
      <c r="B1" s="159"/>
      <c r="C1" s="159"/>
    </row>
    <row r="3" spans="1:3" ht="31.5" x14ac:dyDescent="0.25">
      <c r="A3" s="45" t="s">
        <v>53</v>
      </c>
      <c r="B3" s="45" t="s">
        <v>54</v>
      </c>
      <c r="C3" s="45" t="s">
        <v>55</v>
      </c>
    </row>
    <row r="4" spans="1:3" x14ac:dyDescent="0.25">
      <c r="A4" s="46">
        <v>1</v>
      </c>
      <c r="B4" s="47">
        <v>34</v>
      </c>
      <c r="C4" s="48" t="s">
        <v>92</v>
      </c>
    </row>
    <row r="5" spans="1:3" x14ac:dyDescent="0.25">
      <c r="A5" s="46">
        <v>2</v>
      </c>
      <c r="B5" s="47">
        <v>68</v>
      </c>
      <c r="C5" s="48" t="s">
        <v>56</v>
      </c>
    </row>
    <row r="6" spans="1:3" x14ac:dyDescent="0.25">
      <c r="A6" s="46">
        <v>3</v>
      </c>
      <c r="B6" s="47">
        <v>12</v>
      </c>
      <c r="C6" s="48" t="s">
        <v>57</v>
      </c>
    </row>
    <row r="7" spans="1:3" x14ac:dyDescent="0.25">
      <c r="A7" s="46">
        <v>4</v>
      </c>
      <c r="B7" s="47">
        <v>13</v>
      </c>
      <c r="C7" s="48" t="s">
        <v>93</v>
      </c>
    </row>
    <row r="8" spans="1:3" x14ac:dyDescent="0.25">
      <c r="A8" s="46">
        <v>5</v>
      </c>
      <c r="B8" s="47">
        <v>38</v>
      </c>
      <c r="C8" s="48" t="s">
        <v>58</v>
      </c>
    </row>
    <row r="9" spans="1:3" x14ac:dyDescent="0.25">
      <c r="A9" s="46">
        <v>6</v>
      </c>
      <c r="B9" s="47">
        <v>16</v>
      </c>
      <c r="C9" s="48" t="s">
        <v>94</v>
      </c>
    </row>
    <row r="10" spans="1:3" x14ac:dyDescent="0.25">
      <c r="A10" s="46">
        <v>7</v>
      </c>
      <c r="B10" s="47">
        <v>66</v>
      </c>
      <c r="C10" s="48" t="s">
        <v>59</v>
      </c>
    </row>
    <row r="11" spans="1:3" x14ac:dyDescent="0.25">
      <c r="A11" s="46">
        <v>8</v>
      </c>
      <c r="B11" s="47">
        <v>33</v>
      </c>
      <c r="C11" s="48" t="s">
        <v>95</v>
      </c>
    </row>
    <row r="12" spans="1:3" x14ac:dyDescent="0.25">
      <c r="A12" s="46">
        <v>9</v>
      </c>
      <c r="B12" s="47">
        <v>65</v>
      </c>
      <c r="C12" s="48" t="s">
        <v>60</v>
      </c>
    </row>
    <row r="13" spans="1:3" x14ac:dyDescent="0.25">
      <c r="A13" s="46">
        <v>10</v>
      </c>
      <c r="B13" s="47">
        <v>78</v>
      </c>
      <c r="C13" s="48" t="s">
        <v>61</v>
      </c>
    </row>
    <row r="14" spans="1:3" x14ac:dyDescent="0.25">
      <c r="A14" s="46">
        <v>11</v>
      </c>
      <c r="B14" s="47">
        <v>87</v>
      </c>
      <c r="C14" s="48" t="s">
        <v>62</v>
      </c>
    </row>
    <row r="15" spans="1:3" x14ac:dyDescent="0.25">
      <c r="A15" s="46">
        <v>12</v>
      </c>
      <c r="B15" s="47">
        <v>69</v>
      </c>
      <c r="C15" s="48" t="s">
        <v>63</v>
      </c>
    </row>
    <row r="16" spans="1:3" x14ac:dyDescent="0.25">
      <c r="A16" s="46">
        <v>13</v>
      </c>
      <c r="B16" s="47">
        <v>86</v>
      </c>
      <c r="C16" s="48" t="s">
        <v>64</v>
      </c>
    </row>
    <row r="17" spans="1:3" x14ac:dyDescent="0.25">
      <c r="A17" s="46">
        <v>14</v>
      </c>
      <c r="B17" s="47">
        <v>18</v>
      </c>
      <c r="C17" s="48" t="s">
        <v>96</v>
      </c>
    </row>
    <row r="18" spans="1:3" x14ac:dyDescent="0.25">
      <c r="A18" s="46">
        <v>15</v>
      </c>
      <c r="B18" s="47">
        <v>17</v>
      </c>
      <c r="C18" s="48" t="s">
        <v>65</v>
      </c>
    </row>
    <row r="19" spans="1:3" x14ac:dyDescent="0.25">
      <c r="A19" s="46">
        <v>16</v>
      </c>
      <c r="B19" s="47">
        <v>31</v>
      </c>
      <c r="C19" s="48" t="s">
        <v>97</v>
      </c>
    </row>
    <row r="20" spans="1:3" x14ac:dyDescent="0.25">
      <c r="A20" s="46">
        <v>17</v>
      </c>
      <c r="B20" s="47">
        <v>71</v>
      </c>
      <c r="C20" s="48" t="s">
        <v>66</v>
      </c>
    </row>
    <row r="21" spans="1:3" x14ac:dyDescent="0.25">
      <c r="A21" s="46">
        <v>18</v>
      </c>
      <c r="B21" s="47">
        <v>64</v>
      </c>
      <c r="C21" s="48" t="s">
        <v>98</v>
      </c>
    </row>
    <row r="22" spans="1:3" x14ac:dyDescent="0.25">
      <c r="A22" s="46">
        <v>19</v>
      </c>
      <c r="B22" s="47">
        <v>30</v>
      </c>
      <c r="C22" s="48" t="s">
        <v>99</v>
      </c>
    </row>
    <row r="23" spans="1:3" x14ac:dyDescent="0.25">
      <c r="A23" s="46">
        <v>20</v>
      </c>
      <c r="B23" s="47">
        <v>32</v>
      </c>
      <c r="C23" s="48" t="s">
        <v>67</v>
      </c>
    </row>
    <row r="24" spans="1:3" x14ac:dyDescent="0.25">
      <c r="A24" s="46">
        <v>21</v>
      </c>
      <c r="B24" s="46">
        <v>88</v>
      </c>
      <c r="C24" s="48" t="s">
        <v>68</v>
      </c>
    </row>
    <row r="25" spans="1:3" x14ac:dyDescent="0.25">
      <c r="A25" s="46">
        <v>22</v>
      </c>
      <c r="B25" s="47">
        <v>28</v>
      </c>
      <c r="C25" s="48" t="s">
        <v>100</v>
      </c>
    </row>
    <row r="26" spans="1:3" x14ac:dyDescent="0.25">
      <c r="A26" s="46">
        <v>23</v>
      </c>
      <c r="B26" s="47">
        <v>44</v>
      </c>
      <c r="C26" s="48" t="s">
        <v>101</v>
      </c>
    </row>
    <row r="27" spans="1:3" x14ac:dyDescent="0.25">
      <c r="A27" s="46">
        <v>24</v>
      </c>
      <c r="B27" s="46">
        <v>97</v>
      </c>
      <c r="C27" s="49" t="s">
        <v>69</v>
      </c>
    </row>
    <row r="28" spans="1:3" x14ac:dyDescent="0.25">
      <c r="A28" s="46">
        <v>25</v>
      </c>
      <c r="B28" s="47">
        <v>73</v>
      </c>
      <c r="C28" s="48" t="s">
        <v>70</v>
      </c>
    </row>
    <row r="29" spans="1:3" x14ac:dyDescent="0.25">
      <c r="A29" s="46">
        <v>26</v>
      </c>
      <c r="B29" s="47">
        <v>21</v>
      </c>
      <c r="C29" s="48" t="s">
        <v>71</v>
      </c>
    </row>
    <row r="30" spans="1:3" x14ac:dyDescent="0.25">
      <c r="A30" s="46">
        <v>27</v>
      </c>
      <c r="B30" s="47">
        <v>96</v>
      </c>
      <c r="C30" s="48" t="s">
        <v>72</v>
      </c>
    </row>
    <row r="31" spans="1:3" x14ac:dyDescent="0.25">
      <c r="A31" s="46">
        <v>28</v>
      </c>
      <c r="B31" s="47">
        <v>79</v>
      </c>
      <c r="C31" s="48" t="s">
        <v>73</v>
      </c>
    </row>
    <row r="32" spans="1:3" x14ac:dyDescent="0.25">
      <c r="A32" s="46">
        <v>29</v>
      </c>
      <c r="B32" s="47">
        <v>83</v>
      </c>
      <c r="C32" s="48" t="s">
        <v>74</v>
      </c>
    </row>
    <row r="33" spans="1:3" x14ac:dyDescent="0.25">
      <c r="A33" s="46">
        <v>30</v>
      </c>
      <c r="B33" s="47">
        <v>80</v>
      </c>
      <c r="C33" s="48" t="s">
        <v>75</v>
      </c>
    </row>
    <row r="34" spans="1:3" x14ac:dyDescent="0.25">
      <c r="A34" s="46">
        <v>31</v>
      </c>
      <c r="B34" s="47">
        <v>84</v>
      </c>
      <c r="C34" s="48" t="s">
        <v>76</v>
      </c>
    </row>
    <row r="35" spans="1:3" x14ac:dyDescent="0.25">
      <c r="A35" s="46">
        <v>32</v>
      </c>
      <c r="B35" s="47">
        <v>23</v>
      </c>
      <c r="C35" s="48" t="s">
        <v>102</v>
      </c>
    </row>
    <row r="36" spans="1:3" x14ac:dyDescent="0.25">
      <c r="A36" s="46">
        <v>33</v>
      </c>
      <c r="B36" s="47">
        <v>24</v>
      </c>
      <c r="C36" s="48" t="s">
        <v>77</v>
      </c>
    </row>
    <row r="37" spans="1:3" x14ac:dyDescent="0.25">
      <c r="A37" s="46">
        <v>34</v>
      </c>
      <c r="B37" s="47">
        <v>25</v>
      </c>
      <c r="C37" s="48" t="s">
        <v>78</v>
      </c>
    </row>
    <row r="38" spans="1:3" x14ac:dyDescent="0.25">
      <c r="A38" s="46">
        <v>35</v>
      </c>
      <c r="B38" s="47">
        <v>26</v>
      </c>
      <c r="C38" s="48" t="s">
        <v>79</v>
      </c>
    </row>
    <row r="39" spans="1:3" x14ac:dyDescent="0.25">
      <c r="A39" s="46">
        <v>36</v>
      </c>
      <c r="B39" s="47">
        <v>82</v>
      </c>
      <c r="C39" s="48" t="s">
        <v>80</v>
      </c>
    </row>
    <row r="40" spans="1:3" x14ac:dyDescent="0.25">
      <c r="A40" s="46">
        <v>37</v>
      </c>
      <c r="B40" s="47">
        <v>72</v>
      </c>
      <c r="C40" s="48" t="s">
        <v>81</v>
      </c>
    </row>
    <row r="41" spans="1:3" x14ac:dyDescent="0.25">
      <c r="A41" s="46">
        <v>38</v>
      </c>
      <c r="B41" s="47">
        <v>81</v>
      </c>
      <c r="C41" s="48" t="s">
        <v>82</v>
      </c>
    </row>
    <row r="42" spans="1:3" x14ac:dyDescent="0.25">
      <c r="A42" s="46">
        <v>39</v>
      </c>
      <c r="B42" s="46">
        <v>51</v>
      </c>
      <c r="C42" s="49" t="s">
        <v>83</v>
      </c>
    </row>
    <row r="43" spans="1:3" x14ac:dyDescent="0.25">
      <c r="A43" s="46">
        <v>40</v>
      </c>
      <c r="B43" s="46">
        <v>27</v>
      </c>
      <c r="C43" s="49" t="s">
        <v>84</v>
      </c>
    </row>
    <row r="44" spans="1:3" x14ac:dyDescent="0.25">
      <c r="A44" s="46">
        <v>41</v>
      </c>
      <c r="B44" s="46">
        <v>85</v>
      </c>
      <c r="C44" s="49" t="s">
        <v>85</v>
      </c>
    </row>
    <row r="45" spans="1:3" x14ac:dyDescent="0.25">
      <c r="A45" s="46">
        <v>42</v>
      </c>
      <c r="B45" s="46" t="s">
        <v>86</v>
      </c>
      <c r="C45" s="50" t="s">
        <v>87</v>
      </c>
    </row>
    <row r="46" spans="1:3" x14ac:dyDescent="0.25">
      <c r="A46" s="46">
        <v>43</v>
      </c>
      <c r="B46" s="46" t="s">
        <v>14</v>
      </c>
      <c r="C46" s="50" t="s">
        <v>14</v>
      </c>
    </row>
  </sheetData>
  <mergeCells count="1">
    <mergeCell ref="A1:C1"/>
  </mergeCells>
  <conditionalFormatting sqref="B45:B46">
    <cfRule type="duplicateValues" dxfId="0" priority="1"/>
  </conditionalFormatting>
  <printOptions horizontalCentered="1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YILDIZ KIZ TAKIM KAYIT</vt:lpstr>
      <vt:lpstr>YILDIZ ERKEK TAKIM KAYIT</vt:lpstr>
      <vt:lpstr>okul göğüs numaraları</vt:lpstr>
      <vt:lpstr>'YILDIZ ERKEK TAKIM KAYIT'!Yazdırma_Alanı</vt:lpstr>
      <vt:lpstr>'YILDIZ KIZ TAKIM KAYIT'!Yazdırma_Alanı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SuperComputers</cp:lastModifiedBy>
  <cp:lastPrinted>2024-01-04T15:09:49Z</cp:lastPrinted>
  <dcterms:created xsi:type="dcterms:W3CDTF">2012-02-25T04:25:03Z</dcterms:created>
  <dcterms:modified xsi:type="dcterms:W3CDTF">2024-03-28T16:23:15Z</dcterms:modified>
</cp:coreProperties>
</file>