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Computers\Desktop\ATLETİZM 2025\"/>
    </mc:Choice>
  </mc:AlternateContent>
  <bookViews>
    <workbookView xWindow="0" yWindow="0" windowWidth="28800" windowHeight="12045" firstSheet="1" activeTab="1"/>
  </bookViews>
  <sheets>
    <sheet name="GENEL BİLGİ GİRİŞİ" sheetId="7" state="hidden" r:id="rId1"/>
    <sheet name="GENÇ KIZ TAKIM KAYIT" sheetId="6" r:id="rId2"/>
    <sheet name="GENÇ ERKEK TAKIM KAYIT" sheetId="1" r:id="rId3"/>
    <sheet name="okul göğüs numaraları" sheetId="8" state="hidden" r:id="rId4"/>
  </sheets>
  <definedNames>
    <definedName name="_xlnm.Print_Area" localSheetId="2">'GENÇ ERKEK TAKIM KAYIT'!$A$1:$F$36</definedName>
    <definedName name="_xlnm.Print_Area" localSheetId="1">'GENÇ KIZ TAKIM KAYIT'!$A$1:$F$35</definedName>
  </definedNames>
  <calcPr calcId="152511"/>
</workbook>
</file>

<file path=xl/calcChain.xml><?xml version="1.0" encoding="utf-8"?>
<calcChain xmlns="http://schemas.openxmlformats.org/spreadsheetml/2006/main">
  <c r="Q12" i="1" l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R11" i="1"/>
  <c r="Q11" i="1"/>
  <c r="Q12" i="6"/>
  <c r="R12" i="6"/>
  <c r="Q13" i="6"/>
  <c r="R13" i="6"/>
  <c r="Q14" i="6"/>
  <c r="R14" i="6"/>
  <c r="Q15" i="6"/>
  <c r="R15" i="6"/>
  <c r="Q16" i="6"/>
  <c r="R16" i="6"/>
  <c r="Q17" i="6"/>
  <c r="R17" i="6"/>
  <c r="Q18" i="6"/>
  <c r="R18" i="6"/>
  <c r="Q19" i="6"/>
  <c r="R19" i="6"/>
  <c r="Q20" i="6"/>
  <c r="R20" i="6"/>
  <c r="Q21" i="6"/>
  <c r="R21" i="6"/>
  <c r="Q22" i="6"/>
  <c r="R22" i="6"/>
  <c r="Q23" i="6"/>
  <c r="R23" i="6"/>
  <c r="Q24" i="6"/>
  <c r="R24" i="6"/>
  <c r="Q25" i="6"/>
  <c r="R25" i="6"/>
  <c r="Q26" i="6"/>
  <c r="R26" i="6"/>
  <c r="Q27" i="6"/>
  <c r="R27" i="6"/>
  <c r="Q28" i="6"/>
  <c r="R28" i="6"/>
  <c r="Q29" i="6"/>
  <c r="R29" i="6"/>
  <c r="Q30" i="6"/>
  <c r="R30" i="6"/>
  <c r="R11" i="6"/>
  <c r="Q11" i="6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1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11" i="6"/>
  <c r="I11" i="6" s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D32" i="1" l="1"/>
  <c r="C5" i="1" l="1"/>
  <c r="G1" i="6"/>
  <c r="G11" i="6" l="1"/>
  <c r="A1" i="1"/>
  <c r="A1" i="6"/>
  <c r="E25" i="6" l="1"/>
  <c r="E26" i="1"/>
  <c r="L27" i="6"/>
  <c r="L29" i="6"/>
  <c r="L30" i="6"/>
  <c r="L12" i="1"/>
  <c r="K13" i="1"/>
  <c r="L14" i="1"/>
  <c r="K15" i="1"/>
  <c r="L16" i="1"/>
  <c r="L17" i="1"/>
  <c r="K18" i="1"/>
  <c r="K19" i="1"/>
  <c r="K20" i="1"/>
  <c r="K21" i="1"/>
  <c r="L22" i="1"/>
  <c r="K23" i="1"/>
  <c r="L25" i="1"/>
  <c r="K26" i="1"/>
  <c r="K27" i="1"/>
  <c r="K28" i="1"/>
  <c r="K29" i="1"/>
  <c r="L30" i="1"/>
  <c r="K31" i="1"/>
  <c r="K14" i="1"/>
  <c r="K22" i="1"/>
  <c r="K12" i="1" l="1"/>
  <c r="J13" i="6"/>
  <c r="J17" i="6"/>
  <c r="J21" i="6"/>
  <c r="J25" i="6"/>
  <c r="J29" i="6"/>
  <c r="J14" i="6"/>
  <c r="J18" i="6"/>
  <c r="J22" i="6"/>
  <c r="J26" i="6"/>
  <c r="J30" i="6"/>
  <c r="J11" i="6"/>
  <c r="J24" i="6"/>
  <c r="J15" i="6"/>
  <c r="J19" i="6"/>
  <c r="J23" i="6"/>
  <c r="J27" i="6"/>
  <c r="J20" i="6"/>
  <c r="J12" i="6"/>
  <c r="J16" i="6"/>
  <c r="J28" i="6"/>
  <c r="J24" i="1"/>
  <c r="K30" i="1"/>
  <c r="L20" i="1"/>
  <c r="L24" i="1"/>
  <c r="L28" i="1"/>
  <c r="K16" i="1"/>
  <c r="J11" i="1"/>
  <c r="K24" i="1"/>
  <c r="L29" i="1"/>
  <c r="K17" i="1"/>
  <c r="L13" i="1"/>
  <c r="K25" i="1"/>
  <c r="L21" i="1"/>
  <c r="L26" i="1"/>
  <c r="L18" i="1"/>
  <c r="J14" i="1"/>
  <c r="K29" i="6"/>
  <c r="K30" i="6"/>
  <c r="L28" i="6"/>
  <c r="K27" i="6"/>
  <c r="K28" i="6"/>
  <c r="L31" i="1"/>
  <c r="L27" i="1"/>
  <c r="L23" i="1"/>
  <c r="L19" i="1"/>
  <c r="L15" i="1"/>
  <c r="J29" i="1"/>
  <c r="J25" i="1"/>
  <c r="J21" i="1"/>
  <c r="J17" i="1"/>
  <c r="J13" i="1"/>
  <c r="J28" i="1"/>
  <c r="J20" i="1"/>
  <c r="J16" i="1"/>
  <c r="J12" i="1"/>
  <c r="J31" i="1"/>
  <c r="J27" i="1"/>
  <c r="J23" i="1"/>
  <c r="J19" i="1"/>
  <c r="J15" i="1"/>
  <c r="K11" i="1"/>
  <c r="J30" i="1"/>
  <c r="J26" i="1"/>
  <c r="J22" i="1"/>
  <c r="J18" i="1"/>
  <c r="K32" i="1" l="1"/>
  <c r="L11" i="1"/>
  <c r="L32" i="1" s="1"/>
  <c r="M11" i="1" l="1"/>
  <c r="M29" i="1"/>
  <c r="G28" i="1" l="1"/>
  <c r="G29" i="1"/>
  <c r="G30" i="1"/>
  <c r="G3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11" i="1"/>
  <c r="G30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L13" i="6"/>
  <c r="L14" i="6"/>
  <c r="L15" i="6"/>
  <c r="L16" i="6"/>
  <c r="L17" i="6"/>
  <c r="K18" i="6"/>
  <c r="K20" i="6"/>
  <c r="K21" i="6"/>
  <c r="K25" i="6"/>
  <c r="L24" i="6"/>
  <c r="L26" i="6"/>
  <c r="L12" i="6"/>
  <c r="G5" i="6"/>
  <c r="G6" i="6"/>
  <c r="G5" i="1"/>
  <c r="G6" i="1"/>
  <c r="G12" i="6" l="1"/>
  <c r="G13" i="6"/>
  <c r="L22" i="6"/>
  <c r="K12" i="6"/>
  <c r="K11" i="6"/>
  <c r="L11" i="6"/>
  <c r="K17" i="6"/>
  <c r="K16" i="6"/>
  <c r="K14" i="6"/>
  <c r="K15" i="6"/>
  <c r="K19" i="6"/>
  <c r="L19" i="6"/>
  <c r="K24" i="6"/>
  <c r="L25" i="6"/>
  <c r="L21" i="6"/>
  <c r="L20" i="6"/>
  <c r="K23" i="6"/>
  <c r="L23" i="6"/>
  <c r="K26" i="6"/>
  <c r="K22" i="6"/>
  <c r="K13" i="6"/>
  <c r="L18" i="6"/>
  <c r="K31" i="6" l="1"/>
  <c r="L31" i="6"/>
  <c r="M25" i="1"/>
  <c r="M20" i="1"/>
  <c r="M26" i="1"/>
  <c r="A32" i="1"/>
  <c r="D31" i="6"/>
  <c r="A31" i="6"/>
  <c r="D4" i="7"/>
  <c r="A3" i="1" s="1"/>
  <c r="D3" i="7"/>
  <c r="A3" i="6" s="1"/>
  <c r="D5" i="7"/>
  <c r="M11" i="6" l="1"/>
  <c r="A2" i="1"/>
  <c r="A2" i="6"/>
  <c r="M29" i="6"/>
  <c r="M27" i="6"/>
  <c r="M28" i="6"/>
  <c r="M30" i="6"/>
  <c r="M26" i="6"/>
  <c r="M12" i="6"/>
  <c r="M15" i="1"/>
  <c r="M13" i="1"/>
  <c r="M16" i="1"/>
  <c r="M14" i="1"/>
  <c r="M19" i="1"/>
  <c r="M22" i="1"/>
  <c r="M17" i="1"/>
  <c r="M21" i="1"/>
  <c r="M12" i="1"/>
  <c r="M18" i="1"/>
  <c r="M23" i="1"/>
  <c r="M24" i="1"/>
  <c r="M30" i="1"/>
  <c r="M28" i="1"/>
  <c r="M31" i="1"/>
  <c r="M27" i="1"/>
  <c r="M22" i="6"/>
  <c r="M23" i="6"/>
  <c r="M24" i="6"/>
  <c r="M15" i="6"/>
  <c r="M20" i="6"/>
  <c r="M13" i="6"/>
  <c r="M18" i="6"/>
  <c r="M14" i="6"/>
  <c r="M17" i="6"/>
  <c r="M25" i="6"/>
  <c r="M16" i="6"/>
  <c r="M21" i="6"/>
  <c r="M19" i="6"/>
  <c r="F6" i="1"/>
  <c r="F6" i="6"/>
  <c r="E16" i="6"/>
  <c r="N11" i="1" l="1"/>
  <c r="O11" i="1" s="1"/>
  <c r="N25" i="1"/>
  <c r="N12" i="1"/>
  <c r="N18" i="1"/>
  <c r="N15" i="1"/>
  <c r="N20" i="1"/>
  <c r="N13" i="1"/>
  <c r="N31" i="1"/>
  <c r="N23" i="1"/>
  <c r="N16" i="1"/>
  <c r="N21" i="1"/>
  <c r="N19" i="1"/>
  <c r="N22" i="1"/>
  <c r="N30" i="1"/>
  <c r="N27" i="1"/>
  <c r="N17" i="1"/>
  <c r="N24" i="1"/>
  <c r="N14" i="1"/>
  <c r="N26" i="1"/>
  <c r="N28" i="1"/>
  <c r="N29" i="1"/>
  <c r="N23" i="6"/>
  <c r="N13" i="6"/>
  <c r="N26" i="6"/>
  <c r="N27" i="6"/>
  <c r="N16" i="6"/>
  <c r="N20" i="6"/>
  <c r="N21" i="6"/>
  <c r="N19" i="6"/>
  <c r="N18" i="6"/>
  <c r="N12" i="6"/>
  <c r="N15" i="6"/>
  <c r="N17" i="6"/>
  <c r="N24" i="6"/>
  <c r="N28" i="6"/>
  <c r="N25" i="6"/>
  <c r="N22" i="6"/>
  <c r="N30" i="6"/>
  <c r="N14" i="6"/>
  <c r="N11" i="6"/>
  <c r="O11" i="6" s="1"/>
  <c r="N29" i="6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11" i="1"/>
  <c r="E12" i="6"/>
  <c r="E13" i="6"/>
  <c r="E14" i="6"/>
  <c r="E15" i="6"/>
  <c r="E17" i="6"/>
  <c r="E18" i="6"/>
  <c r="E19" i="6"/>
  <c r="E20" i="6"/>
  <c r="E21" i="6"/>
  <c r="E22" i="6"/>
  <c r="E23" i="6"/>
  <c r="E24" i="6"/>
  <c r="E26" i="6"/>
  <c r="E11" i="6"/>
  <c r="C6" i="1"/>
  <c r="C6" i="6"/>
  <c r="O12" i="6" l="1"/>
  <c r="O13" i="6" l="1"/>
  <c r="O14" i="6" l="1"/>
  <c r="O15" i="6" l="1"/>
  <c r="O16" i="6" l="1"/>
  <c r="O17" i="6" s="1"/>
  <c r="O18" i="6" s="1"/>
  <c r="O19" i="6" l="1"/>
  <c r="O20" i="6" s="1"/>
  <c r="O21" i="6" l="1"/>
  <c r="O22" i="6" s="1"/>
  <c r="O23" i="6" l="1"/>
  <c r="O24" i="6" s="1"/>
  <c r="O25" i="6" s="1"/>
  <c r="O26" i="6" s="1"/>
  <c r="O27" i="6" l="1"/>
  <c r="O28" i="6" s="1"/>
  <c r="O12" i="1"/>
  <c r="O29" i="6" l="1"/>
  <c r="O30" i="6" s="1"/>
  <c r="O13" i="1"/>
  <c r="O14" i="1" s="1"/>
  <c r="O15" i="1" s="1"/>
  <c r="N33" i="6" l="1"/>
  <c r="N34" i="6" s="1"/>
  <c r="O16" i="1"/>
  <c r="O17" i="1" l="1"/>
  <c r="O18" i="1" l="1"/>
  <c r="O19" i="1" s="1"/>
  <c r="O20" i="1" l="1"/>
  <c r="O21" i="1" s="1"/>
  <c r="O22" i="1" s="1"/>
  <c r="O23" i="1" s="1"/>
  <c r="O24" i="1" s="1"/>
  <c r="O25" i="1" s="1"/>
  <c r="O26" i="1" s="1"/>
  <c r="O27" i="1" s="1"/>
  <c r="O28" i="1" l="1"/>
  <c r="O29" i="1" s="1"/>
  <c r="O30" i="1" l="1"/>
  <c r="O31" i="1" l="1"/>
  <c r="N34" i="1" s="1"/>
  <c r="N35" i="1" s="1"/>
</calcChain>
</file>

<file path=xl/sharedStrings.xml><?xml version="1.0" encoding="utf-8"?>
<sst xmlns="http://schemas.openxmlformats.org/spreadsheetml/2006/main" count="183" uniqueCount="120">
  <si>
    <t>ADI VE SOYADI</t>
  </si>
  <si>
    <t>Okul Adı :</t>
  </si>
  <si>
    <t>Kategori :</t>
  </si>
  <si>
    <t>YARIŞACAĞI BRANŞ</t>
  </si>
  <si>
    <t>TAKIM KAYIT LİSTESİ</t>
  </si>
  <si>
    <t>Göğüs No 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</si>
  <si>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</si>
  <si>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</si>
  <si>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</si>
  <si>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</si>
  <si>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</si>
  <si>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t>GENÇ KIZ</t>
  </si>
  <si>
    <t>GENÇ ERKEK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</si>
  <si>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</si>
  <si>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</si>
  <si>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ÖĞRETMENİN;</t>
  </si>
  <si>
    <t>-</t>
  </si>
  <si>
    <t>100m</t>
  </si>
  <si>
    <t>200m</t>
  </si>
  <si>
    <t>400m</t>
  </si>
  <si>
    <t>800m</t>
  </si>
  <si>
    <t>1500m</t>
  </si>
  <si>
    <t>3000m</t>
  </si>
  <si>
    <t>110m Eng</t>
  </si>
  <si>
    <t>300m</t>
  </si>
  <si>
    <t>100m Eng</t>
  </si>
  <si>
    <t>Uzun Atlama</t>
  </si>
  <si>
    <t>Üçadım Atlama</t>
  </si>
  <si>
    <t>Yüksek Atlama</t>
  </si>
  <si>
    <t>Sırıkla Atlama</t>
  </si>
  <si>
    <t>Gülle Atma</t>
  </si>
  <si>
    <t>Disk Atma</t>
  </si>
  <si>
    <t>Cirit Atma</t>
  </si>
  <si>
    <t>Çekiç Atma</t>
  </si>
  <si>
    <t xml:space="preserve">Müsabakanın Cinsi:  </t>
  </si>
  <si>
    <t>MÜSABAKA LİSTESİ</t>
  </si>
  <si>
    <t xml:space="preserve">Öğretim Yılı:  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</si>
  <si>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</si>
  <si>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</si>
  <si>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</si>
  <si>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</si>
  <si>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MİLLİ EĞİTİM BAKANLIĞI</t>
  </si>
  <si>
    <t>Yaş Kategorisi:</t>
  </si>
  <si>
    <t>İSVEÇ BAYRAK</t>
  </si>
  <si>
    <t>3000m Yürüyüş</t>
  </si>
  <si>
    <t>400m Eng</t>
  </si>
  <si>
    <t>formül 1</t>
  </si>
  <si>
    <t>formül 2</t>
  </si>
  <si>
    <t>formül 3</t>
  </si>
  <si>
    <t>formül 4</t>
  </si>
  <si>
    <t>Sporcu Sayısı</t>
  </si>
  <si>
    <t>SPORCULARIN SIRALANMIŞ AD VE SOYADLARI</t>
  </si>
  <si>
    <t>GÖĞÜS NO</t>
  </si>
  <si>
    <t>OKUL ADI</t>
  </si>
  <si>
    <t>DOĞUM TARİHİ
Gün/Ay/Yıl</t>
  </si>
  <si>
    <t>SIRA NO</t>
  </si>
  <si>
    <t>LİSE OKULLARININ GÖĞÜS NUMARALARI</t>
  </si>
  <si>
    <t>Sıra No</t>
  </si>
  <si>
    <t>Göğüs No</t>
  </si>
  <si>
    <t>Okulun Adı</t>
  </si>
  <si>
    <t>19 MAYIS TÜRK MAARİF KOLEJİ</t>
  </si>
  <si>
    <t>20 TEMMUZ FEN LİSESİ</t>
  </si>
  <si>
    <t>ANAFARTALAR LİSESİ</t>
  </si>
  <si>
    <t>ATATÜRK MESLEK LİSESİ</t>
  </si>
  <si>
    <t>BEKİRPAŞA LİSESİ</t>
  </si>
  <si>
    <t>BÜLENT ECEVİT ANADOLU LİSESİ</t>
  </si>
  <si>
    <t>CENGİZ TOPEL ENDÜSTRİ MESLEK LİSESİ</t>
  </si>
  <si>
    <t>CUMHURİYET LİSESİ</t>
  </si>
  <si>
    <t>DEĞİRMENLİK LİSESİ</t>
  </si>
  <si>
    <t>DOĞA INTERNATIONAL KOLEJ</t>
  </si>
  <si>
    <t>DOĞU AKDENİZ DOĞA KOLEJİ</t>
  </si>
  <si>
    <t>DR. FAZIL KÜÇÜK ENDÜSTRİ MESLEK LİSESİ</t>
  </si>
  <si>
    <t>DR. SUAT GÜNSEL KOLEJİ (GİRNE)</t>
  </si>
  <si>
    <t>ERENKÖY LİSESİ</t>
  </si>
  <si>
    <t>ESİN LEMAN LİSESİ</t>
  </si>
  <si>
    <t>GAZİMAĞUSA MESLEK LİSESİ</t>
  </si>
  <si>
    <t xml:space="preserve">GAZİMAĞUSA TİCARET LİSESİ </t>
  </si>
  <si>
    <t>GAZİMAĞUSA TÜRK MAARİF KOLEJİ</t>
  </si>
  <si>
    <t>GİRNE AMERİKAN KOLEJİ</t>
  </si>
  <si>
    <t>GİRNE TURİZM MESLEK LİSESİ</t>
  </si>
  <si>
    <t>GÜZELYURT  MESLEK LİSESİ</t>
  </si>
  <si>
    <t>GÜZELYURT TÜRK MAARİF KOLEJİ</t>
  </si>
  <si>
    <t>HALA SULTAN İLAHİYAT KOLEJİ</t>
  </si>
  <si>
    <t>HAYDARPAŞA TİCARET LİSESİ</t>
  </si>
  <si>
    <t>İSKELE EVKAF TÜRK MAARİF KOLEJİ</t>
  </si>
  <si>
    <t>İSKELE TİCARET LİSESİ</t>
  </si>
  <si>
    <t>KARPAZ MESLEK LİSESİ</t>
  </si>
  <si>
    <t>KURTULUŞ LİSESİ</t>
  </si>
  <si>
    <t>LAPTA YAVUZLAR LİSESİ</t>
  </si>
  <si>
    <t>LEFKE GAZİ LİSESİ</t>
  </si>
  <si>
    <t>LEFKOŞA ANADOLU GÜZEL SANATLAR LİSESİ</t>
  </si>
  <si>
    <t>LEFKOŞA TÜRK LİSESİ</t>
  </si>
  <si>
    <t>LEVENT KOLEJ</t>
  </si>
  <si>
    <t>MERAL VEDAT ERTÜNGÜ LİSESİ</t>
  </si>
  <si>
    <t>NAMIK KEMAL LİSESİ</t>
  </si>
  <si>
    <t>NECAT BRITISH KOLEJ (GİRNE)</t>
  </si>
  <si>
    <t>NECAT BRITISH KOLEJ (LEFKOŞA)</t>
  </si>
  <si>
    <t>OSMAN ÖREK MESLEK LİSESİ</t>
  </si>
  <si>
    <t>POLATPAŞA LİSESİ</t>
  </si>
  <si>
    <t>SEDAT SİMAVİ ENDÜSTRİ MESLEK LİSESİ</t>
  </si>
  <si>
    <t>TED KOLEJİ</t>
  </si>
  <si>
    <t>THE ENGLISH SCHOOL OF KYRENIA</t>
  </si>
  <si>
    <t>TÜRK MAARİF KOLEJİ</t>
  </si>
  <si>
    <t>YAKIN DOĞU KOLEJİ (LEFKOŞA)</t>
  </si>
  <si>
    <t>YAKIN DOĞU YENİBOĞAZİÇİ KOLEJİ</t>
  </si>
  <si>
    <t>F</t>
  </si>
  <si>
    <t>FERDİ</t>
  </si>
  <si>
    <r>
      <t xml:space="preserve">Sadece </t>
    </r>
    <r>
      <rPr>
        <b/>
        <i/>
        <sz val="18"/>
        <color rgb="FFFF0000"/>
        <rFont val="Century Gothic"/>
        <family val="2"/>
        <charset val="162"/>
      </rPr>
      <t>YEŞİL</t>
    </r>
    <r>
      <rPr>
        <b/>
        <i/>
        <sz val="14"/>
        <color theme="1"/>
        <rFont val="Century Gothic"/>
        <family val="2"/>
        <charset val="162"/>
      </rPr>
      <t xml:space="preserve"> renkli hücreler dolduruluyor.
*  Sporcuların Adı Soyadı BÜYÜK harflerle yazılmalıdır.
*  Doğum tarihleri açık olarak Gün/Ay/Yıl (12.12.2008) olarak yazılmalıdır.</t>
    </r>
  </si>
  <si>
    <t>Tarih :</t>
  </si>
  <si>
    <t>Yer :</t>
  </si>
  <si>
    <t xml:space="preserve">Adı Soyadı: </t>
  </si>
  <si>
    <t xml:space="preserve">Tel No: </t>
  </si>
  <si>
    <t xml:space="preserve">e-mail: </t>
  </si>
  <si>
    <t>01.09.2006 - 2007 - 2008 - 2009 - 2010 Doğumlular</t>
  </si>
  <si>
    <t>2024-2025</t>
  </si>
  <si>
    <t>ELEME</t>
  </si>
  <si>
    <t>RAUF RAİF DENKTAŞ MESLEK LİSESİ</t>
  </si>
  <si>
    <t>16-17 NİSAN 2025</t>
  </si>
  <si>
    <t>21-22 NİSAN 2025</t>
  </si>
  <si>
    <t>21-22 Nisan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</si>
</sst>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sz val="12"/>
      <color theme="1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sz val="11"/>
      <color theme="0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b/>
      <sz val="14"/>
      <color rgb="FFFF0000"/>
      <name val="Century Gothic"/>
      <family val="2"/>
      <charset val="162"/>
    </font>
    <font>
      <b/>
      <sz val="14"/>
      <name val="Cambria"/>
      <family val="1"/>
      <charset val="162"/>
      <scheme val="major"/>
    </font>
    <font>
      <b/>
      <sz val="12"/>
      <color theme="0" tint="-0.34998626667073579"/>
      <name val="Cambria"/>
      <family val="1"/>
      <charset val="162"/>
      <scheme val="major"/>
    </font>
    <font>
      <b/>
      <i/>
      <sz val="14"/>
      <color theme="1"/>
      <name val="Century Gothic"/>
      <family val="2"/>
      <charset val="162"/>
    </font>
    <font>
      <b/>
      <i/>
      <sz val="18"/>
      <color rgb="FFFF0000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sz val="12"/>
      <name val="Calibri"/>
      <family val="2"/>
      <charset val="162"/>
    </font>
    <font>
      <b/>
      <sz val="10"/>
      <color theme="1"/>
      <name val="Calibri"/>
      <family val="2"/>
      <charset val="162"/>
      <scheme val="minor"/>
    </font>
    <font>
      <b/>
      <i/>
      <sz val="14"/>
      <name val="Century Gothic"/>
      <family val="2"/>
      <charset val="162"/>
    </font>
    <font>
      <b/>
      <i/>
      <sz val="14"/>
      <color theme="0"/>
      <name val="Century Gothic"/>
      <family val="2"/>
      <charset val="162"/>
    </font>
    <font>
      <i/>
      <sz val="14"/>
      <name val="Century Gothic"/>
      <family val="2"/>
      <charset val="162"/>
    </font>
    <font>
      <b/>
      <sz val="14"/>
      <color theme="1"/>
      <name val="Century Gothic"/>
      <family val="2"/>
      <charset val="162"/>
    </font>
    <font>
      <sz val="14"/>
      <color theme="1"/>
      <name val="Century Gothic"/>
      <family val="2"/>
      <charset val="162"/>
    </font>
    <font>
      <b/>
      <sz val="14"/>
      <name val="Century Gothic"/>
      <family val="2"/>
      <charset val="162"/>
    </font>
    <font>
      <b/>
      <i/>
      <sz val="15"/>
      <color rgb="FFFF0000"/>
      <name val="Century Gothic"/>
      <family val="2"/>
      <charset val="162"/>
    </font>
    <font>
      <b/>
      <i/>
      <sz val="14"/>
      <color indexed="8"/>
      <name val="Century Gothic"/>
      <family val="2"/>
      <charset val="162"/>
    </font>
    <font>
      <i/>
      <sz val="14"/>
      <color indexed="8"/>
      <name val="Century Gothic"/>
      <family val="2"/>
      <charset val="162"/>
    </font>
    <font>
      <u/>
      <sz val="14"/>
      <color theme="10"/>
      <name val="Century Gothic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73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7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49" fontId="24" fillId="27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4" fillId="0" borderId="22" xfId="37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/>
    <xf numFmtId="0" fontId="24" fillId="0" borderId="0" xfId="0" applyFont="1" applyAlignment="1">
      <alignment horizontal="right" vertical="center"/>
    </xf>
    <xf numFmtId="14" fontId="25" fillId="27" borderId="0" xfId="0" applyNumberFormat="1" applyFont="1" applyFill="1" applyAlignment="1" applyProtection="1">
      <alignment horizontal="center" vertical="center" shrinkToFit="1"/>
      <protection locked="0"/>
    </xf>
    <xf numFmtId="14" fontId="38" fillId="0" borderId="0" xfId="0" applyNumberFormat="1" applyFont="1" applyAlignment="1">
      <alignment horizontal="center" vertical="center"/>
    </xf>
    <xf numFmtId="14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vertical="center"/>
    </xf>
    <xf numFmtId="14" fontId="3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shrinkToFit="1"/>
    </xf>
    <xf numFmtId="14" fontId="39" fillId="0" borderId="0" xfId="0" applyNumberFormat="1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40" fillId="0" borderId="0" xfId="0" applyFont="1" applyAlignment="1">
      <alignment horizontal="center" vertical="center" shrinkToFit="1"/>
    </xf>
    <xf numFmtId="14" fontId="38" fillId="0" borderId="0" xfId="0" applyNumberFormat="1" applyFont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readingOrder="1"/>
    </xf>
    <xf numFmtId="0" fontId="42" fillId="0" borderId="0" xfId="0" applyFont="1" applyAlignment="1">
      <alignment horizontal="center" vertical="center"/>
    </xf>
    <xf numFmtId="0" fontId="37" fillId="26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/>
    </xf>
    <xf numFmtId="0" fontId="42" fillId="0" borderId="10" xfId="0" applyFont="1" applyBorder="1" applyAlignment="1">
      <alignment horizontal="center" vertical="center"/>
    </xf>
    <xf numFmtId="14" fontId="31" fillId="25" borderId="10" xfId="37" applyNumberFormat="1" applyFont="1" applyFill="1" applyBorder="1" applyAlignment="1">
      <alignment horizontal="center" vertical="center" wrapText="1"/>
    </xf>
    <xf numFmtId="14" fontId="31" fillId="25" borderId="10" xfId="37" applyNumberFormat="1" applyFont="1" applyFill="1" applyBorder="1" applyAlignment="1">
      <alignment horizontal="left" vertical="center" wrapText="1"/>
    </xf>
    <xf numFmtId="0" fontId="29" fillId="0" borderId="10" xfId="37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 wrapText="1" readingOrder="1"/>
    </xf>
    <xf numFmtId="0" fontId="27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32" fillId="28" borderId="22" xfId="37" applyFont="1" applyFill="1" applyBorder="1" applyAlignment="1" applyProtection="1">
      <alignment horizontal="left" vertical="center" wrapText="1"/>
      <protection locked="0"/>
    </xf>
    <xf numFmtId="0" fontId="34" fillId="0" borderId="46" xfId="37" applyFont="1" applyBorder="1" applyAlignment="1">
      <alignment horizontal="center" vertical="center" wrapText="1"/>
    </xf>
    <xf numFmtId="49" fontId="32" fillId="0" borderId="46" xfId="37" applyNumberFormat="1" applyFont="1" applyBorder="1" applyAlignment="1">
      <alignment vertical="center" wrapText="1"/>
    </xf>
    <xf numFmtId="0" fontId="32" fillId="0" borderId="46" xfId="37" applyFont="1" applyBorder="1" applyAlignment="1">
      <alignment vertical="center" wrapText="1"/>
    </xf>
    <xf numFmtId="0" fontId="33" fillId="0" borderId="42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26" borderId="10" xfId="0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vertical="center" wrapText="1"/>
    </xf>
    <xf numFmtId="0" fontId="50" fillId="0" borderId="10" xfId="0" applyFont="1" applyBorder="1" applyAlignment="1">
      <alignment horizontal="left" vertical="center"/>
    </xf>
    <xf numFmtId="0" fontId="50" fillId="0" borderId="10" xfId="0" applyFont="1" applyBorder="1" applyAlignment="1">
      <alignment vertical="center"/>
    </xf>
    <xf numFmtId="0" fontId="51" fillId="0" borderId="0" xfId="0" applyFont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52" fillId="0" borderId="28" xfId="36" applyFont="1" applyBorder="1" applyAlignment="1">
      <alignment horizontal="center" vertical="center" wrapText="1"/>
    </xf>
    <xf numFmtId="0" fontId="52" fillId="0" borderId="15" xfId="36" applyFont="1" applyBorder="1" applyAlignment="1">
      <alignment horizontal="center" vertical="center" wrapText="1"/>
    </xf>
    <xf numFmtId="0" fontId="52" fillId="0" borderId="15" xfId="37" applyFont="1" applyBorder="1" applyAlignment="1">
      <alignment horizontal="center" vertical="center" wrapText="1"/>
    </xf>
    <xf numFmtId="0" fontId="52" fillId="0" borderId="36" xfId="37" applyFont="1" applyBorder="1" applyAlignment="1">
      <alignment horizontal="center" vertical="center" wrapText="1"/>
    </xf>
    <xf numFmtId="0" fontId="52" fillId="0" borderId="18" xfId="37" applyFont="1" applyBorder="1" applyAlignment="1">
      <alignment horizontal="center" vertical="center" wrapText="1"/>
    </xf>
    <xf numFmtId="0" fontId="52" fillId="24" borderId="13" xfId="36" applyFont="1" applyFill="1" applyBorder="1" applyAlignment="1">
      <alignment horizontal="center" vertical="center" wrapText="1"/>
    </xf>
    <xf numFmtId="0" fontId="52" fillId="24" borderId="15" xfId="36" applyFont="1" applyFill="1" applyBorder="1" applyAlignment="1">
      <alignment horizontal="center" vertical="center" wrapText="1"/>
    </xf>
    <xf numFmtId="0" fontId="52" fillId="24" borderId="18" xfId="36" applyFont="1" applyFill="1" applyBorder="1" applyAlignment="1">
      <alignment horizontal="center" vertical="center" wrapText="1"/>
    </xf>
    <xf numFmtId="0" fontId="52" fillId="0" borderId="13" xfId="37" applyFont="1" applyBorder="1" applyAlignment="1">
      <alignment horizontal="center" vertical="center" wrapText="1"/>
    </xf>
    <xf numFmtId="0" fontId="52" fillId="26" borderId="29" xfId="37" applyFont="1" applyFill="1" applyBorder="1" applyAlignment="1">
      <alignment horizontal="center" vertical="center" wrapText="1"/>
    </xf>
    <xf numFmtId="0" fontId="52" fillId="26" borderId="30" xfId="37" applyFont="1" applyFill="1" applyBorder="1" applyAlignment="1">
      <alignment horizontal="center" vertical="center" wrapText="1"/>
    </xf>
    <xf numFmtId="0" fontId="52" fillId="26" borderId="31" xfId="37" applyFont="1" applyFill="1" applyBorder="1" applyAlignment="1">
      <alignment horizontal="center" vertical="center" wrapText="1"/>
    </xf>
    <xf numFmtId="0" fontId="53" fillId="31" borderId="29" xfId="36" applyFont="1" applyFill="1" applyBorder="1" applyAlignment="1">
      <alignment horizontal="center" vertical="center" wrapText="1"/>
    </xf>
    <xf numFmtId="0" fontId="53" fillId="31" borderId="30" xfId="36" applyFont="1" applyFill="1" applyBorder="1" applyAlignment="1">
      <alignment horizontal="center" vertical="center" wrapText="1"/>
    </xf>
    <xf numFmtId="0" fontId="53" fillId="31" borderId="31" xfId="36" applyFont="1" applyFill="1" applyBorder="1" applyAlignment="1">
      <alignment horizontal="center" vertical="center" wrapText="1"/>
    </xf>
    <xf numFmtId="0" fontId="54" fillId="0" borderId="11" xfId="37" applyFont="1" applyBorder="1" applyAlignment="1">
      <alignment horizontal="center" vertical="center" wrapText="1"/>
    </xf>
    <xf numFmtId="0" fontId="54" fillId="0" borderId="14" xfId="37" applyFont="1" applyBorder="1" applyAlignment="1">
      <alignment horizontal="center" vertical="center" wrapText="1"/>
    </xf>
    <xf numFmtId="0" fontId="54" fillId="0" borderId="16" xfId="37" applyFont="1" applyBorder="1" applyAlignment="1">
      <alignment horizontal="center" vertical="center" wrapText="1"/>
    </xf>
    <xf numFmtId="0" fontId="54" fillId="0" borderId="26" xfId="36" applyFont="1" applyBorder="1" applyAlignment="1">
      <alignment horizontal="center" vertical="center" wrapText="1"/>
    </xf>
    <xf numFmtId="0" fontId="54" fillId="0" borderId="14" xfId="36" applyFont="1" applyBorder="1" applyAlignment="1">
      <alignment horizontal="center" vertical="center" wrapText="1"/>
    </xf>
    <xf numFmtId="0" fontId="54" fillId="0" borderId="35" xfId="36" applyFont="1" applyBorder="1" applyAlignment="1">
      <alignment horizontal="center" vertical="center" wrapText="1"/>
    </xf>
    <xf numFmtId="0" fontId="54" fillId="0" borderId="16" xfId="36" applyFont="1" applyBorder="1" applyAlignment="1">
      <alignment horizontal="center" vertical="center" wrapText="1"/>
    </xf>
    <xf numFmtId="0" fontId="54" fillId="0" borderId="11" xfId="36" applyFont="1" applyBorder="1" applyAlignment="1">
      <alignment horizontal="center" vertical="center" wrapText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4" fillId="0" borderId="27" xfId="36" applyFont="1" applyBorder="1" applyAlignment="1">
      <alignment horizontal="center" vertical="center" wrapText="1"/>
    </xf>
    <xf numFmtId="0" fontId="54" fillId="0" borderId="10" xfId="36" applyFont="1" applyBorder="1" applyAlignment="1">
      <alignment horizontal="center" vertical="center" wrapText="1"/>
    </xf>
    <xf numFmtId="0" fontId="54" fillId="0" borderId="17" xfId="36" applyFont="1" applyBorder="1" applyAlignment="1">
      <alignment horizontal="center" vertical="center" wrapText="1"/>
    </xf>
    <xf numFmtId="0" fontId="54" fillId="0" borderId="12" xfId="36" applyFont="1" applyBorder="1" applyAlignment="1">
      <alignment horizontal="center" vertical="center" wrapText="1"/>
    </xf>
    <xf numFmtId="0" fontId="54" fillId="0" borderId="12" xfId="37" applyFont="1" applyBorder="1" applyAlignment="1">
      <alignment horizontal="center" vertical="center" wrapText="1"/>
    </xf>
    <xf numFmtId="0" fontId="54" fillId="0" borderId="10" xfId="37" applyFont="1" applyBorder="1" applyAlignment="1">
      <alignment horizontal="center" vertical="center" wrapText="1"/>
    </xf>
    <xf numFmtId="0" fontId="54" fillId="0" borderId="17" xfId="37" applyFont="1" applyBorder="1" applyAlignment="1">
      <alignment horizontal="center" vertical="center" wrapText="1"/>
    </xf>
    <xf numFmtId="0" fontId="54" fillId="24" borderId="12" xfId="37" applyFont="1" applyFill="1" applyBorder="1" applyAlignment="1">
      <alignment horizontal="center" vertical="center" wrapText="1"/>
    </xf>
    <xf numFmtId="0" fontId="54" fillId="24" borderId="10" xfId="37" applyFont="1" applyFill="1" applyBorder="1" applyAlignment="1">
      <alignment horizontal="center" vertical="center" wrapText="1"/>
    </xf>
    <xf numFmtId="0" fontId="54" fillId="24" borderId="17" xfId="37" applyFont="1" applyFill="1" applyBorder="1" applyAlignment="1">
      <alignment horizontal="center" vertical="center" wrapText="1"/>
    </xf>
    <xf numFmtId="0" fontId="32" fillId="0" borderId="22" xfId="37" applyFont="1" applyBorder="1" applyAlignment="1">
      <alignment horizontal="right" vertical="center" wrapText="1"/>
    </xf>
    <xf numFmtId="14" fontId="54" fillId="28" borderId="12" xfId="37" applyNumberFormat="1" applyFont="1" applyFill="1" applyBorder="1" applyAlignment="1" applyProtection="1">
      <alignment horizontal="center" vertical="center" wrapText="1"/>
      <protection locked="0"/>
    </xf>
    <xf numFmtId="0" fontId="54" fillId="28" borderId="12" xfId="37" applyFont="1" applyFill="1" applyBorder="1" applyAlignment="1" applyProtection="1">
      <alignment horizontal="left" vertical="center" wrapText="1"/>
      <protection locked="0"/>
    </xf>
    <xf numFmtId="14" fontId="54" fillId="28" borderId="10" xfId="37" applyNumberFormat="1" applyFont="1" applyFill="1" applyBorder="1" applyAlignment="1" applyProtection="1">
      <alignment horizontal="center" vertical="center" wrapText="1"/>
      <protection locked="0"/>
    </xf>
    <xf numFmtId="0" fontId="54" fillId="28" borderId="10" xfId="37" applyFont="1" applyFill="1" applyBorder="1" applyAlignment="1" applyProtection="1">
      <alignment horizontal="left" vertical="center" wrapText="1"/>
      <protection locked="0"/>
    </xf>
    <xf numFmtId="14" fontId="54" fillId="28" borderId="17" xfId="37" applyNumberFormat="1" applyFont="1" applyFill="1" applyBorder="1" applyAlignment="1" applyProtection="1">
      <alignment horizontal="center" vertical="center" wrapText="1"/>
      <protection locked="0"/>
    </xf>
    <xf numFmtId="0" fontId="54" fillId="28" borderId="17" xfId="37" applyFont="1" applyFill="1" applyBorder="1" applyAlignment="1" applyProtection="1">
      <alignment horizontal="left" vertical="center" wrapText="1"/>
      <protection locked="0"/>
    </xf>
    <xf numFmtId="14" fontId="54" fillId="28" borderId="10" xfId="36" applyNumberFormat="1" applyFont="1" applyFill="1" applyBorder="1" applyAlignment="1" applyProtection="1">
      <alignment horizontal="center" vertical="center" wrapText="1"/>
      <protection locked="0"/>
    </xf>
    <xf numFmtId="0" fontId="54" fillId="28" borderId="10" xfId="36" applyFont="1" applyFill="1" applyBorder="1" applyAlignment="1" applyProtection="1">
      <alignment horizontal="left" vertical="center" wrapText="1"/>
      <protection locked="0"/>
    </xf>
    <xf numFmtId="14" fontId="54" fillId="28" borderId="17" xfId="36" applyNumberFormat="1" applyFont="1" applyFill="1" applyBorder="1" applyAlignment="1" applyProtection="1">
      <alignment horizontal="center" vertical="center" wrapText="1"/>
      <protection locked="0"/>
    </xf>
    <xf numFmtId="0" fontId="54" fillId="28" borderId="17" xfId="36" applyFont="1" applyFill="1" applyBorder="1" applyAlignment="1" applyProtection="1">
      <alignment horizontal="left" vertical="center" wrapText="1"/>
      <protection locked="0"/>
    </xf>
    <xf numFmtId="14" fontId="54" fillId="28" borderId="12" xfId="36" applyNumberFormat="1" applyFont="1" applyFill="1" applyBorder="1" applyAlignment="1" applyProtection="1">
      <alignment horizontal="center" vertical="center" wrapText="1"/>
      <protection locked="0"/>
    </xf>
    <xf numFmtId="0" fontId="54" fillId="28" borderId="12" xfId="36" applyFont="1" applyFill="1" applyBorder="1" applyAlignment="1" applyProtection="1">
      <alignment horizontal="left" vertical="center" wrapText="1"/>
      <protection locked="0"/>
    </xf>
    <xf numFmtId="0" fontId="59" fillId="0" borderId="12" xfId="0" applyFont="1" applyBorder="1" applyAlignment="1">
      <alignment horizontal="right" vertical="center"/>
    </xf>
    <xf numFmtId="0" fontId="60" fillId="28" borderId="13" xfId="0" applyFont="1" applyFill="1" applyBorder="1" applyAlignment="1" applyProtection="1">
      <alignment horizontal="left" vertical="center" shrinkToFit="1"/>
      <protection locked="0"/>
    </xf>
    <xf numFmtId="0" fontId="59" fillId="0" borderId="10" xfId="0" applyFont="1" applyBorder="1" applyAlignment="1">
      <alignment horizontal="right" vertical="center"/>
    </xf>
    <xf numFmtId="0" fontId="60" fillId="28" borderId="15" xfId="0" applyFont="1" applyFill="1" applyBorder="1" applyAlignment="1" applyProtection="1">
      <alignment horizontal="left" vertical="center" shrinkToFit="1"/>
      <protection locked="0"/>
    </xf>
    <xf numFmtId="0" fontId="59" fillId="0" borderId="17" xfId="0" applyFont="1" applyBorder="1" applyAlignment="1">
      <alignment horizontal="right" vertical="center"/>
    </xf>
    <xf numFmtId="0" fontId="60" fillId="28" borderId="18" xfId="0" applyFont="1" applyFill="1" applyBorder="1" applyAlignment="1" applyProtection="1">
      <alignment horizontal="left" vertical="center" shrinkToFit="1"/>
      <protection locked="0"/>
    </xf>
    <xf numFmtId="14" fontId="54" fillId="33" borderId="17" xfId="36" applyNumberFormat="1" applyFont="1" applyFill="1" applyBorder="1" applyAlignment="1">
      <alignment horizontal="center" vertical="center" wrapText="1"/>
    </xf>
    <xf numFmtId="0" fontId="54" fillId="33" borderId="17" xfId="36" applyFont="1" applyFill="1" applyBorder="1" applyAlignment="1">
      <alignment horizontal="left" vertical="center" wrapText="1"/>
    </xf>
    <xf numFmtId="0" fontId="24" fillId="0" borderId="10" xfId="0" applyFont="1" applyBorder="1" applyAlignment="1">
      <alignment horizontal="right" vertical="center"/>
    </xf>
    <xf numFmtId="0" fontId="24" fillId="26" borderId="0" xfId="0" applyFont="1" applyFill="1" applyAlignment="1">
      <alignment horizontal="center" vertical="center"/>
    </xf>
    <xf numFmtId="0" fontId="24" fillId="26" borderId="0" xfId="0" applyFont="1" applyFill="1" applyAlignment="1">
      <alignment horizontal="center" vertical="center" wrapText="1"/>
    </xf>
    <xf numFmtId="0" fontId="24" fillId="27" borderId="10" xfId="0" applyFont="1" applyFill="1" applyBorder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center" wrapText="1"/>
    </xf>
    <xf numFmtId="0" fontId="40" fillId="0" borderId="37" xfId="0" applyFont="1" applyBorder="1" applyAlignment="1">
      <alignment horizontal="center" wrapText="1"/>
    </xf>
    <xf numFmtId="0" fontId="32" fillId="0" borderId="22" xfId="37" applyFont="1" applyBorder="1" applyAlignment="1">
      <alignment horizontal="left" vertical="center" wrapText="1"/>
    </xf>
    <xf numFmtId="0" fontId="32" fillId="0" borderId="22" xfId="37" applyFont="1" applyBorder="1" applyAlignment="1">
      <alignment horizontal="left" vertical="center" shrinkToFit="1"/>
    </xf>
    <xf numFmtId="0" fontId="59" fillId="0" borderId="11" xfId="0" applyFont="1" applyBorder="1" applyAlignment="1">
      <alignment horizontal="right" vertical="center"/>
    </xf>
    <xf numFmtId="0" fontId="59" fillId="0" borderId="12" xfId="0" applyFont="1" applyBorder="1" applyAlignment="1">
      <alignment horizontal="right" vertical="center"/>
    </xf>
    <xf numFmtId="0" fontId="54" fillId="28" borderId="12" xfId="37" applyFont="1" applyFill="1" applyBorder="1" applyAlignment="1" applyProtection="1">
      <alignment horizontal="left" vertical="center" shrinkToFit="1"/>
      <protection locked="0"/>
    </xf>
    <xf numFmtId="0" fontId="47" fillId="30" borderId="14" xfId="37" applyFont="1" applyFill="1" applyBorder="1" applyAlignment="1">
      <alignment horizontal="left" vertical="center" wrapText="1"/>
    </xf>
    <xf numFmtId="0" fontId="47" fillId="30" borderId="10" xfId="37" applyFont="1" applyFill="1" applyBorder="1" applyAlignment="1">
      <alignment horizontal="left" vertical="center" wrapText="1"/>
    </xf>
    <xf numFmtId="0" fontId="47" fillId="30" borderId="15" xfId="37" applyFont="1" applyFill="1" applyBorder="1" applyAlignment="1">
      <alignment horizontal="left" vertical="center" wrapText="1"/>
    </xf>
    <xf numFmtId="0" fontId="55" fillId="0" borderId="0" xfId="0" applyFont="1" applyAlignment="1">
      <alignment horizontal="right" vertical="center"/>
    </xf>
    <xf numFmtId="0" fontId="52" fillId="0" borderId="32" xfId="37" applyFont="1" applyBorder="1" applyAlignment="1">
      <alignment horizontal="right" vertical="center" wrapText="1"/>
    </xf>
    <xf numFmtId="0" fontId="52" fillId="0" borderId="33" xfId="37" applyFont="1" applyBorder="1" applyAlignment="1">
      <alignment horizontal="right" vertical="center" wrapText="1"/>
    </xf>
    <xf numFmtId="0" fontId="49" fillId="0" borderId="33" xfId="37" applyFont="1" applyBorder="1" applyAlignment="1">
      <alignment horizontal="left" vertical="center" wrapText="1"/>
    </xf>
    <xf numFmtId="0" fontId="49" fillId="0" borderId="34" xfId="37" applyFont="1" applyBorder="1" applyAlignment="1">
      <alignment horizontal="left" vertical="center" wrapText="1"/>
    </xf>
    <xf numFmtId="0" fontId="57" fillId="0" borderId="14" xfId="37" applyFont="1" applyBorder="1" applyAlignment="1">
      <alignment horizontal="right" vertical="center" wrapText="1"/>
    </xf>
    <xf numFmtId="0" fontId="57" fillId="0" borderId="21" xfId="37" applyFont="1" applyBorder="1" applyAlignment="1">
      <alignment horizontal="right" vertical="center" wrapText="1"/>
    </xf>
    <xf numFmtId="0" fontId="58" fillId="0" borderId="45" xfId="37" applyFont="1" applyBorder="1" applyAlignment="1">
      <alignment horizontal="center" vertical="center" wrapText="1"/>
    </xf>
    <xf numFmtId="0" fontId="58" fillId="0" borderId="22" xfId="37" applyFont="1" applyBorder="1" applyAlignment="1">
      <alignment horizontal="center" vertical="center" wrapText="1"/>
    </xf>
    <xf numFmtId="0" fontId="58" fillId="0" borderId="46" xfId="37" applyFont="1" applyBorder="1" applyAlignment="1">
      <alignment horizontal="center" vertical="center" wrapText="1"/>
    </xf>
    <xf numFmtId="0" fontId="59" fillId="0" borderId="16" xfId="0" applyFont="1" applyBorder="1" applyAlignment="1">
      <alignment horizontal="right" vertical="center"/>
    </xf>
    <xf numFmtId="0" fontId="59" fillId="0" borderId="17" xfId="0" applyFont="1" applyBorder="1" applyAlignment="1">
      <alignment horizontal="right" vertical="center"/>
    </xf>
    <xf numFmtId="0" fontId="61" fillId="28" borderId="17" xfId="29" applyFont="1" applyFill="1" applyBorder="1" applyAlignment="1" applyProtection="1">
      <alignment horizontal="left" vertical="center" shrinkToFit="1"/>
      <protection locked="0"/>
    </xf>
    <xf numFmtId="0" fontId="40" fillId="0" borderId="0" xfId="0" applyFont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right" vertical="center"/>
    </xf>
    <xf numFmtId="0" fontId="59" fillId="0" borderId="10" xfId="0" applyFont="1" applyBorder="1" applyAlignment="1">
      <alignment horizontal="right" vertical="center"/>
    </xf>
    <xf numFmtId="0" fontId="54" fillId="28" borderId="10" xfId="37" applyFont="1" applyFill="1" applyBorder="1" applyAlignment="1" applyProtection="1">
      <alignment horizontal="left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26" fillId="0" borderId="38" xfId="37" applyFont="1" applyBorder="1" applyAlignment="1">
      <alignment horizontal="center" vertical="center" wrapText="1"/>
    </xf>
    <xf numFmtId="0" fontId="26" fillId="0" borderId="39" xfId="37" applyFont="1" applyBorder="1" applyAlignment="1">
      <alignment horizontal="center" vertical="center" wrapText="1"/>
    </xf>
    <xf numFmtId="0" fontId="26" fillId="0" borderId="40" xfId="37" applyFont="1" applyBorder="1" applyAlignment="1">
      <alignment horizontal="center" vertical="center" wrapText="1"/>
    </xf>
    <xf numFmtId="0" fontId="57" fillId="0" borderId="45" xfId="37" applyFont="1" applyBorder="1" applyAlignment="1">
      <alignment horizontal="right" vertical="center" wrapText="1"/>
    </xf>
    <xf numFmtId="0" fontId="57" fillId="0" borderId="22" xfId="37" applyFont="1" applyBorder="1" applyAlignment="1">
      <alignment horizontal="right" vertical="center" wrapText="1"/>
    </xf>
    <xf numFmtId="0" fontId="34" fillId="0" borderId="41" xfId="37" applyFont="1" applyBorder="1" applyAlignment="1">
      <alignment horizontal="center" vertical="center" wrapText="1"/>
    </xf>
    <xf numFmtId="0" fontId="34" fillId="0" borderId="0" xfId="37" applyFont="1" applyAlignment="1">
      <alignment horizontal="center" vertical="center" wrapText="1"/>
    </xf>
    <xf numFmtId="0" fontId="34" fillId="0" borderId="42" xfId="37" applyFont="1" applyBorder="1" applyAlignment="1">
      <alignment horizontal="center" vertical="center" wrapText="1"/>
    </xf>
    <xf numFmtId="0" fontId="34" fillId="0" borderId="43" xfId="37" applyFont="1" applyBorder="1" applyAlignment="1">
      <alignment horizontal="center" vertical="center" shrinkToFit="1"/>
    </xf>
    <xf numFmtId="0" fontId="34" fillId="0" borderId="37" xfId="37" applyFont="1" applyBorder="1" applyAlignment="1">
      <alignment horizontal="center" vertical="center" shrinkToFit="1"/>
    </xf>
    <xf numFmtId="0" fontId="34" fillId="0" borderId="44" xfId="37" applyFont="1" applyBorder="1" applyAlignment="1">
      <alignment horizontal="center" vertical="center" shrinkToFit="1"/>
    </xf>
    <xf numFmtId="0" fontId="28" fillId="0" borderId="47" xfId="37" applyFont="1" applyBorder="1" applyAlignment="1">
      <alignment horizontal="center" vertical="center" wrapText="1"/>
    </xf>
    <xf numFmtId="0" fontId="28" fillId="0" borderId="25" xfId="37" applyFont="1" applyBorder="1" applyAlignment="1">
      <alignment horizontal="center" vertical="center" wrapText="1"/>
    </xf>
    <xf numFmtId="0" fontId="28" fillId="0" borderId="48" xfId="37" applyFont="1" applyBorder="1" applyAlignment="1">
      <alignment horizontal="center" vertical="center" wrapText="1"/>
    </xf>
    <xf numFmtId="0" fontId="52" fillId="24" borderId="19" xfId="36" applyFont="1" applyFill="1" applyBorder="1" applyAlignment="1">
      <alignment horizontal="center" vertical="center" wrapText="1"/>
    </xf>
    <xf numFmtId="0" fontId="52" fillId="24" borderId="24" xfId="36" applyFont="1" applyFill="1" applyBorder="1" applyAlignment="1">
      <alignment horizontal="center" vertical="center" wrapText="1"/>
    </xf>
    <xf numFmtId="0" fontId="52" fillId="24" borderId="20" xfId="36" applyFont="1" applyFill="1" applyBorder="1" applyAlignment="1">
      <alignment horizontal="center" vertical="center" wrapText="1"/>
    </xf>
    <xf numFmtId="0" fontId="28" fillId="0" borderId="47" xfId="36" applyFont="1" applyBorder="1" applyAlignment="1">
      <alignment horizontal="center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48" xfId="36" applyFont="1" applyBorder="1" applyAlignment="1">
      <alignment horizontal="center" vertical="center" wrapText="1"/>
    </xf>
    <xf numFmtId="0" fontId="27" fillId="0" borderId="0" xfId="0" applyFont="1" applyAlignment="1">
      <alignment horizontal="center" shrinkToFit="1"/>
    </xf>
    <xf numFmtId="0" fontId="27" fillId="0" borderId="37" xfId="0" applyFont="1" applyBorder="1" applyAlignment="1">
      <alignment horizontal="center" shrinkToFit="1"/>
    </xf>
    <xf numFmtId="0" fontId="50" fillId="32" borderId="0" xfId="0" applyFont="1" applyFill="1" applyAlignment="1">
      <alignment horizontal="center" vertical="center"/>
    </xf>
  </cellXfs>
  <cellStyles count="49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30"/>
    <cellStyle name="İyi 2" xfId="31"/>
    <cellStyle name="Köprü" xfId="29" builtinId="8"/>
    <cellStyle name="Köprü 2" xfId="32"/>
    <cellStyle name="Köprü 3" xfId="33"/>
    <cellStyle name="Köprü 4" xfId="34"/>
    <cellStyle name="Kötü 2" xfId="35"/>
    <cellStyle name="Normal" xfId="0" builtinId="0"/>
    <cellStyle name="Normal 2" xfId="36"/>
    <cellStyle name="Normal 2 2" xfId="37"/>
    <cellStyle name="Normal 3" xfId="38"/>
    <cellStyle name="Not 2" xfId="39"/>
    <cellStyle name="Nötr 2" xfId="40"/>
    <cellStyle name="Toplam 2" xfId="41"/>
    <cellStyle name="Uyarı Metni 2" xfId="42"/>
    <cellStyle name="Vurgu1 2" xfId="43"/>
    <cellStyle name="Vurgu2 2" xfId="44"/>
    <cellStyle name="Vurgu3 2" xfId="45"/>
    <cellStyle name="Vurgu4 2" xfId="46"/>
    <cellStyle name="Vurgu5 2" xfId="47"/>
    <cellStyle name="Vurgu6 2" xfId="48"/>
  </cellStyles>
  <dxfs count="17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</dxf>
    <dxf>
      <fill>
        <patternFill patternType="darkGray">
          <bgColor rgb="FFFF0000"/>
        </patternFill>
      </fill>
    </dxf>
    <dxf>
      <font>
        <b/>
        <i/>
        <color rgb="FFFF0000"/>
      </font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xmlns="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xmlns="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xmlns="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xmlns="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xmlns="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xmlns="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xmlns="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xmlns="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xmlns="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xmlns="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xmlns="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xmlns="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xmlns="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xmlns="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xmlns="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xmlns="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xmlns="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xmlns="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xmlns="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xmlns="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xmlns="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xmlns="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xmlns="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xmlns="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xmlns="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xmlns="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934B55D6-D11D-414D-BEAE-49094405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BB650DB3-81C8-4699-BBBB-9A830DE81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6E4B2218-F6F1-498B-9ED3-C67519795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F392E0DE-D4C4-4698-8694-81B1A748E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BE67A4B5-E0BA-4F15-A9E8-662D6EC3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6BD47A20-C9B9-47E0-9CE4-09B35BEED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1DB6FF5D-BBB6-42E6-88A1-00B48FFE8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E9FE70C8-A8A3-45AF-A501-C82CF6715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24E25642-0E48-4A05-82DC-8E27BA80B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4C452AD4-265D-4F03-8071-FDC2E87A5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573DA6C9-DF00-4291-882C-C4FDD8C4D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04D7228D-ADBC-44AA-8AA1-19A3B92D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B64DA090-00C9-482C-B12C-C7A6E8A9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FA6ECF19-A1E8-4244-ACBE-7D0C2B79B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C65DC4AA-1F8A-43E1-8CC5-FDE1ED2A7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5275DF4F-28D0-40BA-87A0-DE8234EA2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051C84AD-DBB8-4728-A0B0-98518AAEC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B1415C0E-1956-4591-9C06-35E9B7D11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06FF17C1-E727-4FA8-8A99-6C8EF8CB8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0DEBEFE8-5898-4CE1-BC97-414C7D6B4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4BD47DCC-AD61-4539-A0FC-6A390D9E9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DC1DCCE3-9EB3-4E10-A94F-AA33A9F08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5EDE2D55-C7E1-419B-A720-D625485E5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F2E0D82C-1F15-4189-AC30-83D53269C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1CC13FF3-4B60-405F-B3F9-58F07CC9C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7CA5F285-33FE-4D90-B319-E4C7DB647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8" name="Resim 5">
          <a:extLst>
            <a:ext uri="{FF2B5EF4-FFF2-40B4-BE49-F238E27FC236}">
              <a16:creationId xmlns:a16="http://schemas.microsoft.com/office/drawing/2014/main" xmlns="" id="{B7AA7961-790B-42EF-B0A7-1272C6509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9" name="Resim 5">
          <a:extLst>
            <a:ext uri="{FF2B5EF4-FFF2-40B4-BE49-F238E27FC236}">
              <a16:creationId xmlns:a16="http://schemas.microsoft.com/office/drawing/2014/main" xmlns="" id="{39BA11DD-32D6-4F7B-A746-67907BE4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39126B6C-AE45-4727-A14E-A104B04F2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17B99730-D751-4F9B-9D2C-049CE1154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4" name="Resim 4383">
          <a:extLst>
            <a:ext uri="{FF2B5EF4-FFF2-40B4-BE49-F238E27FC236}">
              <a16:creationId xmlns:a16="http://schemas.microsoft.com/office/drawing/2014/main" xmlns="" id="{13B9A6B3-4F74-46A9-968A-28B7A9EE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5" name="Resim 5">
          <a:extLst>
            <a:ext uri="{FF2B5EF4-FFF2-40B4-BE49-F238E27FC236}">
              <a16:creationId xmlns:a16="http://schemas.microsoft.com/office/drawing/2014/main" xmlns="" id="{ED4D9900-3D9F-44C8-ABAE-FC2FA2205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6" name="Resim 5">
          <a:extLst>
            <a:ext uri="{FF2B5EF4-FFF2-40B4-BE49-F238E27FC236}">
              <a16:creationId xmlns:a16="http://schemas.microsoft.com/office/drawing/2014/main" xmlns="" id="{CEBC43D2-DFA4-4118-A766-9834168F5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7" name="Resim 5">
          <a:extLst>
            <a:ext uri="{FF2B5EF4-FFF2-40B4-BE49-F238E27FC236}">
              <a16:creationId xmlns:a16="http://schemas.microsoft.com/office/drawing/2014/main" xmlns="" id="{74591417-F2D5-4C97-8FC5-4096F509F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8" name="Resim 5">
          <a:extLst>
            <a:ext uri="{FF2B5EF4-FFF2-40B4-BE49-F238E27FC236}">
              <a16:creationId xmlns:a16="http://schemas.microsoft.com/office/drawing/2014/main" xmlns="" id="{85E094F1-4565-47BC-8108-C4E96CD56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89" name="Resim 5">
          <a:extLst>
            <a:ext uri="{FF2B5EF4-FFF2-40B4-BE49-F238E27FC236}">
              <a16:creationId xmlns:a16="http://schemas.microsoft.com/office/drawing/2014/main" xmlns="" id="{71F650AE-304D-4905-AA92-7EBBC5EE1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0" name="Resim 5">
          <a:extLst>
            <a:ext uri="{FF2B5EF4-FFF2-40B4-BE49-F238E27FC236}">
              <a16:creationId xmlns:a16="http://schemas.microsoft.com/office/drawing/2014/main" xmlns="" id="{D7ACC11E-2135-489C-9C84-B16D854FB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1" name="Resim 5">
          <a:extLst>
            <a:ext uri="{FF2B5EF4-FFF2-40B4-BE49-F238E27FC236}">
              <a16:creationId xmlns:a16="http://schemas.microsoft.com/office/drawing/2014/main" xmlns="" id="{B94B3A4B-6B62-4FC2-B938-B6D73AAB8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2" name="Resim 5">
          <a:extLst>
            <a:ext uri="{FF2B5EF4-FFF2-40B4-BE49-F238E27FC236}">
              <a16:creationId xmlns:a16="http://schemas.microsoft.com/office/drawing/2014/main" xmlns="" id="{BC463A5A-AAB6-432F-99B0-2F89293BF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3" name="Resim 5">
          <a:extLst>
            <a:ext uri="{FF2B5EF4-FFF2-40B4-BE49-F238E27FC236}">
              <a16:creationId xmlns:a16="http://schemas.microsoft.com/office/drawing/2014/main" xmlns="" id="{569DC2E7-42D6-42A5-98B3-8C210D251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4" name="Resim 5">
          <a:extLst>
            <a:ext uri="{FF2B5EF4-FFF2-40B4-BE49-F238E27FC236}">
              <a16:creationId xmlns:a16="http://schemas.microsoft.com/office/drawing/2014/main" xmlns="" id="{FD2BF553-8049-43C2-9748-BD95E9924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5" name="Resim 5">
          <a:extLst>
            <a:ext uri="{FF2B5EF4-FFF2-40B4-BE49-F238E27FC236}">
              <a16:creationId xmlns:a16="http://schemas.microsoft.com/office/drawing/2014/main" xmlns="" id="{538EB5E4-3969-4F74-A66A-6DF1EB127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6" name="Resim 5">
          <a:extLst>
            <a:ext uri="{FF2B5EF4-FFF2-40B4-BE49-F238E27FC236}">
              <a16:creationId xmlns:a16="http://schemas.microsoft.com/office/drawing/2014/main" xmlns="" id="{B8F83AA1-AE9B-4377-8604-2E5A823B1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7" name="Resim 5">
          <a:extLst>
            <a:ext uri="{FF2B5EF4-FFF2-40B4-BE49-F238E27FC236}">
              <a16:creationId xmlns:a16="http://schemas.microsoft.com/office/drawing/2014/main" xmlns="" id="{795D38D7-564F-44C6-93F1-8953C2885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8" name="Resim 5">
          <a:extLst>
            <a:ext uri="{FF2B5EF4-FFF2-40B4-BE49-F238E27FC236}">
              <a16:creationId xmlns:a16="http://schemas.microsoft.com/office/drawing/2014/main" xmlns="" id="{570A8F45-F470-4755-8A82-A5DA0DE2C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399" name="Resim 5">
          <a:extLst>
            <a:ext uri="{FF2B5EF4-FFF2-40B4-BE49-F238E27FC236}">
              <a16:creationId xmlns:a16="http://schemas.microsoft.com/office/drawing/2014/main" xmlns="" id="{86EA8C78-8C47-4AAC-B81B-2A9E32F1A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0" name="Resim 5">
          <a:extLst>
            <a:ext uri="{FF2B5EF4-FFF2-40B4-BE49-F238E27FC236}">
              <a16:creationId xmlns:a16="http://schemas.microsoft.com/office/drawing/2014/main" xmlns="" id="{1F1E2763-DABE-443F-A492-5C028F70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1" name="Resim 5">
          <a:extLst>
            <a:ext uri="{FF2B5EF4-FFF2-40B4-BE49-F238E27FC236}">
              <a16:creationId xmlns:a16="http://schemas.microsoft.com/office/drawing/2014/main" xmlns="" id="{7C7F3048-1083-4947-A4E3-94723490B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2" name="Resim 5">
          <a:extLst>
            <a:ext uri="{FF2B5EF4-FFF2-40B4-BE49-F238E27FC236}">
              <a16:creationId xmlns:a16="http://schemas.microsoft.com/office/drawing/2014/main" xmlns="" id="{0F03E4D7-2054-4B51-88E9-E67FC497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1" name="Resim 5">
          <a:extLst>
            <a:ext uri="{FF2B5EF4-FFF2-40B4-BE49-F238E27FC236}">
              <a16:creationId xmlns:a16="http://schemas.microsoft.com/office/drawing/2014/main" xmlns="" id="{11A02F17-D8D7-4D18-93BE-01BBE31AA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2" name="Resim 5">
          <a:extLst>
            <a:ext uri="{FF2B5EF4-FFF2-40B4-BE49-F238E27FC236}">
              <a16:creationId xmlns:a16="http://schemas.microsoft.com/office/drawing/2014/main" xmlns="" id="{95E93948-5946-4E51-BD6E-094CB1BB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3" name="Resim 5">
          <a:extLst>
            <a:ext uri="{FF2B5EF4-FFF2-40B4-BE49-F238E27FC236}">
              <a16:creationId xmlns:a16="http://schemas.microsoft.com/office/drawing/2014/main" xmlns="" id="{8AF71104-E414-45C6-BE71-095031C58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4" name="Resim 5">
          <a:extLst>
            <a:ext uri="{FF2B5EF4-FFF2-40B4-BE49-F238E27FC236}">
              <a16:creationId xmlns:a16="http://schemas.microsoft.com/office/drawing/2014/main" xmlns="" id="{CF16FDDF-7DBA-4CC7-95BF-BFDC6690A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5" name="Resim 5">
          <a:extLst>
            <a:ext uri="{FF2B5EF4-FFF2-40B4-BE49-F238E27FC236}">
              <a16:creationId xmlns:a16="http://schemas.microsoft.com/office/drawing/2014/main" xmlns="" id="{50D40E5C-622B-40F0-9570-281701C0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6" name="Resim 5">
          <a:extLst>
            <a:ext uri="{FF2B5EF4-FFF2-40B4-BE49-F238E27FC236}">
              <a16:creationId xmlns:a16="http://schemas.microsoft.com/office/drawing/2014/main" xmlns="" id="{F148BCF7-F90B-4CDA-A316-FBA84D3F1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7" name="Resim 5">
          <a:extLst>
            <a:ext uri="{FF2B5EF4-FFF2-40B4-BE49-F238E27FC236}">
              <a16:creationId xmlns:a16="http://schemas.microsoft.com/office/drawing/2014/main" xmlns="" id="{FA47F40A-9A9F-46E5-AB6E-D1A4BA89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8" name="Resim 5">
          <a:extLst>
            <a:ext uri="{FF2B5EF4-FFF2-40B4-BE49-F238E27FC236}">
              <a16:creationId xmlns:a16="http://schemas.microsoft.com/office/drawing/2014/main" xmlns="" id="{965A804C-36ED-41A0-AD40-45E841540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39" name="Resim 5">
          <a:extLst>
            <a:ext uri="{FF2B5EF4-FFF2-40B4-BE49-F238E27FC236}">
              <a16:creationId xmlns:a16="http://schemas.microsoft.com/office/drawing/2014/main" xmlns="" id="{777A1F14-4F4B-4283-BB4D-74354C872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0" name="Resim 5">
          <a:extLst>
            <a:ext uri="{FF2B5EF4-FFF2-40B4-BE49-F238E27FC236}">
              <a16:creationId xmlns:a16="http://schemas.microsoft.com/office/drawing/2014/main" xmlns="" id="{A75B1A24-A807-4ABE-8E20-E10F53743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1" name="Resim 5">
          <a:extLst>
            <a:ext uri="{FF2B5EF4-FFF2-40B4-BE49-F238E27FC236}">
              <a16:creationId xmlns:a16="http://schemas.microsoft.com/office/drawing/2014/main" xmlns="" id="{897376EB-781E-4859-8090-61E01CFFF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2" name="Resim 5">
          <a:extLst>
            <a:ext uri="{FF2B5EF4-FFF2-40B4-BE49-F238E27FC236}">
              <a16:creationId xmlns:a16="http://schemas.microsoft.com/office/drawing/2014/main" xmlns="" id="{BB451ABC-9562-41EE-9F87-31560B669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3" name="Resim 5">
          <a:extLst>
            <a:ext uri="{FF2B5EF4-FFF2-40B4-BE49-F238E27FC236}">
              <a16:creationId xmlns:a16="http://schemas.microsoft.com/office/drawing/2014/main" xmlns="" id="{9BFB5BD6-9524-41BB-9FCD-944043029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4" name="Resim 4443">
          <a:extLst>
            <a:ext uri="{FF2B5EF4-FFF2-40B4-BE49-F238E27FC236}">
              <a16:creationId xmlns:a16="http://schemas.microsoft.com/office/drawing/2014/main" xmlns="" id="{7C40872C-0042-4BA0-8C2F-118D61AAA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5" name="Resim 5">
          <a:extLst>
            <a:ext uri="{FF2B5EF4-FFF2-40B4-BE49-F238E27FC236}">
              <a16:creationId xmlns:a16="http://schemas.microsoft.com/office/drawing/2014/main" xmlns="" id="{2DB0EE1A-4444-4E04-BFEF-E8218AA83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6" name="Resim 5">
          <a:extLst>
            <a:ext uri="{FF2B5EF4-FFF2-40B4-BE49-F238E27FC236}">
              <a16:creationId xmlns:a16="http://schemas.microsoft.com/office/drawing/2014/main" xmlns="" id="{FF55F58C-8B39-4D30-BF33-D1FBA189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7" name="Resim 5">
          <a:extLst>
            <a:ext uri="{FF2B5EF4-FFF2-40B4-BE49-F238E27FC236}">
              <a16:creationId xmlns:a16="http://schemas.microsoft.com/office/drawing/2014/main" xmlns="" id="{61A40255-1BA6-40CC-8CF2-F8395D2E2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8" name="Resim 5">
          <a:extLst>
            <a:ext uri="{FF2B5EF4-FFF2-40B4-BE49-F238E27FC236}">
              <a16:creationId xmlns:a16="http://schemas.microsoft.com/office/drawing/2014/main" xmlns="" id="{14AEDF27-5BC3-426D-963A-04ED386B7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49" name="Resim 5">
          <a:extLst>
            <a:ext uri="{FF2B5EF4-FFF2-40B4-BE49-F238E27FC236}">
              <a16:creationId xmlns:a16="http://schemas.microsoft.com/office/drawing/2014/main" xmlns="" id="{BF2BCAE2-A088-4347-92A2-64C35B0B4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0" name="Resim 5">
          <a:extLst>
            <a:ext uri="{FF2B5EF4-FFF2-40B4-BE49-F238E27FC236}">
              <a16:creationId xmlns:a16="http://schemas.microsoft.com/office/drawing/2014/main" xmlns="" id="{D3804849-ADF0-4E50-BE51-E82AFFA9E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1" name="Resim 5">
          <a:extLst>
            <a:ext uri="{FF2B5EF4-FFF2-40B4-BE49-F238E27FC236}">
              <a16:creationId xmlns:a16="http://schemas.microsoft.com/office/drawing/2014/main" xmlns="" id="{B95FDC5A-85D4-4291-AE84-92A4B48B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2" name="Resim 5">
          <a:extLst>
            <a:ext uri="{FF2B5EF4-FFF2-40B4-BE49-F238E27FC236}">
              <a16:creationId xmlns:a16="http://schemas.microsoft.com/office/drawing/2014/main" xmlns="" id="{E7F9DD03-8042-4ED6-9E32-6E38451CF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3" name="Resim 5">
          <a:extLst>
            <a:ext uri="{FF2B5EF4-FFF2-40B4-BE49-F238E27FC236}">
              <a16:creationId xmlns:a16="http://schemas.microsoft.com/office/drawing/2014/main" xmlns="" id="{51AB5E9C-B5B7-4E75-BF9A-129DCFF68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4" name="Resim 5">
          <a:extLst>
            <a:ext uri="{FF2B5EF4-FFF2-40B4-BE49-F238E27FC236}">
              <a16:creationId xmlns:a16="http://schemas.microsoft.com/office/drawing/2014/main" xmlns="" id="{58C44EA6-0385-4BB7-8907-73F1B8931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5" name="Resim 5">
          <a:extLst>
            <a:ext uri="{FF2B5EF4-FFF2-40B4-BE49-F238E27FC236}">
              <a16:creationId xmlns:a16="http://schemas.microsoft.com/office/drawing/2014/main" xmlns="" id="{D8564286-56C5-44A1-A458-DB7A13C99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6" name="Resim 5">
          <a:extLst>
            <a:ext uri="{FF2B5EF4-FFF2-40B4-BE49-F238E27FC236}">
              <a16:creationId xmlns:a16="http://schemas.microsoft.com/office/drawing/2014/main" xmlns="" id="{B55A9893-34C3-46B0-9A0D-38DD76F94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7" name="Resim 5">
          <a:extLst>
            <a:ext uri="{FF2B5EF4-FFF2-40B4-BE49-F238E27FC236}">
              <a16:creationId xmlns:a16="http://schemas.microsoft.com/office/drawing/2014/main" xmlns="" id="{AFF6024D-44DA-4697-8FCC-EC1C22BC8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8" name="Resim 5">
          <a:extLst>
            <a:ext uri="{FF2B5EF4-FFF2-40B4-BE49-F238E27FC236}">
              <a16:creationId xmlns:a16="http://schemas.microsoft.com/office/drawing/2014/main" xmlns="" id="{2CF8FA55-4512-41B6-8D45-D25AEC896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59" name="Resim 5">
          <a:extLst>
            <a:ext uri="{FF2B5EF4-FFF2-40B4-BE49-F238E27FC236}">
              <a16:creationId xmlns:a16="http://schemas.microsoft.com/office/drawing/2014/main" xmlns="" id="{789406BE-297A-442A-8599-235AF974A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0" name="Resim 5">
          <a:extLst>
            <a:ext uri="{FF2B5EF4-FFF2-40B4-BE49-F238E27FC236}">
              <a16:creationId xmlns:a16="http://schemas.microsoft.com/office/drawing/2014/main" xmlns="" id="{5BC6C178-A527-4598-BA7F-67A12159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1" name="Resim 5">
          <a:extLst>
            <a:ext uri="{FF2B5EF4-FFF2-40B4-BE49-F238E27FC236}">
              <a16:creationId xmlns:a16="http://schemas.microsoft.com/office/drawing/2014/main" xmlns="" id="{3508F635-85D8-4BC9-ABCC-ABFB8E36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2" name="Resim 5">
          <a:extLst>
            <a:ext uri="{FF2B5EF4-FFF2-40B4-BE49-F238E27FC236}">
              <a16:creationId xmlns:a16="http://schemas.microsoft.com/office/drawing/2014/main" xmlns="" id="{B7F05A5C-224D-48C0-9184-7A12091CA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3" name="Resim 5">
          <a:extLst>
            <a:ext uri="{FF2B5EF4-FFF2-40B4-BE49-F238E27FC236}">
              <a16:creationId xmlns:a16="http://schemas.microsoft.com/office/drawing/2014/main" xmlns="" id="{A78697C9-4364-4C57-8F2A-743D73D73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4" name="Resim 5">
          <a:extLst>
            <a:ext uri="{FF2B5EF4-FFF2-40B4-BE49-F238E27FC236}">
              <a16:creationId xmlns:a16="http://schemas.microsoft.com/office/drawing/2014/main" xmlns="" id="{0B0663E4-2691-457A-952F-37BC938AB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65" name="Resim 5">
          <a:extLst>
            <a:ext uri="{FF2B5EF4-FFF2-40B4-BE49-F238E27FC236}">
              <a16:creationId xmlns:a16="http://schemas.microsoft.com/office/drawing/2014/main" xmlns="" id="{9A8BC624-7F1C-4A24-9EFC-FE0325214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4466" name="Resim 1">
          <a:extLst>
            <a:ext uri="{FF2B5EF4-FFF2-40B4-BE49-F238E27FC236}">
              <a16:creationId xmlns:a16="http://schemas.microsoft.com/office/drawing/2014/main" xmlns="" id="{497B01BF-A2EF-46A8-A2FB-6E85CEF7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4467" name="Resim 1">
          <a:extLst>
            <a:ext uri="{FF2B5EF4-FFF2-40B4-BE49-F238E27FC236}">
              <a16:creationId xmlns:a16="http://schemas.microsoft.com/office/drawing/2014/main" xmlns="" id="{5576489D-8F26-4373-ACD4-C5B74118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xmlns="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xmlns="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xmlns="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xmlns="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xmlns="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xmlns="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xmlns="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xmlns="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xmlns="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xmlns="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xmlns="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xmlns="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xmlns="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xmlns="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xmlns="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xmlns="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xmlns="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xmlns="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xmlns="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xmlns="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xmlns="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xmlns="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xmlns="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xmlns="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xmlns="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xmlns="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xmlns="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xmlns="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xmlns="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xmlns="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xmlns="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xmlns="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xmlns="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xmlns="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xmlns="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xmlns="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xmlns="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xmlns="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xmlns="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xmlns="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xmlns="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xmlns="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xmlns="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xmlns="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xmlns="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xmlns="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xmlns="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xmlns="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xmlns="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xmlns="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xmlns="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xmlns="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xmlns="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xmlns="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xmlns="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xmlns="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xmlns="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xmlns="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0" name="Resim 5">
          <a:extLst>
            <a:ext uri="{FF2B5EF4-FFF2-40B4-BE49-F238E27FC236}">
              <a16:creationId xmlns:a16="http://schemas.microsoft.com/office/drawing/2014/main" xmlns="" id="{EB052633-5E17-4F1F-ADBB-67F6CA8B4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1" name="Resim 5">
          <a:extLst>
            <a:ext uri="{FF2B5EF4-FFF2-40B4-BE49-F238E27FC236}">
              <a16:creationId xmlns:a16="http://schemas.microsoft.com/office/drawing/2014/main" xmlns="" id="{E06B2514-30A1-4E22-B1FD-8307DA522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8" name="Resim 5">
          <a:extLst>
            <a:ext uri="{FF2B5EF4-FFF2-40B4-BE49-F238E27FC236}">
              <a16:creationId xmlns:a16="http://schemas.microsoft.com/office/drawing/2014/main" xmlns="" id="{F5D0375C-90C8-44DD-AA41-8C592B26A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49" name="Resim 5">
          <a:extLst>
            <a:ext uri="{FF2B5EF4-FFF2-40B4-BE49-F238E27FC236}">
              <a16:creationId xmlns:a16="http://schemas.microsoft.com/office/drawing/2014/main" xmlns="" id="{A2079893-A325-492A-BCD3-001765C79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0" name="Resim 5">
          <a:extLst>
            <a:ext uri="{FF2B5EF4-FFF2-40B4-BE49-F238E27FC236}">
              <a16:creationId xmlns:a16="http://schemas.microsoft.com/office/drawing/2014/main" xmlns="" id="{C39818EF-94F2-4A17-8383-8719CA2F1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1" name="Resim 5">
          <a:extLst>
            <a:ext uri="{FF2B5EF4-FFF2-40B4-BE49-F238E27FC236}">
              <a16:creationId xmlns:a16="http://schemas.microsoft.com/office/drawing/2014/main" xmlns="" id="{F16F6FD8-5908-456E-A374-884A991B5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2" name="Resim 5">
          <a:extLst>
            <a:ext uri="{FF2B5EF4-FFF2-40B4-BE49-F238E27FC236}">
              <a16:creationId xmlns:a16="http://schemas.microsoft.com/office/drawing/2014/main" xmlns="" id="{5730FF03-5206-4914-9050-5471A13C5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3" name="Resim 5">
          <a:extLst>
            <a:ext uri="{FF2B5EF4-FFF2-40B4-BE49-F238E27FC236}">
              <a16:creationId xmlns:a16="http://schemas.microsoft.com/office/drawing/2014/main" xmlns="" id="{A46221A3-4199-4009-AD2E-2A7A4DFD2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4" name="Resim 5">
          <a:extLst>
            <a:ext uri="{FF2B5EF4-FFF2-40B4-BE49-F238E27FC236}">
              <a16:creationId xmlns:a16="http://schemas.microsoft.com/office/drawing/2014/main" xmlns="" id="{6B8DD1A2-491B-44E9-9F83-DB8671CE6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5" name="Resim 5">
          <a:extLst>
            <a:ext uri="{FF2B5EF4-FFF2-40B4-BE49-F238E27FC236}">
              <a16:creationId xmlns:a16="http://schemas.microsoft.com/office/drawing/2014/main" xmlns="" id="{DCBD8AD7-4432-447A-992F-38999C533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6" name="Resim 5">
          <a:extLst>
            <a:ext uri="{FF2B5EF4-FFF2-40B4-BE49-F238E27FC236}">
              <a16:creationId xmlns:a16="http://schemas.microsoft.com/office/drawing/2014/main" xmlns="" id="{7FA86825-E82E-4AD3-8893-09EEDBA43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7" name="Resim 5">
          <a:extLst>
            <a:ext uri="{FF2B5EF4-FFF2-40B4-BE49-F238E27FC236}">
              <a16:creationId xmlns:a16="http://schemas.microsoft.com/office/drawing/2014/main" xmlns="" id="{173199BB-BE2C-4088-9748-6635EB0F8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8" name="Resim 5">
          <a:extLst>
            <a:ext uri="{FF2B5EF4-FFF2-40B4-BE49-F238E27FC236}">
              <a16:creationId xmlns:a16="http://schemas.microsoft.com/office/drawing/2014/main" xmlns="" id="{836E2726-0145-4552-A2EA-4839727DA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59" name="Resim 5">
          <a:extLst>
            <a:ext uri="{FF2B5EF4-FFF2-40B4-BE49-F238E27FC236}">
              <a16:creationId xmlns:a16="http://schemas.microsoft.com/office/drawing/2014/main" xmlns="" id="{AEFE4482-9AC6-415A-BF37-A796B64E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0" name="Resim 5">
          <a:extLst>
            <a:ext uri="{FF2B5EF4-FFF2-40B4-BE49-F238E27FC236}">
              <a16:creationId xmlns:a16="http://schemas.microsoft.com/office/drawing/2014/main" xmlns="" id="{9523FFEE-9788-4C3F-9137-D61456EF9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3" name="Resim 5">
          <a:extLst>
            <a:ext uri="{FF2B5EF4-FFF2-40B4-BE49-F238E27FC236}">
              <a16:creationId xmlns:a16="http://schemas.microsoft.com/office/drawing/2014/main" xmlns="" id="{8AA9F5C9-3DE0-4F4F-B701-A78367674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4" name="Resim 5">
          <a:extLst>
            <a:ext uri="{FF2B5EF4-FFF2-40B4-BE49-F238E27FC236}">
              <a16:creationId xmlns:a16="http://schemas.microsoft.com/office/drawing/2014/main" xmlns="" id="{B9155A90-68F0-4D8B-AF7B-BA497B85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5" name="Resim 5">
          <a:extLst>
            <a:ext uri="{FF2B5EF4-FFF2-40B4-BE49-F238E27FC236}">
              <a16:creationId xmlns:a16="http://schemas.microsoft.com/office/drawing/2014/main" xmlns="" id="{97440822-512B-400B-8F1F-C503CED11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6" name="Resim 5">
          <a:extLst>
            <a:ext uri="{FF2B5EF4-FFF2-40B4-BE49-F238E27FC236}">
              <a16:creationId xmlns:a16="http://schemas.microsoft.com/office/drawing/2014/main" xmlns="" id="{2EF2DE0F-16CC-4FE0-809F-B442A7FE1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7" name="Resim 5">
          <a:extLst>
            <a:ext uri="{FF2B5EF4-FFF2-40B4-BE49-F238E27FC236}">
              <a16:creationId xmlns:a16="http://schemas.microsoft.com/office/drawing/2014/main" xmlns="" id="{F3804FEC-59E3-4AB7-9C61-624C186E5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8" name="Resim 5">
          <a:extLst>
            <a:ext uri="{FF2B5EF4-FFF2-40B4-BE49-F238E27FC236}">
              <a16:creationId xmlns:a16="http://schemas.microsoft.com/office/drawing/2014/main" xmlns="" id="{29212115-F25A-4870-9B41-3B00F1978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9" name="Resim 5">
          <a:extLst>
            <a:ext uri="{FF2B5EF4-FFF2-40B4-BE49-F238E27FC236}">
              <a16:creationId xmlns:a16="http://schemas.microsoft.com/office/drawing/2014/main" xmlns="" id="{A572C93F-0FDC-4E62-AE1C-BBF84B55F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0" name="Resim 5">
          <a:extLst>
            <a:ext uri="{FF2B5EF4-FFF2-40B4-BE49-F238E27FC236}">
              <a16:creationId xmlns:a16="http://schemas.microsoft.com/office/drawing/2014/main" xmlns="" id="{7EEAAF7A-499B-4408-9A59-EF17F82EC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1" name="Resim 5">
          <a:extLst>
            <a:ext uri="{FF2B5EF4-FFF2-40B4-BE49-F238E27FC236}">
              <a16:creationId xmlns:a16="http://schemas.microsoft.com/office/drawing/2014/main" xmlns="" id="{233FC085-EF8E-4604-81D5-7851CE16F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2" name="Resim 5">
          <a:extLst>
            <a:ext uri="{FF2B5EF4-FFF2-40B4-BE49-F238E27FC236}">
              <a16:creationId xmlns:a16="http://schemas.microsoft.com/office/drawing/2014/main" xmlns="" id="{89D0E775-4257-4A06-969C-F74D0B857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3" name="Resim 5">
          <a:extLst>
            <a:ext uri="{FF2B5EF4-FFF2-40B4-BE49-F238E27FC236}">
              <a16:creationId xmlns:a16="http://schemas.microsoft.com/office/drawing/2014/main" xmlns="" id="{174D98D8-84BA-4F18-B3C2-C908D81C3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4" name="Resim 5">
          <a:extLst>
            <a:ext uri="{FF2B5EF4-FFF2-40B4-BE49-F238E27FC236}">
              <a16:creationId xmlns:a16="http://schemas.microsoft.com/office/drawing/2014/main" xmlns="" id="{142E4B12-DCD6-4193-9405-AF8051BB1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5" name="Resim 5">
          <a:extLst>
            <a:ext uri="{FF2B5EF4-FFF2-40B4-BE49-F238E27FC236}">
              <a16:creationId xmlns:a16="http://schemas.microsoft.com/office/drawing/2014/main" xmlns="" id="{42BD9870-E912-4E6D-9724-C5D1DA919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6" name="Resim 5">
          <a:extLst>
            <a:ext uri="{FF2B5EF4-FFF2-40B4-BE49-F238E27FC236}">
              <a16:creationId xmlns:a16="http://schemas.microsoft.com/office/drawing/2014/main" xmlns="" id="{C9EFFB01-0DCB-4CC4-A36A-5C59A644D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7" name="Resim 5">
          <a:extLst>
            <a:ext uri="{FF2B5EF4-FFF2-40B4-BE49-F238E27FC236}">
              <a16:creationId xmlns:a16="http://schemas.microsoft.com/office/drawing/2014/main" xmlns="" id="{2FF7251B-5EBF-4A3D-879E-579CB8E26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8" name="Resim 3707">
          <a:extLst>
            <a:ext uri="{FF2B5EF4-FFF2-40B4-BE49-F238E27FC236}">
              <a16:creationId xmlns:a16="http://schemas.microsoft.com/office/drawing/2014/main" xmlns="" id="{5DCF88F2-1DB9-4CF7-B750-35F54C01E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09" name="Resim 5">
          <a:extLst>
            <a:ext uri="{FF2B5EF4-FFF2-40B4-BE49-F238E27FC236}">
              <a16:creationId xmlns:a16="http://schemas.microsoft.com/office/drawing/2014/main" xmlns="" id="{C53ADDF8-3A0C-44AC-BB9C-37CCD7FFF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0" name="Resim 5">
          <a:extLst>
            <a:ext uri="{FF2B5EF4-FFF2-40B4-BE49-F238E27FC236}">
              <a16:creationId xmlns:a16="http://schemas.microsoft.com/office/drawing/2014/main" xmlns="" id="{C53A32C7-888C-4778-8076-990A06546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1" name="Resim 5">
          <a:extLst>
            <a:ext uri="{FF2B5EF4-FFF2-40B4-BE49-F238E27FC236}">
              <a16:creationId xmlns:a16="http://schemas.microsoft.com/office/drawing/2014/main" xmlns="" id="{4DB82A81-B367-4FD3-AE19-34C37D7AE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2" name="Resim 5">
          <a:extLst>
            <a:ext uri="{FF2B5EF4-FFF2-40B4-BE49-F238E27FC236}">
              <a16:creationId xmlns:a16="http://schemas.microsoft.com/office/drawing/2014/main" xmlns="" id="{43D766C9-D469-4BC6-B8E1-9D6E8213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3" name="Resim 5">
          <a:extLst>
            <a:ext uri="{FF2B5EF4-FFF2-40B4-BE49-F238E27FC236}">
              <a16:creationId xmlns:a16="http://schemas.microsoft.com/office/drawing/2014/main" xmlns="" id="{DB6BECFC-2E4B-4522-AC3B-E06126D16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4" name="Resim 5">
          <a:extLst>
            <a:ext uri="{FF2B5EF4-FFF2-40B4-BE49-F238E27FC236}">
              <a16:creationId xmlns:a16="http://schemas.microsoft.com/office/drawing/2014/main" xmlns="" id="{F5441A4B-45C9-4F93-B4B1-0DDF4C4E9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5" name="Resim 5">
          <a:extLst>
            <a:ext uri="{FF2B5EF4-FFF2-40B4-BE49-F238E27FC236}">
              <a16:creationId xmlns:a16="http://schemas.microsoft.com/office/drawing/2014/main" xmlns="" id="{4BE39864-1D02-4194-852D-B59191CDF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6" name="Resim 5">
          <a:extLst>
            <a:ext uri="{FF2B5EF4-FFF2-40B4-BE49-F238E27FC236}">
              <a16:creationId xmlns:a16="http://schemas.microsoft.com/office/drawing/2014/main" xmlns="" id="{1E2C3064-CC3A-4EDA-AA7F-110CDA91B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7" name="Resim 5">
          <a:extLst>
            <a:ext uri="{FF2B5EF4-FFF2-40B4-BE49-F238E27FC236}">
              <a16:creationId xmlns:a16="http://schemas.microsoft.com/office/drawing/2014/main" xmlns="" id="{537E5020-10D9-4CD4-B886-EA280E995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8" name="Resim 5">
          <a:extLst>
            <a:ext uri="{FF2B5EF4-FFF2-40B4-BE49-F238E27FC236}">
              <a16:creationId xmlns:a16="http://schemas.microsoft.com/office/drawing/2014/main" xmlns="" id="{98088BF8-9233-4107-A8E0-322588E1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19" name="Resim 5">
          <a:extLst>
            <a:ext uri="{FF2B5EF4-FFF2-40B4-BE49-F238E27FC236}">
              <a16:creationId xmlns:a16="http://schemas.microsoft.com/office/drawing/2014/main" xmlns="" id="{27251703-19B4-47D2-8B60-BF4308A7D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0" name="Resim 5">
          <a:extLst>
            <a:ext uri="{FF2B5EF4-FFF2-40B4-BE49-F238E27FC236}">
              <a16:creationId xmlns:a16="http://schemas.microsoft.com/office/drawing/2014/main" xmlns="" id="{C54E82BD-31EC-4F2D-BB1A-92E3F0804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1" name="Resim 5">
          <a:extLst>
            <a:ext uri="{FF2B5EF4-FFF2-40B4-BE49-F238E27FC236}">
              <a16:creationId xmlns:a16="http://schemas.microsoft.com/office/drawing/2014/main" xmlns="" id="{845BF0BC-7F4E-48E1-B0B1-E20A51FF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2" name="Resim 5">
          <a:extLst>
            <a:ext uri="{FF2B5EF4-FFF2-40B4-BE49-F238E27FC236}">
              <a16:creationId xmlns:a16="http://schemas.microsoft.com/office/drawing/2014/main" xmlns="" id="{F8027B92-8085-4C4E-A2B0-2A9D72A64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3" name="Resim 5">
          <a:extLst>
            <a:ext uri="{FF2B5EF4-FFF2-40B4-BE49-F238E27FC236}">
              <a16:creationId xmlns:a16="http://schemas.microsoft.com/office/drawing/2014/main" xmlns="" id="{175EC8A8-BA23-4C55-810C-ECF940CCE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4" name="Resim 5">
          <a:extLst>
            <a:ext uri="{FF2B5EF4-FFF2-40B4-BE49-F238E27FC236}">
              <a16:creationId xmlns:a16="http://schemas.microsoft.com/office/drawing/2014/main" xmlns="" id="{4290B4E5-03EA-43ED-BC54-B23A67BE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5" name="Resim 5">
          <a:extLst>
            <a:ext uri="{FF2B5EF4-FFF2-40B4-BE49-F238E27FC236}">
              <a16:creationId xmlns:a16="http://schemas.microsoft.com/office/drawing/2014/main" xmlns="" id="{D58C8111-1381-4CD4-A1FA-BE2B63067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6" name="Resim 5">
          <a:extLst>
            <a:ext uri="{FF2B5EF4-FFF2-40B4-BE49-F238E27FC236}">
              <a16:creationId xmlns:a16="http://schemas.microsoft.com/office/drawing/2014/main" xmlns="" id="{7B3039F4-96A1-4B56-8939-248882692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7" name="Resim 5">
          <a:extLst>
            <a:ext uri="{FF2B5EF4-FFF2-40B4-BE49-F238E27FC236}">
              <a16:creationId xmlns:a16="http://schemas.microsoft.com/office/drawing/2014/main" xmlns="" id="{D2F66546-89ED-4E7F-9505-B655B77C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8" name="Resim 5">
          <a:extLst>
            <a:ext uri="{FF2B5EF4-FFF2-40B4-BE49-F238E27FC236}">
              <a16:creationId xmlns:a16="http://schemas.microsoft.com/office/drawing/2014/main" xmlns="" id="{C5F1A65B-26B4-4495-8B79-101EF5525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29" name="Resim 5">
          <a:extLst>
            <a:ext uri="{FF2B5EF4-FFF2-40B4-BE49-F238E27FC236}">
              <a16:creationId xmlns:a16="http://schemas.microsoft.com/office/drawing/2014/main" xmlns="" id="{14E637A7-51D5-422F-9849-9F0132D4C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0" name="Resim 5">
          <a:extLst>
            <a:ext uri="{FF2B5EF4-FFF2-40B4-BE49-F238E27FC236}">
              <a16:creationId xmlns:a16="http://schemas.microsoft.com/office/drawing/2014/main" xmlns="" id="{6C13EC71-A7D1-4A3C-9F25-642F42557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1" name="Resim 5">
          <a:extLst>
            <a:ext uri="{FF2B5EF4-FFF2-40B4-BE49-F238E27FC236}">
              <a16:creationId xmlns:a16="http://schemas.microsoft.com/office/drawing/2014/main" xmlns="" id="{CBC2CB43-6245-4B5E-B5AE-7DE06DF2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2" name="Resim 5">
          <a:extLst>
            <a:ext uri="{FF2B5EF4-FFF2-40B4-BE49-F238E27FC236}">
              <a16:creationId xmlns:a16="http://schemas.microsoft.com/office/drawing/2014/main" xmlns="" id="{B653DCB2-E242-4703-BDF6-B8726C741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3" name="Resim 5">
          <a:extLst>
            <a:ext uri="{FF2B5EF4-FFF2-40B4-BE49-F238E27FC236}">
              <a16:creationId xmlns:a16="http://schemas.microsoft.com/office/drawing/2014/main" xmlns="" id="{E567AEC3-036C-415B-93FB-914211A78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4" name="Resim 3733">
          <a:extLst>
            <a:ext uri="{FF2B5EF4-FFF2-40B4-BE49-F238E27FC236}">
              <a16:creationId xmlns:a16="http://schemas.microsoft.com/office/drawing/2014/main" xmlns="" id="{0C7CDEF8-3C5B-4A0C-9451-41C177180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5" name="Resim 5">
          <a:extLst>
            <a:ext uri="{FF2B5EF4-FFF2-40B4-BE49-F238E27FC236}">
              <a16:creationId xmlns:a16="http://schemas.microsoft.com/office/drawing/2014/main" xmlns="" id="{15DDDF20-DEBC-409A-B2F8-FA5189A1D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6" name="Resim 5">
          <a:extLst>
            <a:ext uri="{FF2B5EF4-FFF2-40B4-BE49-F238E27FC236}">
              <a16:creationId xmlns:a16="http://schemas.microsoft.com/office/drawing/2014/main" xmlns="" id="{68BBBC1F-A456-4577-BFAF-D349BA1D1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7" name="Resim 5">
          <a:extLst>
            <a:ext uri="{FF2B5EF4-FFF2-40B4-BE49-F238E27FC236}">
              <a16:creationId xmlns:a16="http://schemas.microsoft.com/office/drawing/2014/main" xmlns="" id="{BC6C7417-3BD3-453B-81D1-816858B9A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8" name="Resim 5">
          <a:extLst>
            <a:ext uri="{FF2B5EF4-FFF2-40B4-BE49-F238E27FC236}">
              <a16:creationId xmlns:a16="http://schemas.microsoft.com/office/drawing/2014/main" xmlns="" id="{A3ACC5DA-CCCE-41E1-B371-079F16409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39" name="Resim 5">
          <a:extLst>
            <a:ext uri="{FF2B5EF4-FFF2-40B4-BE49-F238E27FC236}">
              <a16:creationId xmlns:a16="http://schemas.microsoft.com/office/drawing/2014/main" xmlns="" id="{8711F77F-D5D5-4A59-BFAE-7E80E1236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0" name="Resim 5">
          <a:extLst>
            <a:ext uri="{FF2B5EF4-FFF2-40B4-BE49-F238E27FC236}">
              <a16:creationId xmlns:a16="http://schemas.microsoft.com/office/drawing/2014/main" xmlns="" id="{CFCE3E2F-0872-413D-9AE0-274A6455C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1" name="Resim 5">
          <a:extLst>
            <a:ext uri="{FF2B5EF4-FFF2-40B4-BE49-F238E27FC236}">
              <a16:creationId xmlns:a16="http://schemas.microsoft.com/office/drawing/2014/main" xmlns="" id="{1A81171F-B28F-4655-BE71-948E01442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2" name="Resim 5">
          <a:extLst>
            <a:ext uri="{FF2B5EF4-FFF2-40B4-BE49-F238E27FC236}">
              <a16:creationId xmlns:a16="http://schemas.microsoft.com/office/drawing/2014/main" xmlns="" id="{A3A96DEB-E325-43C8-987B-261E484B2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3" name="Resim 5">
          <a:extLst>
            <a:ext uri="{FF2B5EF4-FFF2-40B4-BE49-F238E27FC236}">
              <a16:creationId xmlns:a16="http://schemas.microsoft.com/office/drawing/2014/main" xmlns="" id="{E7080C58-C1A5-4F6C-A99C-3484A56AD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4" name="Resim 5">
          <a:extLst>
            <a:ext uri="{FF2B5EF4-FFF2-40B4-BE49-F238E27FC236}">
              <a16:creationId xmlns:a16="http://schemas.microsoft.com/office/drawing/2014/main" xmlns="" id="{19172637-CBDB-492B-BA38-F4D6A36F5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5" name="Resim 5">
          <a:extLst>
            <a:ext uri="{FF2B5EF4-FFF2-40B4-BE49-F238E27FC236}">
              <a16:creationId xmlns:a16="http://schemas.microsoft.com/office/drawing/2014/main" xmlns="" id="{C2B47500-C594-4AE0-AA51-9F5079BAE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6" name="Resim 5">
          <a:extLst>
            <a:ext uri="{FF2B5EF4-FFF2-40B4-BE49-F238E27FC236}">
              <a16:creationId xmlns:a16="http://schemas.microsoft.com/office/drawing/2014/main" xmlns="" id="{B9EE6992-59E3-4AA2-9C7F-70440B0C1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7" name="Resim 5">
          <a:extLst>
            <a:ext uri="{FF2B5EF4-FFF2-40B4-BE49-F238E27FC236}">
              <a16:creationId xmlns:a16="http://schemas.microsoft.com/office/drawing/2014/main" xmlns="" id="{17DAC5B9-DC91-4D25-B9DF-E5EABA1CA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8" name="Resim 5">
          <a:extLst>
            <a:ext uri="{FF2B5EF4-FFF2-40B4-BE49-F238E27FC236}">
              <a16:creationId xmlns:a16="http://schemas.microsoft.com/office/drawing/2014/main" xmlns="" id="{E1A90AF7-C422-4146-A06C-195AB3085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49" name="Resim 5">
          <a:extLst>
            <a:ext uri="{FF2B5EF4-FFF2-40B4-BE49-F238E27FC236}">
              <a16:creationId xmlns:a16="http://schemas.microsoft.com/office/drawing/2014/main" xmlns="" id="{F29B514B-6B6E-4AD7-A1A8-E93288DC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0" name="Resim 5">
          <a:extLst>
            <a:ext uri="{FF2B5EF4-FFF2-40B4-BE49-F238E27FC236}">
              <a16:creationId xmlns:a16="http://schemas.microsoft.com/office/drawing/2014/main" xmlns="" id="{C235D81C-1116-4877-B8F3-35CA9DBA9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1" name="Resim 5">
          <a:extLst>
            <a:ext uri="{FF2B5EF4-FFF2-40B4-BE49-F238E27FC236}">
              <a16:creationId xmlns:a16="http://schemas.microsoft.com/office/drawing/2014/main" xmlns="" id="{DFF1F3EC-A153-4F55-B781-B8FF188F8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2" name="Resim 5">
          <a:extLst>
            <a:ext uri="{FF2B5EF4-FFF2-40B4-BE49-F238E27FC236}">
              <a16:creationId xmlns:a16="http://schemas.microsoft.com/office/drawing/2014/main" xmlns="" id="{45C1E7BF-A5F5-42FF-8712-82CAE2D45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3" name="Resim 5">
          <a:extLst>
            <a:ext uri="{FF2B5EF4-FFF2-40B4-BE49-F238E27FC236}">
              <a16:creationId xmlns:a16="http://schemas.microsoft.com/office/drawing/2014/main" xmlns="" id="{CE6ED824-CAF4-4C9F-A0DD-D27EC3271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4" name="Resim 5">
          <a:extLst>
            <a:ext uri="{FF2B5EF4-FFF2-40B4-BE49-F238E27FC236}">
              <a16:creationId xmlns:a16="http://schemas.microsoft.com/office/drawing/2014/main" xmlns="" id="{66ED75E1-C161-4B8E-A124-FE9AF90BA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5" name="Resim 5">
          <a:extLst>
            <a:ext uri="{FF2B5EF4-FFF2-40B4-BE49-F238E27FC236}">
              <a16:creationId xmlns:a16="http://schemas.microsoft.com/office/drawing/2014/main" xmlns="" id="{D34C5489-8551-4B4B-9D7C-3270162F9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6" name="Resim 5">
          <a:extLst>
            <a:ext uri="{FF2B5EF4-FFF2-40B4-BE49-F238E27FC236}">
              <a16:creationId xmlns:a16="http://schemas.microsoft.com/office/drawing/2014/main" xmlns="" id="{38D38D52-A42E-44BF-B0F4-EF1EC1650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7" name="Resim 5">
          <a:extLst>
            <a:ext uri="{FF2B5EF4-FFF2-40B4-BE49-F238E27FC236}">
              <a16:creationId xmlns:a16="http://schemas.microsoft.com/office/drawing/2014/main" xmlns="" id="{7816D7F9-59A3-4143-A9BF-41CC89397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8" name="Resim 5">
          <a:extLst>
            <a:ext uri="{FF2B5EF4-FFF2-40B4-BE49-F238E27FC236}">
              <a16:creationId xmlns:a16="http://schemas.microsoft.com/office/drawing/2014/main" xmlns="" id="{6B3DB695-15A9-4C5B-A6D7-6AD237B4C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59" name="Resim 5">
          <a:extLst>
            <a:ext uri="{FF2B5EF4-FFF2-40B4-BE49-F238E27FC236}">
              <a16:creationId xmlns:a16="http://schemas.microsoft.com/office/drawing/2014/main" xmlns="" id="{AAB1294B-DB7F-4A21-A5E3-1D54B6BC3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0" name="Resim 5">
          <a:extLst>
            <a:ext uri="{FF2B5EF4-FFF2-40B4-BE49-F238E27FC236}">
              <a16:creationId xmlns:a16="http://schemas.microsoft.com/office/drawing/2014/main" xmlns="" id="{AAE6E35B-B6D3-43BA-B4DC-16A0DE04C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1" name="Resim 5">
          <a:extLst>
            <a:ext uri="{FF2B5EF4-FFF2-40B4-BE49-F238E27FC236}">
              <a16:creationId xmlns:a16="http://schemas.microsoft.com/office/drawing/2014/main" xmlns="" id="{39F0C02A-B2D1-40A3-A8FB-4E3B0A842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2" name="Resim 5">
          <a:extLst>
            <a:ext uri="{FF2B5EF4-FFF2-40B4-BE49-F238E27FC236}">
              <a16:creationId xmlns:a16="http://schemas.microsoft.com/office/drawing/2014/main" xmlns="" id="{112F4ED2-FFE5-4223-B4DE-A863E4A0D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3" name="Resim 5">
          <a:extLst>
            <a:ext uri="{FF2B5EF4-FFF2-40B4-BE49-F238E27FC236}">
              <a16:creationId xmlns:a16="http://schemas.microsoft.com/office/drawing/2014/main" xmlns="" id="{E3C2040E-CC2D-470E-8076-62543804C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4" name="Resim 5">
          <a:extLst>
            <a:ext uri="{FF2B5EF4-FFF2-40B4-BE49-F238E27FC236}">
              <a16:creationId xmlns:a16="http://schemas.microsoft.com/office/drawing/2014/main" xmlns="" id="{1973AB51-6C87-4091-A684-587F6F94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5" name="Resim 5">
          <a:extLst>
            <a:ext uri="{FF2B5EF4-FFF2-40B4-BE49-F238E27FC236}">
              <a16:creationId xmlns:a16="http://schemas.microsoft.com/office/drawing/2014/main" xmlns="" id="{56601213-8ED4-4D9A-BB53-FCF69C1F0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6" name="Resim 3765">
          <a:extLst>
            <a:ext uri="{FF2B5EF4-FFF2-40B4-BE49-F238E27FC236}">
              <a16:creationId xmlns:a16="http://schemas.microsoft.com/office/drawing/2014/main" xmlns="" id="{5B20CBBB-4DAA-4044-931F-1AEFCB7C5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7" name="Resim 5">
          <a:extLst>
            <a:ext uri="{FF2B5EF4-FFF2-40B4-BE49-F238E27FC236}">
              <a16:creationId xmlns:a16="http://schemas.microsoft.com/office/drawing/2014/main" xmlns="" id="{056B5289-5EB2-44AC-951B-C1AF5F8A5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8" name="Resim 5">
          <a:extLst>
            <a:ext uri="{FF2B5EF4-FFF2-40B4-BE49-F238E27FC236}">
              <a16:creationId xmlns:a16="http://schemas.microsoft.com/office/drawing/2014/main" xmlns="" id="{4A342C30-07FA-4F21-BB6B-2A0B629E1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69" name="Resim 5">
          <a:extLst>
            <a:ext uri="{FF2B5EF4-FFF2-40B4-BE49-F238E27FC236}">
              <a16:creationId xmlns:a16="http://schemas.microsoft.com/office/drawing/2014/main" xmlns="" id="{5719A786-F08E-4E77-B8B7-6B7D9DB0D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0" name="Resim 5">
          <a:extLst>
            <a:ext uri="{FF2B5EF4-FFF2-40B4-BE49-F238E27FC236}">
              <a16:creationId xmlns:a16="http://schemas.microsoft.com/office/drawing/2014/main" xmlns="" id="{F66BC377-997C-49E3-893F-C21DD9509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1" name="Resim 5">
          <a:extLst>
            <a:ext uri="{FF2B5EF4-FFF2-40B4-BE49-F238E27FC236}">
              <a16:creationId xmlns:a16="http://schemas.microsoft.com/office/drawing/2014/main" xmlns="" id="{615D8984-5242-4181-9FF7-62D09975D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2" name="Resim 5">
          <a:extLst>
            <a:ext uri="{FF2B5EF4-FFF2-40B4-BE49-F238E27FC236}">
              <a16:creationId xmlns:a16="http://schemas.microsoft.com/office/drawing/2014/main" xmlns="" id="{54AAB8E1-FF3E-4CF3-8BB7-D07982617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3" name="Resim 5">
          <a:extLst>
            <a:ext uri="{FF2B5EF4-FFF2-40B4-BE49-F238E27FC236}">
              <a16:creationId xmlns:a16="http://schemas.microsoft.com/office/drawing/2014/main" xmlns="" id="{208BE383-BFAC-4ED5-A9C7-64A010D57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4" name="Resim 5">
          <a:extLst>
            <a:ext uri="{FF2B5EF4-FFF2-40B4-BE49-F238E27FC236}">
              <a16:creationId xmlns:a16="http://schemas.microsoft.com/office/drawing/2014/main" xmlns="" id="{B3473412-A1CC-4788-8CD0-85B1B35D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5" name="Resim 5">
          <a:extLst>
            <a:ext uri="{FF2B5EF4-FFF2-40B4-BE49-F238E27FC236}">
              <a16:creationId xmlns:a16="http://schemas.microsoft.com/office/drawing/2014/main" xmlns="" id="{A70CD2E3-2DDB-46EB-9559-4F43718C2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6" name="Resim 5">
          <a:extLst>
            <a:ext uri="{FF2B5EF4-FFF2-40B4-BE49-F238E27FC236}">
              <a16:creationId xmlns:a16="http://schemas.microsoft.com/office/drawing/2014/main" xmlns="" id="{871677E6-9E96-499A-900E-0AE9445D2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7" name="Resim 5">
          <a:extLst>
            <a:ext uri="{FF2B5EF4-FFF2-40B4-BE49-F238E27FC236}">
              <a16:creationId xmlns:a16="http://schemas.microsoft.com/office/drawing/2014/main" xmlns="" id="{FAE23F21-E754-4CC0-8DA0-239588532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8" name="Resim 5">
          <a:extLst>
            <a:ext uri="{FF2B5EF4-FFF2-40B4-BE49-F238E27FC236}">
              <a16:creationId xmlns:a16="http://schemas.microsoft.com/office/drawing/2014/main" xmlns="" id="{6DF7947E-5EB3-4F3B-A462-9AE3385DB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79" name="Resim 5">
          <a:extLst>
            <a:ext uri="{FF2B5EF4-FFF2-40B4-BE49-F238E27FC236}">
              <a16:creationId xmlns:a16="http://schemas.microsoft.com/office/drawing/2014/main" xmlns="" id="{1B97993D-7272-4697-9CBA-49D8C9B7B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0" name="Resim 5">
          <a:extLst>
            <a:ext uri="{FF2B5EF4-FFF2-40B4-BE49-F238E27FC236}">
              <a16:creationId xmlns:a16="http://schemas.microsoft.com/office/drawing/2014/main" xmlns="" id="{AD9E8375-210C-4B4C-B8CC-66EA51E28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1" name="Resim 5">
          <a:extLst>
            <a:ext uri="{FF2B5EF4-FFF2-40B4-BE49-F238E27FC236}">
              <a16:creationId xmlns:a16="http://schemas.microsoft.com/office/drawing/2014/main" xmlns="" id="{B88D2479-ABDA-4D73-8820-3E7087922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2" name="Resim 5">
          <a:extLst>
            <a:ext uri="{FF2B5EF4-FFF2-40B4-BE49-F238E27FC236}">
              <a16:creationId xmlns:a16="http://schemas.microsoft.com/office/drawing/2014/main" xmlns="" id="{F8F79307-8E94-488B-AD3C-E8879366A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3" name="Resim 5">
          <a:extLst>
            <a:ext uri="{FF2B5EF4-FFF2-40B4-BE49-F238E27FC236}">
              <a16:creationId xmlns:a16="http://schemas.microsoft.com/office/drawing/2014/main" xmlns="" id="{30396895-F4F9-4B25-8606-1096D66CE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4" name="Resim 5">
          <a:extLst>
            <a:ext uri="{FF2B5EF4-FFF2-40B4-BE49-F238E27FC236}">
              <a16:creationId xmlns:a16="http://schemas.microsoft.com/office/drawing/2014/main" xmlns="" id="{C1183FAE-655D-49FD-9D87-CFD6B9845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5" name="Resim 5">
          <a:extLst>
            <a:ext uri="{FF2B5EF4-FFF2-40B4-BE49-F238E27FC236}">
              <a16:creationId xmlns:a16="http://schemas.microsoft.com/office/drawing/2014/main" xmlns="" id="{6BFF5AE4-876B-4017-8E39-9BA135E0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6" name="Resim 5">
          <a:extLst>
            <a:ext uri="{FF2B5EF4-FFF2-40B4-BE49-F238E27FC236}">
              <a16:creationId xmlns:a16="http://schemas.microsoft.com/office/drawing/2014/main" xmlns="" id="{3C3A41E0-12FB-4FC2-8BF2-8DD57CAE9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787" name="Resim 5">
          <a:extLst>
            <a:ext uri="{FF2B5EF4-FFF2-40B4-BE49-F238E27FC236}">
              <a16:creationId xmlns:a16="http://schemas.microsoft.com/office/drawing/2014/main" xmlns="" id="{33248E4C-D728-43B7-9223-19F0B3134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145416</xdr:rowOff>
    </xdr:from>
    <xdr:to>
      <xdr:col>1</xdr:col>
      <xdr:colOff>601980</xdr:colOff>
      <xdr:row>2</xdr:row>
      <xdr:rowOff>185421</xdr:rowOff>
    </xdr:to>
    <xdr:pic>
      <xdr:nvPicPr>
        <xdr:cNvPr id="3788" name="Resim 1">
          <a:extLst>
            <a:ext uri="{FF2B5EF4-FFF2-40B4-BE49-F238E27FC236}">
              <a16:creationId xmlns:a16="http://schemas.microsoft.com/office/drawing/2014/main" xmlns="" id="{A6F0E928-0D6D-4AD2-B1DF-24A9B5FC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5416"/>
          <a:ext cx="10972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990391</xdr:colOff>
      <xdr:row>0</xdr:row>
      <xdr:rowOff>142875</xdr:rowOff>
    </xdr:from>
    <xdr:to>
      <xdr:col>5</xdr:col>
      <xdr:colOff>2011471</xdr:colOff>
      <xdr:row>2</xdr:row>
      <xdr:rowOff>182880</xdr:rowOff>
    </xdr:to>
    <xdr:pic>
      <xdr:nvPicPr>
        <xdr:cNvPr id="3789" name="Resim 1">
          <a:extLst>
            <a:ext uri="{FF2B5EF4-FFF2-40B4-BE49-F238E27FC236}">
              <a16:creationId xmlns:a16="http://schemas.microsoft.com/office/drawing/2014/main" xmlns="" id="{02B0FA7F-0E5D-4014-9AE0-E0360149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8871" y="142875"/>
          <a:ext cx="1021080" cy="1099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12"/>
  <sheetViews>
    <sheetView workbookViewId="0">
      <selection activeCell="B8" sqref="B8:C8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1.85546875" style="3" bestFit="1" customWidth="1"/>
    <col min="4" max="4" width="55.140625" bestFit="1" customWidth="1"/>
  </cols>
  <sheetData>
    <row r="1" spans="1:4" ht="25.15" customHeight="1" x14ac:dyDescent="0.25">
      <c r="A1" s="1" t="s">
        <v>6</v>
      </c>
      <c r="B1" s="2" t="s">
        <v>41</v>
      </c>
    </row>
    <row r="2" spans="1:4" ht="25.15" customHeight="1" x14ac:dyDescent="0.25">
      <c r="A2" s="1" t="s">
        <v>34</v>
      </c>
      <c r="B2" s="2" t="s">
        <v>115</v>
      </c>
      <c r="C2" s="13" t="s">
        <v>35</v>
      </c>
      <c r="D2" s="14"/>
    </row>
    <row r="3" spans="1:4" ht="25.15" customHeight="1" x14ac:dyDescent="0.25">
      <c r="A3" s="116" t="s">
        <v>7</v>
      </c>
      <c r="B3" s="4" t="s">
        <v>11</v>
      </c>
      <c r="C3" s="13" t="s">
        <v>38</v>
      </c>
      <c r="D3" s="13" t="str">
        <f>CONCATENATE(B3," ",C3," ",B2," ",C2)</f>
        <v>GENÇ KIZ ATLETİZM ELEME MÜSABAKA LİSTESİ</v>
      </c>
    </row>
    <row r="4" spans="1:4" ht="25.15" customHeight="1" x14ac:dyDescent="0.25">
      <c r="A4" s="116"/>
      <c r="B4" s="4" t="s">
        <v>12</v>
      </c>
      <c r="C4" s="13"/>
      <c r="D4" s="13" t="str">
        <f>CONCATENATE(B4," ",C3," ",B2," ",C2)</f>
        <v>GENÇ ERKEK ATLETİZM ELEME MÜSABAKA LİSTESİ</v>
      </c>
    </row>
    <row r="5" spans="1:4" s="3" customFormat="1" ht="25.15" customHeight="1" x14ac:dyDescent="0.25">
      <c r="A5" s="1" t="s">
        <v>36</v>
      </c>
      <c r="B5" s="2" t="s">
        <v>114</v>
      </c>
      <c r="C5" s="13" t="s">
        <v>37</v>
      </c>
      <c r="D5" s="13" t="str">
        <f>CONCATENATE(B5," ",C5)</f>
        <v>2024-2025 ÖĞRETİM YILI</v>
      </c>
    </row>
    <row r="6" spans="1:4" ht="25.15" customHeight="1" x14ac:dyDescent="0.25">
      <c r="A6" s="1" t="s">
        <v>8</v>
      </c>
      <c r="B6" s="5" t="s">
        <v>9</v>
      </c>
    </row>
    <row r="7" spans="1:4" ht="25.15" customHeight="1" x14ac:dyDescent="0.25">
      <c r="A7" s="1" t="s">
        <v>10</v>
      </c>
      <c r="B7" s="6" t="s">
        <v>117</v>
      </c>
      <c r="C7" s="7"/>
    </row>
    <row r="8" spans="1:4" ht="25.15" customHeight="1" x14ac:dyDescent="0.25">
      <c r="A8" s="1" t="s">
        <v>42</v>
      </c>
      <c r="B8" s="119" t="s">
        <v>113</v>
      </c>
      <c r="C8" s="119"/>
    </row>
    <row r="9" spans="1:4" ht="25.15" customHeight="1" x14ac:dyDescent="0.25">
      <c r="A9" s="15"/>
      <c r="B9" s="16">
        <v>38961</v>
      </c>
      <c r="C9" s="16">
        <v>40543</v>
      </c>
    </row>
    <row r="10" spans="1:4" ht="25.15" customHeight="1" x14ac:dyDescent="0.25">
      <c r="A10" s="117" t="s">
        <v>40</v>
      </c>
      <c r="B10" s="117"/>
      <c r="C10" s="117"/>
    </row>
    <row r="12" spans="1:4" ht="66" customHeight="1" x14ac:dyDescent="0.25">
      <c r="A12" s="118" t="s">
        <v>39</v>
      </c>
      <c r="B12" s="118"/>
      <c r="C12" s="118"/>
    </row>
  </sheetData>
  <sheetProtection algorithmName="SHA-512" hashValue="GCRpnhSXBap+3XuCADXByjI9CBu4cRsgGjHDaXZdNEntdCO3YTBXFapi6BF2DDN0VRO95WsJIcwCjOI6uQb6LQ==" saltValue="x2NcFJxKx24v+lhRi1+uTg==" spinCount="100000" sheet="1" objects="1" scenarios="1"/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5"/>
  <sheetViews>
    <sheetView tabSelected="1" view="pageBreakPreview" zoomScale="70" zoomScaleNormal="70" zoomScaleSheetLayoutView="70" workbookViewId="0">
      <selection activeCell="C5" sqref="C5:D5"/>
    </sheetView>
  </sheetViews>
  <sheetFormatPr defaultColWidth="8.85546875" defaultRowHeight="16.5" x14ac:dyDescent="0.25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10" customWidth="1"/>
    <col min="8" max="8" width="13.28515625" style="10" hidden="1" customWidth="1"/>
    <col min="9" max="9" width="13.7109375" style="23" hidden="1" customWidth="1"/>
    <col min="10" max="13" width="7.5703125" style="10" hidden="1" customWidth="1"/>
    <col min="14" max="14" width="40.7109375" style="41" customWidth="1"/>
    <col min="15" max="15" width="6.140625" style="10" customWidth="1"/>
    <col min="16" max="16" width="3.140625" style="10" customWidth="1"/>
    <col min="17" max="17" width="15.7109375" style="10" customWidth="1"/>
    <col min="18" max="18" width="40.7109375" style="10" customWidth="1"/>
    <col min="19" max="16384" width="8.85546875" style="10"/>
  </cols>
  <sheetData>
    <row r="1" spans="1:18" ht="58.9" customHeight="1" x14ac:dyDescent="0.3">
      <c r="A1" s="150" t="str">
        <f>'GENEL BİLGİ GİRİŞİ'!$B$1</f>
        <v>MİLLİ EĞİTİM BAKANLIĞI</v>
      </c>
      <c r="B1" s="151"/>
      <c r="C1" s="151"/>
      <c r="D1" s="151"/>
      <c r="E1" s="151"/>
      <c r="F1" s="152"/>
      <c r="G1" s="57" t="str">
        <f>IFERROR(VLOOKUP(C7,'okul göğüs numaraları'!A4:C50,3,0),"")</f>
        <v/>
      </c>
      <c r="H1" s="57"/>
      <c r="I1" s="148"/>
      <c r="J1" s="143" t="s">
        <v>46</v>
      </c>
      <c r="K1" s="143" t="s">
        <v>47</v>
      </c>
      <c r="L1" s="143" t="s">
        <v>48</v>
      </c>
      <c r="M1" s="143" t="s">
        <v>49</v>
      </c>
      <c r="N1" s="120" t="s">
        <v>51</v>
      </c>
      <c r="O1" s="9"/>
    </row>
    <row r="2" spans="1:18" s="9" customFormat="1" ht="25.15" customHeight="1" x14ac:dyDescent="0.3">
      <c r="A2" s="155" t="str">
        <f>'GENEL BİLGİ GİRİŞİ'!$D$5</f>
        <v>2024-2025 ÖĞRETİM YILI</v>
      </c>
      <c r="B2" s="156"/>
      <c r="C2" s="156"/>
      <c r="D2" s="156"/>
      <c r="E2" s="156"/>
      <c r="F2" s="157"/>
      <c r="I2" s="148"/>
      <c r="J2" s="143"/>
      <c r="K2" s="143"/>
      <c r="L2" s="143"/>
      <c r="M2" s="143"/>
      <c r="N2" s="120"/>
    </row>
    <row r="3" spans="1:18" ht="25.15" customHeight="1" x14ac:dyDescent="0.3">
      <c r="A3" s="158" t="str">
        <f>'GENEL BİLGİ GİRİŞİ'!$D$3</f>
        <v>GENÇ KIZ ATLETİZM ELEME MÜSABAKA LİSTESİ</v>
      </c>
      <c r="B3" s="159"/>
      <c r="C3" s="159"/>
      <c r="D3" s="159"/>
      <c r="E3" s="159"/>
      <c r="F3" s="160"/>
      <c r="I3" s="148"/>
      <c r="J3" s="143"/>
      <c r="K3" s="143"/>
      <c r="L3" s="143"/>
      <c r="M3" s="143"/>
      <c r="N3" s="120"/>
      <c r="P3" s="9"/>
      <c r="Q3" s="9"/>
      <c r="R3" s="9"/>
    </row>
    <row r="4" spans="1:18" ht="25.15" customHeight="1" x14ac:dyDescent="0.3">
      <c r="A4" s="135" t="s">
        <v>5</v>
      </c>
      <c r="B4" s="136"/>
      <c r="C4" s="43"/>
      <c r="D4" s="12"/>
      <c r="E4" s="12"/>
      <c r="F4" s="44"/>
      <c r="I4" s="148"/>
      <c r="J4" s="143"/>
      <c r="K4" s="143"/>
      <c r="L4" s="143"/>
      <c r="M4" s="143"/>
      <c r="N4" s="120"/>
      <c r="P4" s="9"/>
      <c r="Q4" s="9"/>
      <c r="R4" s="9"/>
    </row>
    <row r="5" spans="1:18" ht="25.15" customHeight="1" x14ac:dyDescent="0.25">
      <c r="A5" s="153" t="s">
        <v>1</v>
      </c>
      <c r="B5" s="154"/>
      <c r="C5" s="123"/>
      <c r="D5" s="123"/>
      <c r="E5" s="95" t="s">
        <v>108</v>
      </c>
      <c r="F5" s="45" t="s">
        <v>118</v>
      </c>
      <c r="G5" s="22">
        <f>'GENEL BİLGİ GİRİŞİ'!B9</f>
        <v>38961</v>
      </c>
      <c r="H5" s="22"/>
      <c r="I5" s="148"/>
      <c r="J5" s="143"/>
      <c r="K5" s="143"/>
      <c r="L5" s="143"/>
      <c r="M5" s="143"/>
      <c r="N5" s="120"/>
    </row>
    <row r="6" spans="1:18" ht="25.15" customHeight="1" x14ac:dyDescent="0.25">
      <c r="A6" s="153" t="s">
        <v>2</v>
      </c>
      <c r="B6" s="154"/>
      <c r="C6" s="122" t="str">
        <f>'GENEL BİLGİ GİRİŞİ'!$B$3</f>
        <v>GENÇ KIZ</v>
      </c>
      <c r="D6" s="122"/>
      <c r="E6" s="95" t="s">
        <v>109</v>
      </c>
      <c r="F6" s="46" t="str">
        <f>'GENEL BİLGİ GİRİŞİ'!$B$6</f>
        <v>ATATÜRK STADYUMU</v>
      </c>
      <c r="G6" s="18">
        <f>'GENEL BİLGİ GİRİŞİ'!C9</f>
        <v>40543</v>
      </c>
      <c r="H6" s="18"/>
      <c r="I6" s="148"/>
      <c r="J6" s="143"/>
      <c r="K6" s="143"/>
      <c r="L6" s="143"/>
      <c r="M6" s="143"/>
      <c r="N6" s="120"/>
    </row>
    <row r="7" spans="1:18" ht="25.15" customHeight="1" x14ac:dyDescent="0.25">
      <c r="A7" s="137"/>
      <c r="B7" s="138"/>
      <c r="C7" s="138"/>
      <c r="D7" s="138"/>
      <c r="E7" s="138"/>
      <c r="F7" s="139"/>
      <c r="G7" s="23"/>
      <c r="H7" s="23"/>
      <c r="I7" s="148"/>
      <c r="J7" s="143"/>
      <c r="K7" s="143"/>
      <c r="L7" s="143"/>
      <c r="M7" s="143"/>
      <c r="N7" s="120"/>
    </row>
    <row r="8" spans="1:18" ht="75" customHeight="1" x14ac:dyDescent="0.25">
      <c r="A8" s="127" t="s">
        <v>107</v>
      </c>
      <c r="B8" s="128"/>
      <c r="C8" s="128"/>
      <c r="D8" s="128"/>
      <c r="E8" s="128"/>
      <c r="F8" s="129"/>
      <c r="I8" s="148"/>
      <c r="J8" s="143"/>
      <c r="K8" s="143"/>
      <c r="L8" s="143"/>
      <c r="M8" s="143"/>
      <c r="N8" s="120"/>
    </row>
    <row r="9" spans="1:18" ht="28.5" customHeight="1" thickBot="1" x14ac:dyDescent="0.3">
      <c r="A9" s="161" t="s">
        <v>4</v>
      </c>
      <c r="B9" s="162"/>
      <c r="C9" s="162"/>
      <c r="D9" s="162"/>
      <c r="E9" s="162"/>
      <c r="F9" s="163"/>
      <c r="I9" s="148"/>
      <c r="J9" s="143"/>
      <c r="K9" s="143"/>
      <c r="L9" s="143"/>
      <c r="M9" s="143"/>
      <c r="N9" s="120"/>
    </row>
    <row r="10" spans="1:18" ht="48" customHeight="1" thickBot="1" x14ac:dyDescent="0.3">
      <c r="A10" s="69" t="s">
        <v>55</v>
      </c>
      <c r="B10" s="70" t="s">
        <v>52</v>
      </c>
      <c r="C10" s="70" t="s">
        <v>54</v>
      </c>
      <c r="D10" s="70" t="s">
        <v>0</v>
      </c>
      <c r="E10" s="70" t="s">
        <v>53</v>
      </c>
      <c r="F10" s="71" t="s">
        <v>3</v>
      </c>
      <c r="I10" s="149"/>
      <c r="J10" s="144"/>
      <c r="K10" s="144"/>
      <c r="L10" s="144"/>
      <c r="M10" s="144"/>
      <c r="N10" s="121"/>
      <c r="O10" s="19"/>
      <c r="Q10" s="35" t="s">
        <v>13</v>
      </c>
      <c r="R10" s="35" t="s">
        <v>0</v>
      </c>
    </row>
    <row r="11" spans="1:18" ht="37.9" customHeight="1" x14ac:dyDescent="0.25">
      <c r="A11" s="75">
        <v>1</v>
      </c>
      <c r="B11" s="89">
        <f t="shared" ref="B11:B30" si="0">$C$4</f>
        <v>0</v>
      </c>
      <c r="C11" s="96"/>
      <c r="D11" s="97"/>
      <c r="E11" s="88">
        <f>$C$5</f>
        <v>0</v>
      </c>
      <c r="F11" s="68" t="s">
        <v>17</v>
      </c>
      <c r="G11" s="20" t="str">
        <f t="shared" ref="G11:G30" si="1">IF(C11="","",IF(C11="-","-",(IF(AND(C11&gt;=$G$5,C11&lt;=$G$6)," ","YARIŞAMAZ"))))</f>
        <v/>
      </c>
      <c r="H11" s="20" t="str">
        <f>TRIM(D11)</f>
        <v/>
      </c>
      <c r="I11" s="26" t="str">
        <f>IF(H11="","*",H11)</f>
        <v>*</v>
      </c>
      <c r="J11" s="27">
        <f>COUNTIF($I$11:$I$30,"&lt;="&amp;I11)</f>
        <v>20</v>
      </c>
      <c r="K11" s="27">
        <f>--ISNUMBER(I11)</f>
        <v>0</v>
      </c>
      <c r="L11" s="27">
        <f>--ISBLANK(I11)</f>
        <v>0</v>
      </c>
      <c r="M11" s="27">
        <f t="shared" ref="M11:M26" si="2">IF(ISNUMBER(I11),J11,IF(ISBLANK(I11),J11,J11+$K$31))+$L$31</f>
        <v>20</v>
      </c>
      <c r="N11" s="40" t="str">
        <f>IFERROR(INDEX($I$11:$I$30,MATCH(LARGE($M$11:$M$30,ROW($N1:N11)+$L$31),$M$11:$M$30,0)),"")</f>
        <v>*</v>
      </c>
      <c r="O11" s="29">
        <f>IF(COUNTIF(N$11:$N11,N11)=1,MAX($O$10:$O10)+1,"")</f>
        <v>1</v>
      </c>
      <c r="Q11" s="33" t="str">
        <f>IF(C11="","-",C11)</f>
        <v>-</v>
      </c>
      <c r="R11" s="34" t="str">
        <f>IF(D11="","-",UPPER(D11))</f>
        <v>-</v>
      </c>
    </row>
    <row r="12" spans="1:18" ht="37.9" customHeight="1" x14ac:dyDescent="0.25">
      <c r="A12" s="76">
        <v>2</v>
      </c>
      <c r="B12" s="90">
        <f t="shared" si="0"/>
        <v>0</v>
      </c>
      <c r="C12" s="98"/>
      <c r="D12" s="99"/>
      <c r="E12" s="86">
        <f t="shared" ref="E12:E26" si="3">$C$5</f>
        <v>0</v>
      </c>
      <c r="F12" s="62" t="s">
        <v>25</v>
      </c>
      <c r="G12" s="20" t="str">
        <f t="shared" si="1"/>
        <v/>
      </c>
      <c r="H12" s="20" t="str">
        <f t="shared" ref="H12:H30" si="4">TRIM(D12)</f>
        <v/>
      </c>
      <c r="I12" s="26" t="str">
        <f t="shared" ref="I12:I30" si="5">IF(H12="","*",H12)</f>
        <v>*</v>
      </c>
      <c r="J12" s="27">
        <f t="shared" ref="J12:J30" si="6">COUNTIF($I$11:$I$30,"&lt;="&amp;I12)</f>
        <v>20</v>
      </c>
      <c r="K12" s="27">
        <f>--ISNUMBER(I12)</f>
        <v>0</v>
      </c>
      <c r="L12" s="27">
        <f t="shared" ref="L12:L26" si="7">--ISBLANK(I12)</f>
        <v>0</v>
      </c>
      <c r="M12" s="27">
        <f t="shared" si="2"/>
        <v>20</v>
      </c>
      <c r="N12" s="40" t="str">
        <f>IFERROR(INDEX($I$11:$I$30,MATCH(LARGE($M$11:$M$30,ROW($N2:N12)+$L$31),$M$11:$M$30,0)),"")</f>
        <v>*</v>
      </c>
      <c r="O12" s="29" t="str">
        <f>IF(COUNTIF(N$11:$N12,N12)=1,MAX($O$10:$O11)+1,"")</f>
        <v/>
      </c>
      <c r="Q12" s="33" t="str">
        <f t="shared" ref="Q12:Q30" si="8">IF(C12="","-",C12)</f>
        <v>-</v>
      </c>
      <c r="R12" s="34" t="str">
        <f t="shared" ref="R12:R30" si="9">IF(D12="","-",UPPER(D12))</f>
        <v>-</v>
      </c>
    </row>
    <row r="13" spans="1:18" ht="37.9" customHeight="1" x14ac:dyDescent="0.25">
      <c r="A13" s="76">
        <v>3</v>
      </c>
      <c r="B13" s="90">
        <f t="shared" si="0"/>
        <v>0</v>
      </c>
      <c r="C13" s="98"/>
      <c r="D13" s="99"/>
      <c r="E13" s="86">
        <f t="shared" si="3"/>
        <v>0</v>
      </c>
      <c r="F13" s="62" t="s">
        <v>18</v>
      </c>
      <c r="G13" s="20" t="str">
        <f t="shared" si="1"/>
        <v/>
      </c>
      <c r="H13" s="20" t="str">
        <f t="shared" si="4"/>
        <v/>
      </c>
      <c r="I13" s="26" t="str">
        <f t="shared" si="5"/>
        <v>*</v>
      </c>
      <c r="J13" s="27">
        <f t="shared" si="6"/>
        <v>20</v>
      </c>
      <c r="K13" s="27">
        <f t="shared" ref="K13:K18" si="10">--ISNUMBER(I13)</f>
        <v>0</v>
      </c>
      <c r="L13" s="27">
        <f t="shared" si="7"/>
        <v>0</v>
      </c>
      <c r="M13" s="27">
        <f t="shared" si="2"/>
        <v>20</v>
      </c>
      <c r="N13" s="40" t="str">
        <f>IFERROR(INDEX($I$11:$I$30,MATCH(LARGE($M$11:$M$30,ROW($N3:N13)+$L$31),$M$11:$M$30,0)),"")</f>
        <v>*</v>
      </c>
      <c r="O13" s="29" t="str">
        <f>IF(COUNTIF(N$11:$N13,N13)=1,MAX($O$10:$O12)+1,"")</f>
        <v/>
      </c>
      <c r="Q13" s="33" t="str">
        <f t="shared" si="8"/>
        <v>-</v>
      </c>
      <c r="R13" s="34" t="str">
        <f t="shared" si="9"/>
        <v>-</v>
      </c>
    </row>
    <row r="14" spans="1:18" ht="37.9" customHeight="1" x14ac:dyDescent="0.25">
      <c r="A14" s="76">
        <v>4</v>
      </c>
      <c r="B14" s="90">
        <f t="shared" si="0"/>
        <v>0</v>
      </c>
      <c r="C14" s="98"/>
      <c r="D14" s="99"/>
      <c r="E14" s="86">
        <f t="shared" si="3"/>
        <v>0</v>
      </c>
      <c r="F14" s="62" t="s">
        <v>19</v>
      </c>
      <c r="G14" s="20" t="str">
        <f t="shared" si="1"/>
        <v/>
      </c>
      <c r="H14" s="20" t="str">
        <f t="shared" si="4"/>
        <v/>
      </c>
      <c r="I14" s="26" t="str">
        <f t="shared" si="5"/>
        <v>*</v>
      </c>
      <c r="J14" s="27">
        <f t="shared" si="6"/>
        <v>20</v>
      </c>
      <c r="K14" s="27">
        <f t="shared" si="10"/>
        <v>0</v>
      </c>
      <c r="L14" s="27">
        <f t="shared" si="7"/>
        <v>0</v>
      </c>
      <c r="M14" s="27">
        <f t="shared" si="2"/>
        <v>20</v>
      </c>
      <c r="N14" s="40" t="str">
        <f>IFERROR(INDEX($I$11:$I$30,MATCH(LARGE($M$11:$M$30,ROW($N4:N14)+$L$31),$M$11:$M$30,0)),"")</f>
        <v>*</v>
      </c>
      <c r="O14" s="29" t="str">
        <f>IF(COUNTIF(N$11:$N14,N14)=1,MAX($O$10:$O13)+1,"")</f>
        <v/>
      </c>
      <c r="Q14" s="33" t="str">
        <f t="shared" si="8"/>
        <v>-</v>
      </c>
      <c r="R14" s="34" t="str">
        <f t="shared" si="9"/>
        <v>-</v>
      </c>
    </row>
    <row r="15" spans="1:18" ht="37.9" customHeight="1" x14ac:dyDescent="0.25">
      <c r="A15" s="76">
        <v>5</v>
      </c>
      <c r="B15" s="90">
        <f t="shared" si="0"/>
        <v>0</v>
      </c>
      <c r="C15" s="98"/>
      <c r="D15" s="99"/>
      <c r="E15" s="86">
        <f t="shared" si="3"/>
        <v>0</v>
      </c>
      <c r="F15" s="62" t="s">
        <v>45</v>
      </c>
      <c r="G15" s="20" t="str">
        <f t="shared" si="1"/>
        <v/>
      </c>
      <c r="H15" s="20" t="str">
        <f t="shared" si="4"/>
        <v/>
      </c>
      <c r="I15" s="26" t="str">
        <f t="shared" si="5"/>
        <v>*</v>
      </c>
      <c r="J15" s="27">
        <f t="shared" si="6"/>
        <v>20</v>
      </c>
      <c r="K15" s="27">
        <f t="shared" si="10"/>
        <v>0</v>
      </c>
      <c r="L15" s="27">
        <f t="shared" si="7"/>
        <v>0</v>
      </c>
      <c r="M15" s="27">
        <f t="shared" si="2"/>
        <v>20</v>
      </c>
      <c r="N15" s="40" t="str">
        <f>IFERROR(INDEX($I$11:$I$30,MATCH(LARGE($M$11:$M$30,ROW($N5:N15)+$L$31),$M$11:$M$30,0)),"")</f>
        <v>*</v>
      </c>
      <c r="O15" s="29" t="str">
        <f>IF(COUNTIF(N$11:$N15,N15)=1,MAX($O$10:$O14)+1,"")</f>
        <v/>
      </c>
      <c r="Q15" s="33" t="str">
        <f t="shared" si="8"/>
        <v>-</v>
      </c>
      <c r="R15" s="34" t="str">
        <f t="shared" si="9"/>
        <v>-</v>
      </c>
    </row>
    <row r="16" spans="1:18" ht="37.9" customHeight="1" x14ac:dyDescent="0.25">
      <c r="A16" s="76">
        <v>6</v>
      </c>
      <c r="B16" s="90">
        <f t="shared" si="0"/>
        <v>0</v>
      </c>
      <c r="C16" s="98"/>
      <c r="D16" s="99"/>
      <c r="E16" s="86">
        <f t="shared" si="3"/>
        <v>0</v>
      </c>
      <c r="F16" s="62" t="s">
        <v>20</v>
      </c>
      <c r="G16" s="20" t="str">
        <f t="shared" si="1"/>
        <v/>
      </c>
      <c r="H16" s="20" t="str">
        <f t="shared" si="4"/>
        <v/>
      </c>
      <c r="I16" s="26" t="str">
        <f t="shared" si="5"/>
        <v>*</v>
      </c>
      <c r="J16" s="27">
        <f t="shared" si="6"/>
        <v>20</v>
      </c>
      <c r="K16" s="27">
        <f t="shared" si="10"/>
        <v>0</v>
      </c>
      <c r="L16" s="27">
        <f t="shared" si="7"/>
        <v>0</v>
      </c>
      <c r="M16" s="27">
        <f t="shared" si="2"/>
        <v>20</v>
      </c>
      <c r="N16" s="40" t="str">
        <f>IFERROR(INDEX($I$11:$I$30,MATCH(LARGE($M$11:$M$30,ROW($N6:N16)+$L$31),$M$11:$M$30,0)),"")</f>
        <v>*</v>
      </c>
      <c r="O16" s="29" t="str">
        <f>IF(COUNTIF(N$11:$N16,N16)=1,MAX($O$10:$O15)+1,"")</f>
        <v/>
      </c>
      <c r="Q16" s="33" t="str">
        <f t="shared" si="8"/>
        <v>-</v>
      </c>
      <c r="R16" s="34" t="str">
        <f t="shared" si="9"/>
        <v>-</v>
      </c>
    </row>
    <row r="17" spans="1:18" ht="37.9" customHeight="1" x14ac:dyDescent="0.25">
      <c r="A17" s="76">
        <v>7</v>
      </c>
      <c r="B17" s="90">
        <f t="shared" si="0"/>
        <v>0</v>
      </c>
      <c r="C17" s="98"/>
      <c r="D17" s="99"/>
      <c r="E17" s="86">
        <f t="shared" si="3"/>
        <v>0</v>
      </c>
      <c r="F17" s="62" t="s">
        <v>21</v>
      </c>
      <c r="G17" s="20" t="str">
        <f t="shared" si="1"/>
        <v/>
      </c>
      <c r="H17" s="20" t="str">
        <f t="shared" si="4"/>
        <v/>
      </c>
      <c r="I17" s="26" t="str">
        <f t="shared" si="5"/>
        <v>*</v>
      </c>
      <c r="J17" s="27">
        <f t="shared" si="6"/>
        <v>20</v>
      </c>
      <c r="K17" s="27">
        <f t="shared" si="10"/>
        <v>0</v>
      </c>
      <c r="L17" s="27">
        <f>--ISBLANK(I17)</f>
        <v>0</v>
      </c>
      <c r="M17" s="27">
        <f t="shared" si="2"/>
        <v>20</v>
      </c>
      <c r="N17" s="40" t="str">
        <f>IFERROR(INDEX($I$11:$I$30,MATCH(LARGE($M$11:$M$30,ROW($N7:N17)+$L$31),$M$11:$M$30,0)),"")</f>
        <v>*</v>
      </c>
      <c r="O17" s="29" t="str">
        <f>IF(COUNTIF(N$11:$N17,N17)=1,MAX($O$10:$O16)+1,"")</f>
        <v/>
      </c>
      <c r="Q17" s="33" t="str">
        <f t="shared" si="8"/>
        <v>-</v>
      </c>
      <c r="R17" s="34" t="str">
        <f t="shared" si="9"/>
        <v>-</v>
      </c>
    </row>
    <row r="18" spans="1:18" ht="37.9" customHeight="1" x14ac:dyDescent="0.25">
      <c r="A18" s="76">
        <v>8</v>
      </c>
      <c r="B18" s="90">
        <f t="shared" si="0"/>
        <v>0</v>
      </c>
      <c r="C18" s="98"/>
      <c r="D18" s="99"/>
      <c r="E18" s="86">
        <f t="shared" si="3"/>
        <v>0</v>
      </c>
      <c r="F18" s="62" t="s">
        <v>26</v>
      </c>
      <c r="G18" s="20" t="str">
        <f t="shared" si="1"/>
        <v/>
      </c>
      <c r="H18" s="20" t="str">
        <f t="shared" si="4"/>
        <v/>
      </c>
      <c r="I18" s="26" t="str">
        <f t="shared" si="5"/>
        <v>*</v>
      </c>
      <c r="J18" s="27">
        <f t="shared" si="6"/>
        <v>20</v>
      </c>
      <c r="K18" s="27">
        <f t="shared" si="10"/>
        <v>0</v>
      </c>
      <c r="L18" s="27">
        <f t="shared" si="7"/>
        <v>0</v>
      </c>
      <c r="M18" s="27">
        <f t="shared" si="2"/>
        <v>20</v>
      </c>
      <c r="N18" s="40" t="str">
        <f>IFERROR(INDEX($I$11:$I$30,MATCH(LARGE($M$11:$M$30,ROW($N8:N18)+$L$31),$M$11:$M$30,0)),"")</f>
        <v>*</v>
      </c>
      <c r="O18" s="29" t="str">
        <f>IF(COUNTIF(N$11:$N18,N18)=1,MAX($O$10:$O17)+1,"")</f>
        <v/>
      </c>
      <c r="Q18" s="33" t="str">
        <f t="shared" si="8"/>
        <v>-</v>
      </c>
      <c r="R18" s="34" t="str">
        <f t="shared" si="9"/>
        <v>-</v>
      </c>
    </row>
    <row r="19" spans="1:18" ht="37.9" customHeight="1" x14ac:dyDescent="0.25">
      <c r="A19" s="76">
        <v>9</v>
      </c>
      <c r="B19" s="90">
        <f t="shared" si="0"/>
        <v>0</v>
      </c>
      <c r="C19" s="98"/>
      <c r="D19" s="99"/>
      <c r="E19" s="86">
        <f t="shared" si="3"/>
        <v>0</v>
      </c>
      <c r="F19" s="62" t="s">
        <v>27</v>
      </c>
      <c r="G19" s="20" t="str">
        <f t="shared" si="1"/>
        <v/>
      </c>
      <c r="H19" s="20" t="str">
        <f t="shared" si="4"/>
        <v/>
      </c>
      <c r="I19" s="26" t="str">
        <f t="shared" si="5"/>
        <v>*</v>
      </c>
      <c r="J19" s="27">
        <f t="shared" si="6"/>
        <v>20</v>
      </c>
      <c r="K19" s="27">
        <f t="shared" ref="K19:K26" si="11">--ISNUMBER(I19)</f>
        <v>0</v>
      </c>
      <c r="L19" s="27">
        <f t="shared" si="7"/>
        <v>0</v>
      </c>
      <c r="M19" s="27">
        <f t="shared" si="2"/>
        <v>20</v>
      </c>
      <c r="N19" s="40" t="str">
        <f>IFERROR(INDEX($I$11:$I$30,MATCH(LARGE($M$11:$M$30,ROW($N9:N19)+$L$31),$M$11:$M$30,0)),"")</f>
        <v>*</v>
      </c>
      <c r="O19" s="29" t="str">
        <f>IF(COUNTIF(N$11:$N19,N19)=1,MAX($O$10:$O18)+1,"")</f>
        <v/>
      </c>
      <c r="Q19" s="33" t="str">
        <f t="shared" si="8"/>
        <v>-</v>
      </c>
      <c r="R19" s="34" t="str">
        <f t="shared" si="9"/>
        <v>-</v>
      </c>
    </row>
    <row r="20" spans="1:18" ht="37.9" customHeight="1" x14ac:dyDescent="0.25">
      <c r="A20" s="76">
        <v>10</v>
      </c>
      <c r="B20" s="90">
        <f t="shared" si="0"/>
        <v>0</v>
      </c>
      <c r="C20" s="98"/>
      <c r="D20" s="99"/>
      <c r="E20" s="86">
        <f t="shared" si="3"/>
        <v>0</v>
      </c>
      <c r="F20" s="62" t="s">
        <v>28</v>
      </c>
      <c r="G20" s="20" t="str">
        <f t="shared" si="1"/>
        <v/>
      </c>
      <c r="H20" s="20" t="str">
        <f t="shared" si="4"/>
        <v/>
      </c>
      <c r="I20" s="26" t="str">
        <f t="shared" si="5"/>
        <v>*</v>
      </c>
      <c r="J20" s="27">
        <f t="shared" si="6"/>
        <v>20</v>
      </c>
      <c r="K20" s="27">
        <f t="shared" si="11"/>
        <v>0</v>
      </c>
      <c r="L20" s="27">
        <f t="shared" si="7"/>
        <v>0</v>
      </c>
      <c r="M20" s="27">
        <f t="shared" si="2"/>
        <v>20</v>
      </c>
      <c r="N20" s="40" t="str">
        <f>IFERROR(INDEX($I$11:$I$30,MATCH(LARGE($M$11:$M$30,ROW($N10:N20)+$L$31),$M$11:$M$30,0)),"")</f>
        <v>*</v>
      </c>
      <c r="O20" s="29" t="str">
        <f>IF(COUNTIF(N$11:$N20,N20)=1,MAX($O$10:$O19)+1,"")</f>
        <v/>
      </c>
      <c r="Q20" s="33" t="str">
        <f t="shared" si="8"/>
        <v>-</v>
      </c>
      <c r="R20" s="34" t="str">
        <f t="shared" si="9"/>
        <v>-</v>
      </c>
    </row>
    <row r="21" spans="1:18" ht="37.9" customHeight="1" x14ac:dyDescent="0.25">
      <c r="A21" s="76">
        <v>11</v>
      </c>
      <c r="B21" s="90">
        <f t="shared" si="0"/>
        <v>0</v>
      </c>
      <c r="C21" s="98"/>
      <c r="D21" s="99"/>
      <c r="E21" s="86">
        <f t="shared" si="3"/>
        <v>0</v>
      </c>
      <c r="F21" s="62" t="s">
        <v>29</v>
      </c>
      <c r="G21" s="20" t="str">
        <f t="shared" si="1"/>
        <v/>
      </c>
      <c r="H21" s="20" t="str">
        <f t="shared" si="4"/>
        <v/>
      </c>
      <c r="I21" s="26" t="str">
        <f t="shared" si="5"/>
        <v>*</v>
      </c>
      <c r="J21" s="27">
        <f t="shared" si="6"/>
        <v>20</v>
      </c>
      <c r="K21" s="27">
        <f t="shared" si="11"/>
        <v>0</v>
      </c>
      <c r="L21" s="27">
        <f t="shared" si="7"/>
        <v>0</v>
      </c>
      <c r="M21" s="27">
        <f t="shared" si="2"/>
        <v>20</v>
      </c>
      <c r="N21" s="40" t="str">
        <f>IFERROR(INDEX($I$11:$I$30,MATCH(LARGE($M$11:$M$30,ROW($N11:N21)+$L$31),$M$11:$M$30,0)),"")</f>
        <v>*</v>
      </c>
      <c r="O21" s="29" t="str">
        <f>IF(COUNTIF(N$11:$N21,N21)=1,MAX($O$10:$O20)+1,"")</f>
        <v/>
      </c>
      <c r="Q21" s="33" t="str">
        <f t="shared" si="8"/>
        <v>-</v>
      </c>
      <c r="R21" s="34" t="str">
        <f t="shared" si="9"/>
        <v>-</v>
      </c>
    </row>
    <row r="22" spans="1:18" ht="37.9" customHeight="1" x14ac:dyDescent="0.25">
      <c r="A22" s="76">
        <v>12</v>
      </c>
      <c r="B22" s="90">
        <f t="shared" si="0"/>
        <v>0</v>
      </c>
      <c r="C22" s="98"/>
      <c r="D22" s="99"/>
      <c r="E22" s="86">
        <f t="shared" si="3"/>
        <v>0</v>
      </c>
      <c r="F22" s="62" t="s">
        <v>30</v>
      </c>
      <c r="G22" s="20" t="str">
        <f t="shared" si="1"/>
        <v/>
      </c>
      <c r="H22" s="20" t="str">
        <f t="shared" si="4"/>
        <v/>
      </c>
      <c r="I22" s="26" t="str">
        <f t="shared" si="5"/>
        <v>*</v>
      </c>
      <c r="J22" s="27">
        <f t="shared" si="6"/>
        <v>20</v>
      </c>
      <c r="K22" s="27">
        <f t="shared" si="11"/>
        <v>0</v>
      </c>
      <c r="L22" s="27">
        <f t="shared" si="7"/>
        <v>0</v>
      </c>
      <c r="M22" s="27">
        <f t="shared" si="2"/>
        <v>20</v>
      </c>
      <c r="N22" s="40" t="str">
        <f>IFERROR(INDEX($I$11:$I$30,MATCH(LARGE($M$11:$M$30,ROW($N12:N22)+$L$31),$M$11:$M$30,0)),"")</f>
        <v>*</v>
      </c>
      <c r="O22" s="29" t="str">
        <f>IF(COUNTIF(N$11:$N22,N22)=1,MAX($O$10:$O21)+1,"")</f>
        <v/>
      </c>
      <c r="Q22" s="33" t="str">
        <f t="shared" si="8"/>
        <v>-</v>
      </c>
      <c r="R22" s="34" t="str">
        <f t="shared" si="9"/>
        <v>-</v>
      </c>
    </row>
    <row r="23" spans="1:18" ht="37.9" customHeight="1" x14ac:dyDescent="0.25">
      <c r="A23" s="76">
        <v>13</v>
      </c>
      <c r="B23" s="90">
        <f t="shared" si="0"/>
        <v>0</v>
      </c>
      <c r="C23" s="98"/>
      <c r="D23" s="99"/>
      <c r="E23" s="86">
        <f t="shared" si="3"/>
        <v>0</v>
      </c>
      <c r="F23" s="62" t="s">
        <v>31</v>
      </c>
      <c r="G23" s="20" t="str">
        <f t="shared" si="1"/>
        <v/>
      </c>
      <c r="H23" s="20" t="str">
        <f t="shared" si="4"/>
        <v/>
      </c>
      <c r="I23" s="26" t="str">
        <f t="shared" si="5"/>
        <v>*</v>
      </c>
      <c r="J23" s="27">
        <f t="shared" si="6"/>
        <v>20</v>
      </c>
      <c r="K23" s="27">
        <f t="shared" si="11"/>
        <v>0</v>
      </c>
      <c r="L23" s="27">
        <f t="shared" si="7"/>
        <v>0</v>
      </c>
      <c r="M23" s="27">
        <f t="shared" si="2"/>
        <v>20</v>
      </c>
      <c r="N23" s="40" t="str">
        <f>IFERROR(INDEX($I$11:$I$30,MATCH(LARGE($M$11:$M$30,ROW($N13:N23)+$L$31),$M$11:$M$30,0)),"")</f>
        <v>*</v>
      </c>
      <c r="O23" s="29" t="str">
        <f>IF(COUNTIF(N$11:$N23,N23)=1,MAX($O$10:$O22)+1,"")</f>
        <v/>
      </c>
      <c r="Q23" s="33" t="str">
        <f t="shared" si="8"/>
        <v>-</v>
      </c>
      <c r="R23" s="34" t="str">
        <f t="shared" si="9"/>
        <v>-</v>
      </c>
    </row>
    <row r="24" spans="1:18" ht="37.9" customHeight="1" x14ac:dyDescent="0.25">
      <c r="A24" s="76">
        <v>14</v>
      </c>
      <c r="B24" s="90">
        <f t="shared" si="0"/>
        <v>0</v>
      </c>
      <c r="C24" s="98"/>
      <c r="D24" s="99"/>
      <c r="E24" s="86">
        <f t="shared" si="3"/>
        <v>0</v>
      </c>
      <c r="F24" s="62" t="s">
        <v>32</v>
      </c>
      <c r="G24" s="20" t="str">
        <f t="shared" si="1"/>
        <v/>
      </c>
      <c r="H24" s="20" t="str">
        <f t="shared" si="4"/>
        <v/>
      </c>
      <c r="I24" s="26" t="str">
        <f t="shared" si="5"/>
        <v>*</v>
      </c>
      <c r="J24" s="27">
        <f t="shared" si="6"/>
        <v>20</v>
      </c>
      <c r="K24" s="27">
        <f t="shared" si="11"/>
        <v>0</v>
      </c>
      <c r="L24" s="27">
        <f t="shared" si="7"/>
        <v>0</v>
      </c>
      <c r="M24" s="27">
        <f t="shared" si="2"/>
        <v>20</v>
      </c>
      <c r="N24" s="40" t="str">
        <f>IFERROR(INDEX($I$11:$I$30,MATCH(LARGE($M$11:$M$30,ROW($N14:N24)+$L$31),$M$11:$M$30,0)),"")</f>
        <v>*</v>
      </c>
      <c r="O24" s="29" t="str">
        <f>IF(COUNTIF(N$11:$N24,N24)=1,MAX($O$10:$O23)+1,"")</f>
        <v/>
      </c>
      <c r="Q24" s="33" t="str">
        <f t="shared" si="8"/>
        <v>-</v>
      </c>
      <c r="R24" s="34" t="str">
        <f t="shared" si="9"/>
        <v>-</v>
      </c>
    </row>
    <row r="25" spans="1:18" ht="37.9" customHeight="1" x14ac:dyDescent="0.25">
      <c r="A25" s="76">
        <v>15</v>
      </c>
      <c r="B25" s="90">
        <f t="shared" si="0"/>
        <v>0</v>
      </c>
      <c r="C25" s="98"/>
      <c r="D25" s="99"/>
      <c r="E25" s="86">
        <f t="shared" si="3"/>
        <v>0</v>
      </c>
      <c r="F25" s="63" t="s">
        <v>33</v>
      </c>
      <c r="G25" s="20" t="str">
        <f t="shared" si="1"/>
        <v/>
      </c>
      <c r="H25" s="20" t="str">
        <f t="shared" si="4"/>
        <v/>
      </c>
      <c r="I25" s="26" t="str">
        <f t="shared" si="5"/>
        <v>*</v>
      </c>
      <c r="J25" s="27">
        <f t="shared" si="6"/>
        <v>20</v>
      </c>
      <c r="K25" s="27">
        <f t="shared" si="11"/>
        <v>0</v>
      </c>
      <c r="L25" s="27">
        <f t="shared" si="7"/>
        <v>0</v>
      </c>
      <c r="M25" s="27">
        <f t="shared" si="2"/>
        <v>20</v>
      </c>
      <c r="N25" s="40" t="str">
        <f>IFERROR(INDEX($I$11:$I$30,MATCH(LARGE($M$11:$M$30,ROW($N15:N25)+$L$31),$M$11:$M$30,0)),"")</f>
        <v>*</v>
      </c>
      <c r="O25" s="29" t="str">
        <f>IF(COUNTIF(N$11:$N25,N25)=1,MAX($O$10:$O24)+1,"")</f>
        <v/>
      </c>
      <c r="Q25" s="33" t="str">
        <f t="shared" si="8"/>
        <v>-</v>
      </c>
      <c r="R25" s="34" t="str">
        <f t="shared" si="9"/>
        <v>-</v>
      </c>
    </row>
    <row r="26" spans="1:18" ht="37.9" customHeight="1" thickBot="1" x14ac:dyDescent="0.3">
      <c r="A26" s="77">
        <v>16</v>
      </c>
      <c r="B26" s="91">
        <f t="shared" si="0"/>
        <v>0</v>
      </c>
      <c r="C26" s="114"/>
      <c r="D26" s="115"/>
      <c r="E26" s="87">
        <f t="shared" si="3"/>
        <v>0</v>
      </c>
      <c r="F26" s="64" t="s">
        <v>44</v>
      </c>
      <c r="G26" s="20" t="str">
        <f t="shared" si="1"/>
        <v/>
      </c>
      <c r="H26" s="20" t="str">
        <f t="shared" si="4"/>
        <v/>
      </c>
      <c r="I26" s="26" t="str">
        <f t="shared" si="5"/>
        <v>*</v>
      </c>
      <c r="J26" s="27">
        <f t="shared" si="6"/>
        <v>20</v>
      </c>
      <c r="K26" s="27">
        <f t="shared" si="11"/>
        <v>0</v>
      </c>
      <c r="L26" s="27">
        <f t="shared" si="7"/>
        <v>0</v>
      </c>
      <c r="M26" s="27">
        <f t="shared" si="2"/>
        <v>20</v>
      </c>
      <c r="N26" s="40" t="str">
        <f>IFERROR(INDEX($I$11:$I$30,MATCH(LARGE($M$11:$M$30,ROW($N16:N26)+$L$31),$M$11:$M$30,0)),"")</f>
        <v>*</v>
      </c>
      <c r="O26" s="29" t="str">
        <f>IF(COUNTIF(N$11:$N26,N26)=1,MAX($O$10:$O25)+1,"")</f>
        <v/>
      </c>
      <c r="Q26" s="33" t="str">
        <f t="shared" si="8"/>
        <v>-</v>
      </c>
      <c r="R26" s="34" t="str">
        <f t="shared" si="9"/>
        <v>-</v>
      </c>
    </row>
    <row r="27" spans="1:18" ht="37.9" customHeight="1" x14ac:dyDescent="0.25">
      <c r="A27" s="75">
        <v>17</v>
      </c>
      <c r="B27" s="92">
        <f t="shared" si="0"/>
        <v>0</v>
      </c>
      <c r="C27" s="96"/>
      <c r="D27" s="97"/>
      <c r="E27" s="164" t="s">
        <v>43</v>
      </c>
      <c r="F27" s="65" t="s">
        <v>17</v>
      </c>
      <c r="G27" s="20" t="str">
        <f t="shared" si="1"/>
        <v/>
      </c>
      <c r="H27" s="20" t="str">
        <f t="shared" si="4"/>
        <v/>
      </c>
      <c r="I27" s="26" t="str">
        <f t="shared" si="5"/>
        <v>*</v>
      </c>
      <c r="J27" s="27">
        <f t="shared" si="6"/>
        <v>20</v>
      </c>
      <c r="K27" s="27">
        <f t="shared" ref="K27:K30" si="12">--ISNUMBER(I27)</f>
        <v>0</v>
      </c>
      <c r="L27" s="27">
        <f t="shared" ref="L27:L30" si="13">--ISBLANK(I27)</f>
        <v>0</v>
      </c>
      <c r="M27" s="27">
        <f t="shared" ref="M27:M30" si="14">IF(ISNUMBER(I27),J27,IF(ISBLANK(I27),J27,J27+$K$31))+$L$31</f>
        <v>20</v>
      </c>
      <c r="N27" s="40" t="str">
        <f>IFERROR(INDEX($I$11:$I$30,MATCH(LARGE($M$11:$M$30,ROW($N17:N27)+$L$31),$M$11:$M$30,0)),"")</f>
        <v>*</v>
      </c>
      <c r="O27" s="29" t="str">
        <f>IF(COUNTIF(N$11:$N27,N27)=1,MAX($O$10:$O26)+1,"")</f>
        <v/>
      </c>
      <c r="Q27" s="33" t="str">
        <f t="shared" si="8"/>
        <v>-</v>
      </c>
      <c r="R27" s="34" t="str">
        <f t="shared" si="9"/>
        <v>-</v>
      </c>
    </row>
    <row r="28" spans="1:18" ht="37.9" customHeight="1" x14ac:dyDescent="0.25">
      <c r="A28" s="76">
        <v>18</v>
      </c>
      <c r="B28" s="93">
        <f t="shared" si="0"/>
        <v>0</v>
      </c>
      <c r="C28" s="98"/>
      <c r="D28" s="99"/>
      <c r="E28" s="165"/>
      <c r="F28" s="66" t="s">
        <v>18</v>
      </c>
      <c r="G28" s="20" t="str">
        <f t="shared" si="1"/>
        <v/>
      </c>
      <c r="H28" s="20" t="str">
        <f t="shared" si="4"/>
        <v/>
      </c>
      <c r="I28" s="26" t="str">
        <f t="shared" si="5"/>
        <v>*</v>
      </c>
      <c r="J28" s="27">
        <f t="shared" si="6"/>
        <v>20</v>
      </c>
      <c r="K28" s="27">
        <f t="shared" si="12"/>
        <v>0</v>
      </c>
      <c r="L28" s="27">
        <f t="shared" si="13"/>
        <v>0</v>
      </c>
      <c r="M28" s="27">
        <f t="shared" si="14"/>
        <v>20</v>
      </c>
      <c r="N28" s="40" t="str">
        <f>IFERROR(INDEX($I$11:$I$30,MATCH(LARGE($M$11:$M$30,ROW($N18:N28)+$L$31),$M$11:$M$30,0)),"")</f>
        <v>*</v>
      </c>
      <c r="O28" s="29" t="str">
        <f>IF(COUNTIF(N$11:$N28,N28)=1,MAX($O$10:$O27)+1,"")</f>
        <v/>
      </c>
      <c r="Q28" s="33" t="str">
        <f t="shared" si="8"/>
        <v>-</v>
      </c>
      <c r="R28" s="34" t="str">
        <f t="shared" si="9"/>
        <v>-</v>
      </c>
    </row>
    <row r="29" spans="1:18" ht="37.9" customHeight="1" x14ac:dyDescent="0.25">
      <c r="A29" s="76">
        <v>19</v>
      </c>
      <c r="B29" s="93">
        <f t="shared" si="0"/>
        <v>0</v>
      </c>
      <c r="C29" s="98"/>
      <c r="D29" s="99"/>
      <c r="E29" s="165"/>
      <c r="F29" s="66" t="s">
        <v>24</v>
      </c>
      <c r="G29" s="20" t="str">
        <f t="shared" si="1"/>
        <v/>
      </c>
      <c r="H29" s="20" t="str">
        <f t="shared" si="4"/>
        <v/>
      </c>
      <c r="I29" s="26" t="str">
        <f t="shared" si="5"/>
        <v>*</v>
      </c>
      <c r="J29" s="27">
        <f t="shared" si="6"/>
        <v>20</v>
      </c>
      <c r="K29" s="27">
        <f t="shared" si="12"/>
        <v>0</v>
      </c>
      <c r="L29" s="27">
        <f t="shared" si="13"/>
        <v>0</v>
      </c>
      <c r="M29" s="27">
        <f t="shared" si="14"/>
        <v>20</v>
      </c>
      <c r="N29" s="40" t="str">
        <f>IFERROR(INDEX($I$11:$I$30,MATCH(LARGE($M$11:$M$30,ROW($N19:N29)+$L$31),$M$11:$M$30,0)),"")</f>
        <v>*</v>
      </c>
      <c r="O29" s="29" t="str">
        <f>IF(COUNTIF(N$11:$N29,N29)=1,MAX($O$10:$O28)+1,"")</f>
        <v/>
      </c>
      <c r="Q29" s="33" t="str">
        <f t="shared" si="8"/>
        <v>-</v>
      </c>
      <c r="R29" s="34" t="str">
        <f t="shared" si="9"/>
        <v>-</v>
      </c>
    </row>
    <row r="30" spans="1:18" ht="37.9" customHeight="1" thickBot="1" x14ac:dyDescent="0.3">
      <c r="A30" s="77">
        <v>20</v>
      </c>
      <c r="B30" s="94">
        <f t="shared" si="0"/>
        <v>0</v>
      </c>
      <c r="C30" s="100"/>
      <c r="D30" s="101"/>
      <c r="E30" s="166"/>
      <c r="F30" s="67" t="s">
        <v>19</v>
      </c>
      <c r="G30" s="20" t="str">
        <f t="shared" si="1"/>
        <v/>
      </c>
      <c r="H30" s="20" t="str">
        <f t="shared" si="4"/>
        <v/>
      </c>
      <c r="I30" s="26" t="str">
        <f t="shared" si="5"/>
        <v>*</v>
      </c>
      <c r="J30" s="27">
        <f t="shared" si="6"/>
        <v>20</v>
      </c>
      <c r="K30" s="27">
        <f t="shared" si="12"/>
        <v>0</v>
      </c>
      <c r="L30" s="27">
        <f t="shared" si="13"/>
        <v>0</v>
      </c>
      <c r="M30" s="27">
        <f t="shared" si="14"/>
        <v>20</v>
      </c>
      <c r="N30" s="40" t="str">
        <f>IFERROR(INDEX($I$11:$I$30,MATCH(LARGE($M$11:$M$30,ROW($N20:N30)+$L$31),$M$11:$M$30,0)),"")</f>
        <v>*</v>
      </c>
      <c r="O30" s="29" t="str">
        <f>IF(COUNTIF(N$11:$N30,N30)=1,MAX($O$10:$O29)+1,"")</f>
        <v/>
      </c>
      <c r="Q30" s="33" t="str">
        <f t="shared" si="8"/>
        <v>-</v>
      </c>
      <c r="R30" s="34" t="str">
        <f t="shared" si="9"/>
        <v>-</v>
      </c>
    </row>
    <row r="31" spans="1:18" ht="30" customHeight="1" thickBot="1" x14ac:dyDescent="0.3">
      <c r="A31" s="131" t="str">
        <f>'GENEL BİLGİ GİRİŞİ'!A8</f>
        <v>Yaş Kategorisi:</v>
      </c>
      <c r="B31" s="132"/>
      <c r="C31" s="132"/>
      <c r="D31" s="133" t="str">
        <f>'GENEL BİLGİ GİRİŞİ'!B8</f>
        <v>01.09.2006 - 2007 - 2008 - 2009 - 2010 Doğumlular</v>
      </c>
      <c r="E31" s="133"/>
      <c r="F31" s="134"/>
      <c r="G31" s="20"/>
      <c r="H31" s="20"/>
      <c r="I31" s="24"/>
      <c r="J31" s="28"/>
      <c r="K31" s="32">
        <f>SUM(K11:K30)</f>
        <v>0</v>
      </c>
      <c r="L31" s="32">
        <f>SUM(L11:L30)</f>
        <v>0</v>
      </c>
      <c r="M31" s="31"/>
    </row>
    <row r="32" spans="1:18" ht="30" customHeight="1" thickBot="1" x14ac:dyDescent="0.3">
      <c r="A32" s="130" t="s">
        <v>14</v>
      </c>
      <c r="B32" s="130"/>
      <c r="C32" s="84"/>
      <c r="D32" s="84"/>
      <c r="E32" s="83" t="s">
        <v>15</v>
      </c>
      <c r="F32" s="84"/>
      <c r="G32" s="36"/>
      <c r="H32" s="36"/>
      <c r="I32" s="37"/>
      <c r="J32" s="36"/>
      <c r="K32" s="37"/>
      <c r="L32" s="36"/>
      <c r="M32" s="37"/>
      <c r="N32" s="58" t="s">
        <v>50</v>
      </c>
      <c r="O32" s="39"/>
    </row>
    <row r="33" spans="1:15" ht="30" customHeight="1" x14ac:dyDescent="0.25">
      <c r="A33" s="124" t="s">
        <v>110</v>
      </c>
      <c r="B33" s="125" t="s">
        <v>110</v>
      </c>
      <c r="C33" s="126"/>
      <c r="D33" s="126"/>
      <c r="E33" s="108" t="s">
        <v>110</v>
      </c>
      <c r="F33" s="109"/>
      <c r="N33" s="59">
        <f>20-COUNTBLANK(O11:O30)</f>
        <v>1</v>
      </c>
      <c r="O33" s="38"/>
    </row>
    <row r="34" spans="1:15" ht="30" customHeight="1" x14ac:dyDescent="0.25">
      <c r="A34" s="145" t="s">
        <v>111</v>
      </c>
      <c r="B34" s="146" t="s">
        <v>111</v>
      </c>
      <c r="C34" s="147"/>
      <c r="D34" s="147"/>
      <c r="E34" s="110" t="s">
        <v>111</v>
      </c>
      <c r="F34" s="111"/>
      <c r="N34" s="42" t="str">
        <f>IF(N33&gt;15,"FAZLA SPORCU VAR","")</f>
        <v/>
      </c>
    </row>
    <row r="35" spans="1:15" ht="30" customHeight="1" thickBot="1" x14ac:dyDescent="0.3">
      <c r="A35" s="140" t="s">
        <v>112</v>
      </c>
      <c r="B35" s="141" t="s">
        <v>112</v>
      </c>
      <c r="C35" s="142"/>
      <c r="D35" s="142"/>
      <c r="E35" s="112" t="s">
        <v>112</v>
      </c>
      <c r="F35" s="113"/>
    </row>
  </sheetData>
  <mergeCells count="27">
    <mergeCell ref="A35:B35"/>
    <mergeCell ref="C35:D35"/>
    <mergeCell ref="K1:K10"/>
    <mergeCell ref="L1:L10"/>
    <mergeCell ref="M1:M10"/>
    <mergeCell ref="A34:B34"/>
    <mergeCell ref="C34:D34"/>
    <mergeCell ref="I1:I10"/>
    <mergeCell ref="J1:J10"/>
    <mergeCell ref="A1:F1"/>
    <mergeCell ref="A5:B5"/>
    <mergeCell ref="A6:B6"/>
    <mergeCell ref="A2:F2"/>
    <mergeCell ref="A3:F3"/>
    <mergeCell ref="A9:F9"/>
    <mergeCell ref="E27:E30"/>
    <mergeCell ref="N1:N10"/>
    <mergeCell ref="C6:D6"/>
    <mergeCell ref="C5:D5"/>
    <mergeCell ref="A33:B33"/>
    <mergeCell ref="C33:D33"/>
    <mergeCell ref="A8:F8"/>
    <mergeCell ref="A32:B32"/>
    <mergeCell ref="A31:C31"/>
    <mergeCell ref="D31:F31"/>
    <mergeCell ref="A4:B4"/>
    <mergeCell ref="A7:F7"/>
  </mergeCells>
  <phoneticPr fontId="0" type="noConversion"/>
  <conditionalFormatting sqref="B11:B30">
    <cfRule type="cellIs" dxfId="16" priority="23" stopIfTrue="1" operator="equal">
      <formula>0</formula>
    </cfRule>
  </conditionalFormatting>
  <conditionalFormatting sqref="E11:E27">
    <cfRule type="cellIs" dxfId="15" priority="21" stopIfTrue="1" operator="equal">
      <formula>0</formula>
    </cfRule>
  </conditionalFormatting>
  <conditionalFormatting sqref="I32 K32 M32">
    <cfRule type="cellIs" dxfId="14" priority="14" operator="greaterThan">
      <formula>6</formula>
    </cfRule>
  </conditionalFormatting>
  <conditionalFormatting sqref="N33">
    <cfRule type="cellIs" dxfId="13" priority="1" operator="equal">
      <formula>1</formula>
    </cfRule>
    <cfRule type="cellIs" dxfId="12" priority="2" operator="greaterThan">
      <formula>15</formula>
    </cfRule>
  </conditionalFormatting>
  <conditionalFormatting sqref="O11:O30">
    <cfRule type="cellIs" dxfId="11" priority="5" operator="greaterThan">
      <formula>15</formula>
    </cfRule>
    <cfRule type="containsBlanks" dxfId="10" priority="6">
      <formula>LEN(TRIM(O11))=0</formula>
    </cfRule>
  </conditionalFormatting>
  <conditionalFormatting sqref="O32:O33">
    <cfRule type="cellIs" dxfId="9" priority="11" operator="greaterThan">
      <formula>6</formula>
    </cfRule>
  </conditionalFormatting>
  <printOptions horizontalCentered="1"/>
  <pageMargins left="0.6" right="0.31" top="0.57999999999999996" bottom="0.27" header="0.31496062992125984" footer="0.16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6"/>
  <sheetViews>
    <sheetView view="pageBreakPreview" topLeftCell="A22" zoomScale="70" zoomScaleNormal="70" zoomScaleSheetLayoutView="70" workbookViewId="0">
      <selection activeCell="F5" sqref="F5"/>
    </sheetView>
  </sheetViews>
  <sheetFormatPr defaultColWidth="8.85546875" defaultRowHeight="16.5" x14ac:dyDescent="0.25"/>
  <cols>
    <col min="1" max="1" width="8.85546875" style="10"/>
    <col min="2" max="2" width="11.7109375" style="10" customWidth="1"/>
    <col min="3" max="3" width="20.7109375" style="10" customWidth="1"/>
    <col min="4" max="4" width="44.7109375" style="10" customWidth="1"/>
    <col min="5" max="5" width="45.7109375" style="10" customWidth="1"/>
    <col min="6" max="6" width="39.7109375" style="11" customWidth="1"/>
    <col min="7" max="7" width="13.28515625" style="23" customWidth="1"/>
    <col min="8" max="8" width="13.28515625" style="23" hidden="1" customWidth="1"/>
    <col min="9" max="9" width="13.7109375" style="23" hidden="1" customWidth="1"/>
    <col min="10" max="13" width="7.5703125" style="10" hidden="1" customWidth="1"/>
    <col min="14" max="14" width="40.7109375" style="41" customWidth="1"/>
    <col min="15" max="15" width="6.140625" style="10" customWidth="1"/>
    <col min="16" max="16" width="3.140625" style="10" customWidth="1"/>
    <col min="17" max="17" width="15.7109375" style="10" customWidth="1"/>
    <col min="18" max="18" width="40.7109375" style="10" customWidth="1"/>
    <col min="19" max="16384" width="8.85546875" style="10"/>
  </cols>
  <sheetData>
    <row r="1" spans="1:18" ht="58.9" customHeight="1" x14ac:dyDescent="0.3">
      <c r="A1" s="150" t="str">
        <f>'GENEL BİLGİ GİRİŞİ'!$B$1</f>
        <v>MİLLİ EĞİTİM BAKANLIĞI</v>
      </c>
      <c r="B1" s="151"/>
      <c r="C1" s="151"/>
      <c r="D1" s="151"/>
      <c r="E1" s="151"/>
      <c r="F1" s="152"/>
      <c r="G1" s="9"/>
      <c r="H1" s="9"/>
      <c r="I1" s="170"/>
      <c r="J1" s="143" t="s">
        <v>46</v>
      </c>
      <c r="K1" s="143" t="s">
        <v>47</v>
      </c>
      <c r="L1" s="143" t="s">
        <v>48</v>
      </c>
      <c r="M1" s="143" t="s">
        <v>49</v>
      </c>
      <c r="N1" s="120" t="s">
        <v>51</v>
      </c>
      <c r="O1" s="9"/>
    </row>
    <row r="2" spans="1:18" s="9" customFormat="1" ht="25.15" customHeight="1" x14ac:dyDescent="0.3">
      <c r="A2" s="155" t="str">
        <f>'GENEL BİLGİ GİRİŞİ'!$D$5</f>
        <v>2024-2025 ÖĞRETİM YILI</v>
      </c>
      <c r="B2" s="156"/>
      <c r="C2" s="156"/>
      <c r="D2" s="156"/>
      <c r="E2" s="156"/>
      <c r="F2" s="157"/>
      <c r="I2" s="170"/>
      <c r="J2" s="143"/>
      <c r="K2" s="143"/>
      <c r="L2" s="143"/>
      <c r="M2" s="143"/>
      <c r="N2" s="120"/>
    </row>
    <row r="3" spans="1:18" s="9" customFormat="1" ht="25.15" customHeight="1" x14ac:dyDescent="0.3">
      <c r="A3" s="158" t="str">
        <f>'GENEL BİLGİ GİRİŞİ'!$D$4</f>
        <v>GENÇ ERKEK ATLETİZM ELEME MÜSABAKA LİSTESİ</v>
      </c>
      <c r="B3" s="159"/>
      <c r="C3" s="159"/>
      <c r="D3" s="159"/>
      <c r="E3" s="159"/>
      <c r="F3" s="160"/>
      <c r="G3" s="21"/>
      <c r="H3" s="21"/>
      <c r="I3" s="170"/>
      <c r="J3" s="143"/>
      <c r="K3" s="143"/>
      <c r="L3" s="143"/>
      <c r="M3" s="143"/>
      <c r="N3" s="120"/>
    </row>
    <row r="4" spans="1:18" s="9" customFormat="1" ht="25.15" customHeight="1" x14ac:dyDescent="0.3">
      <c r="A4" s="135" t="s">
        <v>5</v>
      </c>
      <c r="B4" s="136"/>
      <c r="C4" s="43"/>
      <c r="D4" s="12"/>
      <c r="E4" s="12"/>
      <c r="F4" s="44"/>
      <c r="G4" s="21"/>
      <c r="H4" s="21"/>
      <c r="I4" s="170"/>
      <c r="J4" s="143"/>
      <c r="K4" s="143"/>
      <c r="L4" s="143"/>
      <c r="M4" s="143"/>
      <c r="N4" s="120"/>
    </row>
    <row r="5" spans="1:18" ht="25.15" customHeight="1" x14ac:dyDescent="0.3">
      <c r="A5" s="153" t="s">
        <v>1</v>
      </c>
      <c r="B5" s="154"/>
      <c r="C5" s="123" t="str">
        <f>IFERROR(VLOOKUP(C4,'okul göğüs numaraları'!$B$4:$C$55,2,0),"")</f>
        <v/>
      </c>
      <c r="D5" s="123"/>
      <c r="E5" s="95" t="s">
        <v>108</v>
      </c>
      <c r="F5" s="45" t="s">
        <v>119</v>
      </c>
      <c r="G5" s="25">
        <f>'GENEL BİLGİ GİRİŞİ'!B9</f>
        <v>38961</v>
      </c>
      <c r="H5" s="25"/>
      <c r="I5" s="170"/>
      <c r="J5" s="143"/>
      <c r="K5" s="143"/>
      <c r="L5" s="143"/>
      <c r="M5" s="143"/>
      <c r="N5" s="120"/>
      <c r="O5" s="9"/>
    </row>
    <row r="6" spans="1:18" ht="25.15" customHeight="1" x14ac:dyDescent="0.3">
      <c r="A6" s="153" t="s">
        <v>2</v>
      </c>
      <c r="B6" s="154"/>
      <c r="C6" s="122" t="str">
        <f>'GENEL BİLGİ GİRİŞİ'!$B$4</f>
        <v>GENÇ ERKEK</v>
      </c>
      <c r="D6" s="122"/>
      <c r="E6" s="95" t="s">
        <v>109</v>
      </c>
      <c r="F6" s="46" t="str">
        <f>'GENEL BİLGİ GİRİŞİ'!$B$6</f>
        <v>ATATÜRK STADYUMU</v>
      </c>
      <c r="G6" s="17">
        <f>'GENEL BİLGİ GİRİŞİ'!C9</f>
        <v>40543</v>
      </c>
      <c r="H6" s="17"/>
      <c r="I6" s="170"/>
      <c r="J6" s="143"/>
      <c r="K6" s="143"/>
      <c r="L6" s="143"/>
      <c r="M6" s="143"/>
      <c r="N6" s="120"/>
      <c r="O6" s="9"/>
    </row>
    <row r="7" spans="1:18" ht="25.15" customHeight="1" x14ac:dyDescent="0.25">
      <c r="A7" s="137"/>
      <c r="B7" s="138"/>
      <c r="C7" s="138"/>
      <c r="D7" s="138"/>
      <c r="E7" s="138"/>
      <c r="F7" s="139"/>
      <c r="I7" s="170"/>
      <c r="J7" s="143"/>
      <c r="K7" s="143"/>
      <c r="L7" s="143"/>
      <c r="M7" s="143"/>
      <c r="N7" s="120"/>
    </row>
    <row r="8" spans="1:18" ht="75" customHeight="1" x14ac:dyDescent="0.25">
      <c r="A8" s="127" t="s">
        <v>107</v>
      </c>
      <c r="B8" s="128"/>
      <c r="C8" s="128"/>
      <c r="D8" s="128"/>
      <c r="E8" s="128"/>
      <c r="F8" s="129"/>
      <c r="I8" s="170"/>
      <c r="J8" s="143"/>
      <c r="K8" s="143"/>
      <c r="L8" s="143"/>
      <c r="M8" s="143"/>
      <c r="N8" s="120"/>
    </row>
    <row r="9" spans="1:18" ht="28.5" customHeight="1" thickBot="1" x14ac:dyDescent="0.35">
      <c r="A9" s="167" t="s">
        <v>4</v>
      </c>
      <c r="B9" s="168"/>
      <c r="C9" s="168"/>
      <c r="D9" s="168"/>
      <c r="E9" s="168"/>
      <c r="F9" s="169"/>
      <c r="I9" s="170"/>
      <c r="J9" s="143"/>
      <c r="K9" s="143"/>
      <c r="L9" s="143"/>
      <c r="M9" s="143"/>
      <c r="N9" s="120"/>
      <c r="O9" s="9"/>
    </row>
    <row r="10" spans="1:18" ht="48" customHeight="1" thickBot="1" x14ac:dyDescent="0.3">
      <c r="A10" s="72" t="s">
        <v>55</v>
      </c>
      <c r="B10" s="73" t="s">
        <v>52</v>
      </c>
      <c r="C10" s="73" t="s">
        <v>54</v>
      </c>
      <c r="D10" s="73" t="s">
        <v>0</v>
      </c>
      <c r="E10" s="73" t="s">
        <v>53</v>
      </c>
      <c r="F10" s="74" t="s">
        <v>3</v>
      </c>
      <c r="I10" s="171"/>
      <c r="J10" s="144"/>
      <c r="K10" s="144"/>
      <c r="L10" s="144"/>
      <c r="M10" s="144"/>
      <c r="N10" s="121"/>
      <c r="O10" s="19"/>
      <c r="Q10" s="35" t="s">
        <v>13</v>
      </c>
      <c r="R10" s="35" t="s">
        <v>0</v>
      </c>
    </row>
    <row r="11" spans="1:18" ht="37.9" customHeight="1" x14ac:dyDescent="0.25">
      <c r="A11" s="78">
        <v>1</v>
      </c>
      <c r="B11" s="85">
        <f t="shared" ref="B11:B31" si="0">$C$4</f>
        <v>0</v>
      </c>
      <c r="C11" s="96"/>
      <c r="D11" s="97"/>
      <c r="E11" s="88" t="str">
        <f>$C$5</f>
        <v/>
      </c>
      <c r="F11" s="60" t="s">
        <v>17</v>
      </c>
      <c r="G11" s="20" t="str">
        <f t="shared" ref="G11:G31" si="1">IF(C11="","",IF(C11="-","-",(IF(AND(C11&gt;=$G$5,C11&lt;=$G$6)," ","YARIŞAMAZ"))))</f>
        <v/>
      </c>
      <c r="H11" s="20" t="str">
        <f>TRIM(D11)</f>
        <v/>
      </c>
      <c r="I11" s="26" t="str">
        <f>IF(H11="","*",H11)</f>
        <v>*</v>
      </c>
      <c r="J11" s="27">
        <f t="shared" ref="J11:J31" si="2">COUNTIF($I$11:$I$31,"&lt;="&amp;I11)</f>
        <v>21</v>
      </c>
      <c r="K11" s="27">
        <f>--ISNUMBER(I11)</f>
        <v>0</v>
      </c>
      <c r="L11" s="27">
        <f>--ISBLANK(I11)</f>
        <v>0</v>
      </c>
      <c r="M11" s="27">
        <f>IF(ISNUMBER(I11),J11,IF(ISBLANK(I11),J11,J11+$K$32))+$L$32</f>
        <v>21</v>
      </c>
      <c r="N11" s="40" t="str">
        <f>IFERROR(INDEX($I$11:$I$31,MATCH(LARGE($M$11:$M$31,ROW($N1:N11)+$L$32),$M$11:$M$31,0)),"")</f>
        <v>*</v>
      </c>
      <c r="O11" s="29">
        <f>IF(COUNTIF(N$11:$N11,N11)=1,MAX($O$10:$O10)+1,"")</f>
        <v>1</v>
      </c>
      <c r="Q11" s="33" t="str">
        <f>IF(C11="","-",C11)</f>
        <v>-</v>
      </c>
      <c r="R11" s="34" t="str">
        <f>IF(D11="","-",UPPER(D11))</f>
        <v>-</v>
      </c>
    </row>
    <row r="12" spans="1:18" ht="37.9" customHeight="1" x14ac:dyDescent="0.25">
      <c r="A12" s="79">
        <v>2</v>
      </c>
      <c r="B12" s="86">
        <f t="shared" si="0"/>
        <v>0</v>
      </c>
      <c r="C12" s="98"/>
      <c r="D12" s="99"/>
      <c r="E12" s="86" t="str">
        <f t="shared" ref="E12:E27" si="3">$C$5</f>
        <v/>
      </c>
      <c r="F12" s="61" t="s">
        <v>23</v>
      </c>
      <c r="G12" s="20" t="str">
        <f t="shared" si="1"/>
        <v/>
      </c>
      <c r="H12" s="20" t="str">
        <f t="shared" ref="H12:H30" si="4">TRIM(D12)</f>
        <v/>
      </c>
      <c r="I12" s="26" t="str">
        <f t="shared" ref="I12:I31" si="5">IF(H12="","*",H12)</f>
        <v>*</v>
      </c>
      <c r="J12" s="27">
        <f t="shared" si="2"/>
        <v>21</v>
      </c>
      <c r="K12" s="27">
        <f t="shared" ref="K12:K31" si="6">--ISNUMBER(I12)</f>
        <v>0</v>
      </c>
      <c r="L12" s="27">
        <f t="shared" ref="L12:L31" si="7">--ISBLANK(I12)</f>
        <v>0</v>
      </c>
      <c r="M12" s="27">
        <f t="shared" ref="M12:M31" si="8">IF(ISNUMBER(I12),J12,IF(ISBLANK(I12),J12,J12+$K$32))+$L$32</f>
        <v>21</v>
      </c>
      <c r="N12" s="40" t="str">
        <f>IFERROR(INDEX($I$11:$I$31,MATCH(LARGE($M$11:$M$31,ROW($N2:N12)+$L$32),$M$11:$M$31,0)),"")</f>
        <v>*</v>
      </c>
      <c r="O12" s="29" t="str">
        <f>IF(COUNTIF(N$11:$N12,N12)=1,MAX($O$10:$O11)+1,"")</f>
        <v/>
      </c>
      <c r="Q12" s="33" t="str">
        <f t="shared" ref="Q12:Q31" si="9">IF(C12="","-",C12)</f>
        <v>-</v>
      </c>
      <c r="R12" s="34" t="str">
        <f t="shared" ref="R12:R31" si="10">IF(D12="","-",UPPER(D12))</f>
        <v>-</v>
      </c>
    </row>
    <row r="13" spans="1:18" ht="37.9" customHeight="1" x14ac:dyDescent="0.25">
      <c r="A13" s="79">
        <v>3</v>
      </c>
      <c r="B13" s="86">
        <f t="shared" si="0"/>
        <v>0</v>
      </c>
      <c r="C13" s="98"/>
      <c r="D13" s="99"/>
      <c r="E13" s="86" t="str">
        <f t="shared" si="3"/>
        <v/>
      </c>
      <c r="F13" s="61" t="s">
        <v>18</v>
      </c>
      <c r="G13" s="20" t="str">
        <f t="shared" si="1"/>
        <v/>
      </c>
      <c r="H13" s="20" t="str">
        <f t="shared" si="4"/>
        <v/>
      </c>
      <c r="I13" s="26" t="str">
        <f t="shared" si="5"/>
        <v>*</v>
      </c>
      <c r="J13" s="27">
        <f t="shared" si="2"/>
        <v>21</v>
      </c>
      <c r="K13" s="27">
        <f t="shared" si="6"/>
        <v>0</v>
      </c>
      <c r="L13" s="27">
        <f t="shared" si="7"/>
        <v>0</v>
      </c>
      <c r="M13" s="27">
        <f t="shared" si="8"/>
        <v>21</v>
      </c>
      <c r="N13" s="40" t="str">
        <f>IFERROR(INDEX($I$11:$I$31,MATCH(LARGE($M$11:$M$31,ROW($N3:N13)+$L$32),$M$11:$M$31,0)),"")</f>
        <v>*</v>
      </c>
      <c r="O13" s="29" t="str">
        <f>IF(COUNTIF(N$11:$N13,N13)=1,MAX($O$10:$O12)+1,"")</f>
        <v/>
      </c>
      <c r="Q13" s="33" t="str">
        <f t="shared" si="9"/>
        <v>-</v>
      </c>
      <c r="R13" s="34" t="str">
        <f t="shared" si="10"/>
        <v>-</v>
      </c>
    </row>
    <row r="14" spans="1:18" ht="37.9" customHeight="1" x14ac:dyDescent="0.25">
      <c r="A14" s="79">
        <v>4</v>
      </c>
      <c r="B14" s="86">
        <f t="shared" si="0"/>
        <v>0</v>
      </c>
      <c r="C14" s="98"/>
      <c r="D14" s="99"/>
      <c r="E14" s="86" t="str">
        <f t="shared" si="3"/>
        <v/>
      </c>
      <c r="F14" s="61" t="s">
        <v>19</v>
      </c>
      <c r="G14" s="20" t="str">
        <f t="shared" si="1"/>
        <v/>
      </c>
      <c r="H14" s="20" t="str">
        <f t="shared" si="4"/>
        <v/>
      </c>
      <c r="I14" s="26" t="str">
        <f t="shared" si="5"/>
        <v>*</v>
      </c>
      <c r="J14" s="27">
        <f t="shared" si="2"/>
        <v>21</v>
      </c>
      <c r="K14" s="27">
        <f t="shared" si="6"/>
        <v>0</v>
      </c>
      <c r="L14" s="27">
        <f t="shared" si="7"/>
        <v>0</v>
      </c>
      <c r="M14" s="27">
        <f t="shared" si="8"/>
        <v>21</v>
      </c>
      <c r="N14" s="40" t="str">
        <f>IFERROR(INDEX($I$11:$I$31,MATCH(LARGE($M$11:$M$31,ROW($N4:N14)+$L$32),$M$11:$M$31,0)),"")</f>
        <v>*</v>
      </c>
      <c r="O14" s="29" t="str">
        <f>IF(COUNTIF(N$11:$N14,N14)=1,MAX($O$10:$O13)+1,"")</f>
        <v/>
      </c>
      <c r="Q14" s="33" t="str">
        <f t="shared" si="9"/>
        <v>-</v>
      </c>
      <c r="R14" s="34" t="str">
        <f t="shared" si="10"/>
        <v>-</v>
      </c>
    </row>
    <row r="15" spans="1:18" ht="37.9" customHeight="1" x14ac:dyDescent="0.25">
      <c r="A15" s="79">
        <v>5</v>
      </c>
      <c r="B15" s="86">
        <f t="shared" si="0"/>
        <v>0</v>
      </c>
      <c r="C15" s="98"/>
      <c r="D15" s="99"/>
      <c r="E15" s="86" t="str">
        <f t="shared" si="3"/>
        <v/>
      </c>
      <c r="F15" s="61" t="s">
        <v>45</v>
      </c>
      <c r="G15" s="20" t="str">
        <f t="shared" si="1"/>
        <v/>
      </c>
      <c r="H15" s="20" t="str">
        <f t="shared" si="4"/>
        <v/>
      </c>
      <c r="I15" s="26" t="str">
        <f t="shared" si="5"/>
        <v>*</v>
      </c>
      <c r="J15" s="27">
        <f t="shared" si="2"/>
        <v>21</v>
      </c>
      <c r="K15" s="27">
        <f t="shared" si="6"/>
        <v>0</v>
      </c>
      <c r="L15" s="27">
        <f t="shared" si="7"/>
        <v>0</v>
      </c>
      <c r="M15" s="27">
        <f t="shared" si="8"/>
        <v>21</v>
      </c>
      <c r="N15" s="40" t="str">
        <f>IFERROR(INDEX($I$11:$I$31,MATCH(LARGE($M$11:$M$31,ROW($N5:N15)+$L$32),$M$11:$M$31,0)),"")</f>
        <v>*</v>
      </c>
      <c r="O15" s="29" t="str">
        <f>IF(COUNTIF(N$11:$N15,N15)=1,MAX($O$10:$O14)+1,"")</f>
        <v/>
      </c>
      <c r="Q15" s="33" t="str">
        <f t="shared" si="9"/>
        <v>-</v>
      </c>
      <c r="R15" s="34" t="str">
        <f t="shared" si="10"/>
        <v>-</v>
      </c>
    </row>
    <row r="16" spans="1:18" ht="37.9" customHeight="1" x14ac:dyDescent="0.25">
      <c r="A16" s="79">
        <v>6</v>
      </c>
      <c r="B16" s="86">
        <f t="shared" si="0"/>
        <v>0</v>
      </c>
      <c r="C16" s="98"/>
      <c r="D16" s="99"/>
      <c r="E16" s="86" t="str">
        <f t="shared" si="3"/>
        <v/>
      </c>
      <c r="F16" s="61" t="s">
        <v>20</v>
      </c>
      <c r="G16" s="20" t="str">
        <f t="shared" si="1"/>
        <v/>
      </c>
      <c r="H16" s="20" t="str">
        <f t="shared" si="4"/>
        <v/>
      </c>
      <c r="I16" s="26" t="str">
        <f t="shared" si="5"/>
        <v>*</v>
      </c>
      <c r="J16" s="27">
        <f t="shared" si="2"/>
        <v>21</v>
      </c>
      <c r="K16" s="27">
        <f t="shared" si="6"/>
        <v>0</v>
      </c>
      <c r="L16" s="27">
        <f t="shared" si="7"/>
        <v>0</v>
      </c>
      <c r="M16" s="27">
        <f t="shared" si="8"/>
        <v>21</v>
      </c>
      <c r="N16" s="40" t="str">
        <f>IFERROR(INDEX($I$11:$I$31,MATCH(LARGE($M$11:$M$31,ROW($N6:N16)+$L$32),$M$11:$M$31,0)),"")</f>
        <v>*</v>
      </c>
      <c r="O16" s="29" t="str">
        <f>IF(COUNTIF(N$11:$N16,N16)=1,MAX($O$10:$O15)+1,"")</f>
        <v/>
      </c>
      <c r="Q16" s="33" t="str">
        <f t="shared" si="9"/>
        <v>-</v>
      </c>
      <c r="R16" s="34" t="str">
        <f t="shared" si="10"/>
        <v>-</v>
      </c>
    </row>
    <row r="17" spans="1:18" ht="37.9" customHeight="1" x14ac:dyDescent="0.25">
      <c r="A17" s="79">
        <v>7</v>
      </c>
      <c r="B17" s="86">
        <f t="shared" si="0"/>
        <v>0</v>
      </c>
      <c r="C17" s="98"/>
      <c r="D17" s="99"/>
      <c r="E17" s="86" t="str">
        <f t="shared" si="3"/>
        <v/>
      </c>
      <c r="F17" s="61" t="s">
        <v>21</v>
      </c>
      <c r="G17" s="20" t="str">
        <f t="shared" si="1"/>
        <v/>
      </c>
      <c r="H17" s="20" t="str">
        <f t="shared" si="4"/>
        <v/>
      </c>
      <c r="I17" s="26" t="str">
        <f t="shared" si="5"/>
        <v>*</v>
      </c>
      <c r="J17" s="27">
        <f t="shared" si="2"/>
        <v>21</v>
      </c>
      <c r="K17" s="27">
        <f t="shared" si="6"/>
        <v>0</v>
      </c>
      <c r="L17" s="27">
        <f t="shared" si="7"/>
        <v>0</v>
      </c>
      <c r="M17" s="27">
        <f t="shared" si="8"/>
        <v>21</v>
      </c>
      <c r="N17" s="40" t="str">
        <f>IFERROR(INDEX($I$11:$I$31,MATCH(LARGE($M$11:$M$31,ROW($N7:N17)+$L$32),$M$11:$M$31,0)),"")</f>
        <v>*</v>
      </c>
      <c r="O17" s="29" t="str">
        <f>IF(COUNTIF(N$11:$N17,N17)=1,MAX($O$10:$O16)+1,"")</f>
        <v/>
      </c>
      <c r="Q17" s="33" t="str">
        <f t="shared" si="9"/>
        <v>-</v>
      </c>
      <c r="R17" s="34" t="str">
        <f t="shared" si="10"/>
        <v>-</v>
      </c>
    </row>
    <row r="18" spans="1:18" ht="37.9" customHeight="1" x14ac:dyDescent="0.25">
      <c r="A18" s="79">
        <v>8</v>
      </c>
      <c r="B18" s="86">
        <f t="shared" si="0"/>
        <v>0</v>
      </c>
      <c r="C18" s="98"/>
      <c r="D18" s="99"/>
      <c r="E18" s="86" t="str">
        <f t="shared" si="3"/>
        <v/>
      </c>
      <c r="F18" s="61" t="s">
        <v>22</v>
      </c>
      <c r="G18" s="20" t="str">
        <f t="shared" si="1"/>
        <v/>
      </c>
      <c r="H18" s="20" t="str">
        <f t="shared" si="4"/>
        <v/>
      </c>
      <c r="I18" s="26" t="str">
        <f t="shared" si="5"/>
        <v>*</v>
      </c>
      <c r="J18" s="27">
        <f t="shared" si="2"/>
        <v>21</v>
      </c>
      <c r="K18" s="27">
        <f t="shared" si="6"/>
        <v>0</v>
      </c>
      <c r="L18" s="27">
        <f t="shared" si="7"/>
        <v>0</v>
      </c>
      <c r="M18" s="27">
        <f t="shared" si="8"/>
        <v>21</v>
      </c>
      <c r="N18" s="40" t="str">
        <f>IFERROR(INDEX($I$11:$I$31,MATCH(LARGE($M$11:$M$31,ROW($N8:N18)+$L$32),$M$11:$M$31,0)),"")</f>
        <v>*</v>
      </c>
      <c r="O18" s="29" t="str">
        <f>IF(COUNTIF(N$11:$N18,N18)=1,MAX($O$10:$O17)+1,"")</f>
        <v/>
      </c>
      <c r="Q18" s="33" t="str">
        <f t="shared" si="9"/>
        <v>-</v>
      </c>
      <c r="R18" s="34" t="str">
        <f t="shared" si="10"/>
        <v>-</v>
      </c>
    </row>
    <row r="19" spans="1:18" ht="37.9" customHeight="1" x14ac:dyDescent="0.25">
      <c r="A19" s="79">
        <v>9</v>
      </c>
      <c r="B19" s="86">
        <f t="shared" si="0"/>
        <v>0</v>
      </c>
      <c r="C19" s="102"/>
      <c r="D19" s="103"/>
      <c r="E19" s="86" t="str">
        <f t="shared" si="3"/>
        <v/>
      </c>
      <c r="F19" s="62" t="s">
        <v>26</v>
      </c>
      <c r="G19" s="20" t="str">
        <f t="shared" si="1"/>
        <v/>
      </c>
      <c r="H19" s="20" t="str">
        <f t="shared" si="4"/>
        <v/>
      </c>
      <c r="I19" s="26" t="str">
        <f t="shared" si="5"/>
        <v>*</v>
      </c>
      <c r="J19" s="27">
        <f t="shared" si="2"/>
        <v>21</v>
      </c>
      <c r="K19" s="27">
        <f t="shared" si="6"/>
        <v>0</v>
      </c>
      <c r="L19" s="27">
        <f t="shared" si="7"/>
        <v>0</v>
      </c>
      <c r="M19" s="27">
        <f t="shared" si="8"/>
        <v>21</v>
      </c>
      <c r="N19" s="40" t="str">
        <f>IFERROR(INDEX($I$11:$I$31,MATCH(LARGE($M$11:$M$31,ROW($N9:N19)+$L$32),$M$11:$M$31,0)),"")</f>
        <v>*</v>
      </c>
      <c r="O19" s="29" t="str">
        <f>IF(COUNTIF(N$11:$N19,N19)=1,MAX($O$10:$O18)+1,"")</f>
        <v/>
      </c>
      <c r="Q19" s="33" t="str">
        <f t="shared" si="9"/>
        <v>-</v>
      </c>
      <c r="R19" s="34" t="str">
        <f t="shared" si="10"/>
        <v>-</v>
      </c>
    </row>
    <row r="20" spans="1:18" ht="37.9" customHeight="1" x14ac:dyDescent="0.25">
      <c r="A20" s="79">
        <v>10</v>
      </c>
      <c r="B20" s="86">
        <f t="shared" si="0"/>
        <v>0</v>
      </c>
      <c r="C20" s="102"/>
      <c r="D20" s="103"/>
      <c r="E20" s="86" t="str">
        <f t="shared" si="3"/>
        <v/>
      </c>
      <c r="F20" s="62" t="s">
        <v>27</v>
      </c>
      <c r="G20" s="20" t="str">
        <f t="shared" si="1"/>
        <v/>
      </c>
      <c r="H20" s="20" t="str">
        <f t="shared" si="4"/>
        <v/>
      </c>
      <c r="I20" s="26" t="str">
        <f t="shared" si="5"/>
        <v>*</v>
      </c>
      <c r="J20" s="27">
        <f t="shared" si="2"/>
        <v>21</v>
      </c>
      <c r="K20" s="27">
        <f t="shared" si="6"/>
        <v>0</v>
      </c>
      <c r="L20" s="27">
        <f t="shared" si="7"/>
        <v>0</v>
      </c>
      <c r="M20" s="27">
        <f t="shared" si="8"/>
        <v>21</v>
      </c>
      <c r="N20" s="40" t="str">
        <f>IFERROR(INDEX($I$11:$I$31,MATCH(LARGE($M$11:$M$31,ROW($N10:N20)+$L$32),$M$11:$M$31,0)),"")</f>
        <v>*</v>
      </c>
      <c r="O20" s="29" t="str">
        <f>IF(COUNTIF(N$11:$N20,N20)=1,MAX($O$10:$O19)+1,"")</f>
        <v/>
      </c>
      <c r="Q20" s="33" t="str">
        <f t="shared" si="9"/>
        <v>-</v>
      </c>
      <c r="R20" s="34" t="str">
        <f t="shared" si="10"/>
        <v>-</v>
      </c>
    </row>
    <row r="21" spans="1:18" ht="37.9" customHeight="1" x14ac:dyDescent="0.25">
      <c r="A21" s="79">
        <v>11</v>
      </c>
      <c r="B21" s="86">
        <f t="shared" si="0"/>
        <v>0</v>
      </c>
      <c r="C21" s="102"/>
      <c r="D21" s="103"/>
      <c r="E21" s="86" t="str">
        <f t="shared" si="3"/>
        <v/>
      </c>
      <c r="F21" s="62" t="s">
        <v>28</v>
      </c>
      <c r="G21" s="20" t="str">
        <f t="shared" si="1"/>
        <v/>
      </c>
      <c r="H21" s="20" t="str">
        <f t="shared" si="4"/>
        <v/>
      </c>
      <c r="I21" s="26" t="str">
        <f t="shared" si="5"/>
        <v>*</v>
      </c>
      <c r="J21" s="27">
        <f t="shared" si="2"/>
        <v>21</v>
      </c>
      <c r="K21" s="27">
        <f t="shared" si="6"/>
        <v>0</v>
      </c>
      <c r="L21" s="27">
        <f t="shared" si="7"/>
        <v>0</v>
      </c>
      <c r="M21" s="27">
        <f t="shared" si="8"/>
        <v>21</v>
      </c>
      <c r="N21" s="40" t="str">
        <f>IFERROR(INDEX($I$11:$I$31,MATCH(LARGE($M$11:$M$31,ROW($N11:N21)+$L$32),$M$11:$M$31,0)),"")</f>
        <v>*</v>
      </c>
      <c r="O21" s="29" t="str">
        <f>IF(COUNTIF(N$11:$N21,N21)=1,MAX($O$10:$O20)+1,"")</f>
        <v/>
      </c>
      <c r="Q21" s="33" t="str">
        <f t="shared" si="9"/>
        <v>-</v>
      </c>
      <c r="R21" s="34" t="str">
        <f t="shared" si="10"/>
        <v>-</v>
      </c>
    </row>
    <row r="22" spans="1:18" ht="37.9" customHeight="1" x14ac:dyDescent="0.25">
      <c r="A22" s="79">
        <v>12</v>
      </c>
      <c r="B22" s="86">
        <f t="shared" si="0"/>
        <v>0</v>
      </c>
      <c r="C22" s="102"/>
      <c r="D22" s="103"/>
      <c r="E22" s="86" t="str">
        <f t="shared" si="3"/>
        <v/>
      </c>
      <c r="F22" s="62" t="s">
        <v>29</v>
      </c>
      <c r="G22" s="20" t="str">
        <f t="shared" si="1"/>
        <v/>
      </c>
      <c r="H22" s="20" t="str">
        <f t="shared" si="4"/>
        <v/>
      </c>
      <c r="I22" s="26" t="str">
        <f t="shared" si="5"/>
        <v>*</v>
      </c>
      <c r="J22" s="27">
        <f t="shared" si="2"/>
        <v>21</v>
      </c>
      <c r="K22" s="27">
        <f t="shared" si="6"/>
        <v>0</v>
      </c>
      <c r="L22" s="27">
        <f t="shared" si="7"/>
        <v>0</v>
      </c>
      <c r="M22" s="27">
        <f t="shared" si="8"/>
        <v>21</v>
      </c>
      <c r="N22" s="40" t="str">
        <f>IFERROR(INDEX($I$11:$I$31,MATCH(LARGE($M$11:$M$31,ROW($N12:N22)+$L$32),$M$11:$M$31,0)),"")</f>
        <v>*</v>
      </c>
      <c r="O22" s="29" t="str">
        <f>IF(COUNTIF(N$11:$N22,N22)=1,MAX($O$10:$O21)+1,"")</f>
        <v/>
      </c>
      <c r="Q22" s="33" t="str">
        <f t="shared" si="9"/>
        <v>-</v>
      </c>
      <c r="R22" s="34" t="str">
        <f t="shared" si="10"/>
        <v>-</v>
      </c>
    </row>
    <row r="23" spans="1:18" ht="37.9" customHeight="1" x14ac:dyDescent="0.25">
      <c r="A23" s="79">
        <v>13</v>
      </c>
      <c r="B23" s="86">
        <f t="shared" si="0"/>
        <v>0</v>
      </c>
      <c r="C23" s="102"/>
      <c r="D23" s="103"/>
      <c r="E23" s="86" t="str">
        <f t="shared" si="3"/>
        <v/>
      </c>
      <c r="F23" s="62" t="s">
        <v>30</v>
      </c>
      <c r="G23" s="20" t="str">
        <f t="shared" si="1"/>
        <v/>
      </c>
      <c r="H23" s="20" t="str">
        <f t="shared" si="4"/>
        <v/>
      </c>
      <c r="I23" s="26" t="str">
        <f t="shared" si="5"/>
        <v>*</v>
      </c>
      <c r="J23" s="27">
        <f t="shared" si="2"/>
        <v>21</v>
      </c>
      <c r="K23" s="27">
        <f t="shared" si="6"/>
        <v>0</v>
      </c>
      <c r="L23" s="27">
        <f t="shared" si="7"/>
        <v>0</v>
      </c>
      <c r="M23" s="27">
        <f t="shared" si="8"/>
        <v>21</v>
      </c>
      <c r="N23" s="40" t="str">
        <f>IFERROR(INDEX($I$11:$I$31,MATCH(LARGE($M$11:$M$31,ROW($N13:N23)+$L$32),$M$11:$M$31,0)),"")</f>
        <v>*</v>
      </c>
      <c r="O23" s="29" t="str">
        <f>IF(COUNTIF(N$11:$N23,N23)=1,MAX($O$10:$O22)+1,"")</f>
        <v/>
      </c>
      <c r="Q23" s="33" t="str">
        <f t="shared" si="9"/>
        <v>-</v>
      </c>
      <c r="R23" s="34" t="str">
        <f t="shared" si="10"/>
        <v>-</v>
      </c>
    </row>
    <row r="24" spans="1:18" ht="37.9" customHeight="1" x14ac:dyDescent="0.25">
      <c r="A24" s="79">
        <v>14</v>
      </c>
      <c r="B24" s="86">
        <f t="shared" si="0"/>
        <v>0</v>
      </c>
      <c r="C24" s="102"/>
      <c r="D24" s="103"/>
      <c r="E24" s="86" t="str">
        <f t="shared" si="3"/>
        <v/>
      </c>
      <c r="F24" s="62" t="s">
        <v>31</v>
      </c>
      <c r="G24" s="20" t="str">
        <f t="shared" si="1"/>
        <v/>
      </c>
      <c r="H24" s="20" t="str">
        <f t="shared" si="4"/>
        <v/>
      </c>
      <c r="I24" s="26" t="str">
        <f t="shared" si="5"/>
        <v>*</v>
      </c>
      <c r="J24" s="27">
        <f t="shared" si="2"/>
        <v>21</v>
      </c>
      <c r="K24" s="27">
        <f t="shared" si="6"/>
        <v>0</v>
      </c>
      <c r="L24" s="27">
        <f t="shared" si="7"/>
        <v>0</v>
      </c>
      <c r="M24" s="27">
        <f t="shared" si="8"/>
        <v>21</v>
      </c>
      <c r="N24" s="40" t="str">
        <f>IFERROR(INDEX($I$11:$I$31,MATCH(LARGE($M$11:$M$31,ROW($N14:N24)+$L$32),$M$11:$M$31,0)),"")</f>
        <v>*</v>
      </c>
      <c r="O24" s="29" t="str">
        <f>IF(COUNTIF(N$11:$N24,N24)=1,MAX($O$10:$O23)+1,"")</f>
        <v/>
      </c>
      <c r="Q24" s="33" t="str">
        <f t="shared" si="9"/>
        <v>-</v>
      </c>
      <c r="R24" s="34" t="str">
        <f t="shared" si="10"/>
        <v>-</v>
      </c>
    </row>
    <row r="25" spans="1:18" ht="37.9" customHeight="1" x14ac:dyDescent="0.25">
      <c r="A25" s="79">
        <v>15</v>
      </c>
      <c r="B25" s="86">
        <f t="shared" si="0"/>
        <v>0</v>
      </c>
      <c r="C25" s="102"/>
      <c r="D25" s="103"/>
      <c r="E25" s="86" t="str">
        <f t="shared" si="3"/>
        <v/>
      </c>
      <c r="F25" s="62" t="s">
        <v>32</v>
      </c>
      <c r="G25" s="20" t="str">
        <f t="shared" si="1"/>
        <v/>
      </c>
      <c r="H25" s="20" t="str">
        <f t="shared" si="4"/>
        <v/>
      </c>
      <c r="I25" s="26" t="str">
        <f t="shared" si="5"/>
        <v>*</v>
      </c>
      <c r="J25" s="27">
        <f t="shared" si="2"/>
        <v>21</v>
      </c>
      <c r="K25" s="27">
        <f t="shared" si="6"/>
        <v>0</v>
      </c>
      <c r="L25" s="27">
        <f t="shared" si="7"/>
        <v>0</v>
      </c>
      <c r="M25" s="27">
        <f t="shared" si="8"/>
        <v>21</v>
      </c>
      <c r="N25" s="40" t="str">
        <f>IFERROR(INDEX($I$11:$I$31,MATCH(LARGE($M$11:$M$31,ROW($N15:N25)+$L$32),$M$11:$M$31,0)),"")</f>
        <v>*</v>
      </c>
      <c r="O25" s="29" t="str">
        <f>IF(COUNTIF(N$11:$N25,N25)=1,MAX($O$10:$O24)+1,"")</f>
        <v/>
      </c>
      <c r="Q25" s="33" t="str">
        <f t="shared" si="9"/>
        <v>-</v>
      </c>
      <c r="R25" s="34" t="str">
        <f t="shared" si="10"/>
        <v>-</v>
      </c>
    </row>
    <row r="26" spans="1:18" ht="37.9" customHeight="1" x14ac:dyDescent="0.25">
      <c r="A26" s="80">
        <v>16</v>
      </c>
      <c r="B26" s="86">
        <f t="shared" si="0"/>
        <v>0</v>
      </c>
      <c r="C26" s="102"/>
      <c r="D26" s="103"/>
      <c r="E26" s="86" t="str">
        <f t="shared" si="3"/>
        <v/>
      </c>
      <c r="F26" s="63" t="s">
        <v>33</v>
      </c>
      <c r="G26" s="20" t="str">
        <f t="shared" si="1"/>
        <v/>
      </c>
      <c r="H26" s="20" t="str">
        <f t="shared" si="4"/>
        <v/>
      </c>
      <c r="I26" s="26" t="str">
        <f t="shared" si="5"/>
        <v>*</v>
      </c>
      <c r="J26" s="27">
        <f t="shared" si="2"/>
        <v>21</v>
      </c>
      <c r="K26" s="27">
        <f t="shared" si="6"/>
        <v>0</v>
      </c>
      <c r="L26" s="27">
        <f t="shared" si="7"/>
        <v>0</v>
      </c>
      <c r="M26" s="27">
        <f t="shared" si="8"/>
        <v>21</v>
      </c>
      <c r="N26" s="40" t="str">
        <f>IFERROR(INDEX($I$11:$I$31,MATCH(LARGE($M$11:$M$31,ROW($N16:N26)+$L$32),$M$11:$M$31,0)),"")</f>
        <v>*</v>
      </c>
      <c r="O26" s="29" t="str">
        <f>IF(COUNTIF(N$11:$N26,N26)=1,MAX($O$10:$O25)+1,"")</f>
        <v/>
      </c>
      <c r="Q26" s="33" t="str">
        <f t="shared" si="9"/>
        <v>-</v>
      </c>
      <c r="R26" s="34" t="str">
        <f t="shared" si="10"/>
        <v>-</v>
      </c>
    </row>
    <row r="27" spans="1:18" ht="37.9" customHeight="1" thickBot="1" x14ac:dyDescent="0.3">
      <c r="A27" s="81">
        <v>17</v>
      </c>
      <c r="B27" s="87">
        <f t="shared" si="0"/>
        <v>0</v>
      </c>
      <c r="C27" s="114"/>
      <c r="D27" s="115"/>
      <c r="E27" s="87" t="str">
        <f t="shared" si="3"/>
        <v/>
      </c>
      <c r="F27" s="64" t="s">
        <v>44</v>
      </c>
      <c r="G27" s="20" t="str">
        <f t="shared" si="1"/>
        <v/>
      </c>
      <c r="H27" s="20" t="str">
        <f t="shared" si="4"/>
        <v/>
      </c>
      <c r="I27" s="26" t="str">
        <f t="shared" si="5"/>
        <v>*</v>
      </c>
      <c r="J27" s="27">
        <f t="shared" si="2"/>
        <v>21</v>
      </c>
      <c r="K27" s="27">
        <f t="shared" si="6"/>
        <v>0</v>
      </c>
      <c r="L27" s="27">
        <f t="shared" si="7"/>
        <v>0</v>
      </c>
      <c r="M27" s="27">
        <f t="shared" si="8"/>
        <v>21</v>
      </c>
      <c r="N27" s="40" t="str">
        <f>IFERROR(INDEX($I$11:$I$31,MATCH(LARGE($M$11:$M$31,ROW($N17:N27)+$L$32),$M$11:$M$31,0)),"")</f>
        <v>*</v>
      </c>
      <c r="O27" s="29" t="str">
        <f>IF(COUNTIF(N$11:$N27,N27)=1,MAX($O$10:$O26)+1,"")</f>
        <v/>
      </c>
      <c r="Q27" s="33" t="str">
        <f t="shared" si="9"/>
        <v>-</v>
      </c>
      <c r="R27" s="34" t="str">
        <f t="shared" si="10"/>
        <v>-</v>
      </c>
    </row>
    <row r="28" spans="1:18" ht="37.9" customHeight="1" x14ac:dyDescent="0.25">
      <c r="A28" s="82">
        <v>18</v>
      </c>
      <c r="B28" s="88">
        <f t="shared" si="0"/>
        <v>0</v>
      </c>
      <c r="C28" s="106"/>
      <c r="D28" s="107"/>
      <c r="E28" s="164" t="s">
        <v>43</v>
      </c>
      <c r="F28" s="65" t="s">
        <v>17</v>
      </c>
      <c r="G28" s="20" t="str">
        <f t="shared" si="1"/>
        <v/>
      </c>
      <c r="H28" s="20" t="str">
        <f t="shared" si="4"/>
        <v/>
      </c>
      <c r="I28" s="26" t="str">
        <f t="shared" si="5"/>
        <v>*</v>
      </c>
      <c r="J28" s="27">
        <f t="shared" si="2"/>
        <v>21</v>
      </c>
      <c r="K28" s="27">
        <f t="shared" si="6"/>
        <v>0</v>
      </c>
      <c r="L28" s="27">
        <f t="shared" si="7"/>
        <v>0</v>
      </c>
      <c r="M28" s="27">
        <f t="shared" si="8"/>
        <v>21</v>
      </c>
      <c r="N28" s="40" t="str">
        <f>IFERROR(INDEX($I$11:$I$31,MATCH(LARGE($M$11:$M$31,ROW($N18:N28)+$L$32),$M$11:$M$31,0)),"")</f>
        <v>*</v>
      </c>
      <c r="O28" s="29" t="str">
        <f>IF(COUNTIF(N$11:$N28,N28)=1,MAX($O$10:$O27)+1,"")</f>
        <v/>
      </c>
      <c r="Q28" s="33" t="str">
        <f t="shared" si="9"/>
        <v>-</v>
      </c>
      <c r="R28" s="34" t="str">
        <f t="shared" si="10"/>
        <v>-</v>
      </c>
    </row>
    <row r="29" spans="1:18" ht="37.9" customHeight="1" x14ac:dyDescent="0.25">
      <c r="A29" s="79">
        <v>19</v>
      </c>
      <c r="B29" s="86">
        <f t="shared" si="0"/>
        <v>0</v>
      </c>
      <c r="C29" s="102"/>
      <c r="D29" s="103"/>
      <c r="E29" s="165"/>
      <c r="F29" s="66" t="s">
        <v>18</v>
      </c>
      <c r="G29" s="20" t="str">
        <f t="shared" si="1"/>
        <v/>
      </c>
      <c r="H29" s="20" t="str">
        <f t="shared" si="4"/>
        <v/>
      </c>
      <c r="I29" s="26" t="str">
        <f t="shared" si="5"/>
        <v>*</v>
      </c>
      <c r="J29" s="27">
        <f t="shared" si="2"/>
        <v>21</v>
      </c>
      <c r="K29" s="27">
        <f t="shared" si="6"/>
        <v>0</v>
      </c>
      <c r="L29" s="27">
        <f t="shared" si="7"/>
        <v>0</v>
      </c>
      <c r="M29" s="27">
        <f>IF(ISNUMBER(I29),J29,IF(ISBLANK(I29),J29,J29+$K$32))+$L$32</f>
        <v>21</v>
      </c>
      <c r="N29" s="40" t="str">
        <f>IFERROR(INDEX($I$11:$I$31,MATCH(LARGE($M$11:$M$31,ROW($N19:N29)+$L$32),$M$11:$M$31,0)),"")</f>
        <v>*</v>
      </c>
      <c r="O29" s="29" t="str">
        <f>IF(COUNTIF(N$11:$N29,N29)=1,MAX($O$10:$O28)+1,"")</f>
        <v/>
      </c>
      <c r="Q29" s="33" t="str">
        <f t="shared" si="9"/>
        <v>-</v>
      </c>
      <c r="R29" s="34" t="str">
        <f t="shared" si="10"/>
        <v>-</v>
      </c>
    </row>
    <row r="30" spans="1:18" ht="37.9" customHeight="1" x14ac:dyDescent="0.25">
      <c r="A30" s="79">
        <v>20</v>
      </c>
      <c r="B30" s="86">
        <f t="shared" si="0"/>
        <v>0</v>
      </c>
      <c r="C30" s="102"/>
      <c r="D30" s="103"/>
      <c r="E30" s="165"/>
      <c r="F30" s="66" t="s">
        <v>24</v>
      </c>
      <c r="G30" s="20" t="str">
        <f t="shared" si="1"/>
        <v/>
      </c>
      <c r="H30" s="20" t="str">
        <f t="shared" si="4"/>
        <v/>
      </c>
      <c r="I30" s="26" t="str">
        <f t="shared" si="5"/>
        <v>*</v>
      </c>
      <c r="J30" s="27">
        <f t="shared" si="2"/>
        <v>21</v>
      </c>
      <c r="K30" s="27">
        <f t="shared" si="6"/>
        <v>0</v>
      </c>
      <c r="L30" s="27">
        <f t="shared" si="7"/>
        <v>0</v>
      </c>
      <c r="M30" s="27">
        <f t="shared" si="8"/>
        <v>21</v>
      </c>
      <c r="N30" s="40" t="str">
        <f>IFERROR(INDEX($I$11:$I$31,MATCH(LARGE($M$11:$M$31,ROW($N20:N30)+$L$32),$M$11:$M$31,0)),"")</f>
        <v>*</v>
      </c>
      <c r="O30" s="29" t="str">
        <f>IF(COUNTIF(N$11:$N30,N30)=1,MAX($O$10:$O29)+1,"")</f>
        <v/>
      </c>
      <c r="Q30" s="33" t="str">
        <f t="shared" si="9"/>
        <v>-</v>
      </c>
      <c r="R30" s="34" t="str">
        <f t="shared" si="10"/>
        <v>-</v>
      </c>
    </row>
    <row r="31" spans="1:18" ht="37.9" customHeight="1" thickBot="1" x14ac:dyDescent="0.3">
      <c r="A31" s="81">
        <v>21</v>
      </c>
      <c r="B31" s="87">
        <f t="shared" si="0"/>
        <v>0</v>
      </c>
      <c r="C31" s="104"/>
      <c r="D31" s="105"/>
      <c r="E31" s="166"/>
      <c r="F31" s="67" t="s">
        <v>19</v>
      </c>
      <c r="G31" s="20" t="str">
        <f t="shared" si="1"/>
        <v/>
      </c>
      <c r="H31" s="20" t="str">
        <f>TRIM(D31)</f>
        <v/>
      </c>
      <c r="I31" s="26" t="str">
        <f t="shared" si="5"/>
        <v>*</v>
      </c>
      <c r="J31" s="27">
        <f t="shared" si="2"/>
        <v>21</v>
      </c>
      <c r="K31" s="27">
        <f t="shared" si="6"/>
        <v>0</v>
      </c>
      <c r="L31" s="27">
        <f t="shared" si="7"/>
        <v>0</v>
      </c>
      <c r="M31" s="27">
        <f t="shared" si="8"/>
        <v>21</v>
      </c>
      <c r="N31" s="40" t="str">
        <f>IFERROR(INDEX($I$11:$I$31,MATCH(LARGE($M$11:$M$31,ROW($N21:N31)+$L$32),$M$11:$M$31,0)),"")</f>
        <v>*</v>
      </c>
      <c r="O31" s="29" t="str">
        <f>IF(COUNTIF(N$11:$N31,N31)=1,MAX($O$10:$O30)+1,"")</f>
        <v/>
      </c>
      <c r="Q31" s="33" t="str">
        <f t="shared" si="9"/>
        <v>-</v>
      </c>
      <c r="R31" s="34" t="str">
        <f t="shared" si="10"/>
        <v>-</v>
      </c>
    </row>
    <row r="32" spans="1:18" ht="30" customHeight="1" thickBot="1" x14ac:dyDescent="0.3">
      <c r="A32" s="131" t="str">
        <f>'GENEL BİLGİ GİRİŞİ'!A8</f>
        <v>Yaş Kategorisi:</v>
      </c>
      <c r="B32" s="132"/>
      <c r="C32" s="132"/>
      <c r="D32" s="133" t="str">
        <f>'GENEL BİLGİ GİRİŞİ'!B8</f>
        <v>01.09.2006 - 2007 - 2008 - 2009 - 2010 Doğumlular</v>
      </c>
      <c r="E32" s="133"/>
      <c r="F32" s="134"/>
      <c r="I32" s="30"/>
      <c r="J32" s="31"/>
      <c r="K32" s="32">
        <f>SUM(K11:K31)</f>
        <v>0</v>
      </c>
      <c r="L32" s="32">
        <f>SUM(L11:L31)</f>
        <v>0</v>
      </c>
      <c r="M32" s="31"/>
    </row>
    <row r="33" spans="1:15" ht="30" customHeight="1" thickBot="1" x14ac:dyDescent="0.3">
      <c r="A33" s="130" t="s">
        <v>14</v>
      </c>
      <c r="B33" s="130"/>
      <c r="C33" s="84"/>
      <c r="D33" s="84"/>
      <c r="E33" s="83" t="s">
        <v>15</v>
      </c>
      <c r="F33" s="47"/>
      <c r="N33" s="58" t="s">
        <v>50</v>
      </c>
      <c r="O33" s="39"/>
    </row>
    <row r="34" spans="1:15" ht="30" customHeight="1" x14ac:dyDescent="0.25">
      <c r="A34" s="124" t="s">
        <v>110</v>
      </c>
      <c r="B34" s="125" t="s">
        <v>110</v>
      </c>
      <c r="C34" s="126"/>
      <c r="D34" s="126"/>
      <c r="E34" s="108" t="s">
        <v>110</v>
      </c>
      <c r="F34" s="109"/>
      <c r="N34" s="59">
        <f>21-COUNTBLANK(O11:O31)</f>
        <v>1</v>
      </c>
      <c r="O34" s="38"/>
    </row>
    <row r="35" spans="1:15" ht="30" customHeight="1" x14ac:dyDescent="0.25">
      <c r="A35" s="145" t="s">
        <v>111</v>
      </c>
      <c r="B35" s="146" t="s">
        <v>111</v>
      </c>
      <c r="C35" s="147"/>
      <c r="D35" s="147"/>
      <c r="E35" s="110" t="s">
        <v>111</v>
      </c>
      <c r="F35" s="111"/>
      <c r="N35" s="42" t="str">
        <f>IF(N34&gt;15,"FAZLA SPORCU VAR","")</f>
        <v/>
      </c>
    </row>
    <row r="36" spans="1:15" ht="30" customHeight="1" thickBot="1" x14ac:dyDescent="0.3">
      <c r="A36" s="140" t="s">
        <v>112</v>
      </c>
      <c r="B36" s="141" t="s">
        <v>112</v>
      </c>
      <c r="C36" s="142"/>
      <c r="D36" s="142"/>
      <c r="E36" s="112" t="s">
        <v>112</v>
      </c>
      <c r="F36" s="113"/>
    </row>
  </sheetData>
  <mergeCells count="27">
    <mergeCell ref="J1:J10"/>
    <mergeCell ref="K1:K10"/>
    <mergeCell ref="D32:F32"/>
    <mergeCell ref="A7:F7"/>
    <mergeCell ref="L1:L10"/>
    <mergeCell ref="C6:D6"/>
    <mergeCell ref="C5:D5"/>
    <mergeCell ref="A2:F2"/>
    <mergeCell ref="A3:F3"/>
    <mergeCell ref="A8:F8"/>
    <mergeCell ref="A4:B4"/>
    <mergeCell ref="M1:M10"/>
    <mergeCell ref="N1:N10"/>
    <mergeCell ref="C36:D36"/>
    <mergeCell ref="A1:F1"/>
    <mergeCell ref="A9:F9"/>
    <mergeCell ref="A5:B5"/>
    <mergeCell ref="A6:B6"/>
    <mergeCell ref="A34:B34"/>
    <mergeCell ref="A35:B35"/>
    <mergeCell ref="A36:B36"/>
    <mergeCell ref="A33:B33"/>
    <mergeCell ref="C34:D34"/>
    <mergeCell ref="C35:D35"/>
    <mergeCell ref="A32:C32"/>
    <mergeCell ref="E28:E31"/>
    <mergeCell ref="I1:I10"/>
  </mergeCells>
  <phoneticPr fontId="0" type="noConversion"/>
  <conditionalFormatting sqref="B11:B31">
    <cfRule type="cellIs" dxfId="8" priority="21" stopIfTrue="1" operator="equal">
      <formula>0</formula>
    </cfRule>
  </conditionalFormatting>
  <conditionalFormatting sqref="E11:E28">
    <cfRule type="cellIs" dxfId="7" priority="19" stopIfTrue="1" operator="equal">
      <formula>0</formula>
    </cfRule>
  </conditionalFormatting>
  <conditionalFormatting sqref="I32">
    <cfRule type="cellIs" dxfId="6" priority="17" operator="greaterThan">
      <formula>136</formula>
    </cfRule>
  </conditionalFormatting>
  <conditionalFormatting sqref="N34">
    <cfRule type="cellIs" dxfId="5" priority="1" operator="equal">
      <formula>1</formula>
    </cfRule>
    <cfRule type="cellIs" dxfId="4" priority="2" operator="greaterThan">
      <formula>15</formula>
    </cfRule>
  </conditionalFormatting>
  <conditionalFormatting sqref="O11:O31">
    <cfRule type="cellIs" dxfId="3" priority="14" operator="greaterThan">
      <formula>15</formula>
    </cfRule>
    <cfRule type="containsBlanks" dxfId="2" priority="23">
      <formula>LEN(TRIM(O11))=0</formula>
    </cfRule>
  </conditionalFormatting>
  <conditionalFormatting sqref="O33:O34">
    <cfRule type="cellIs" dxfId="1" priority="10" operator="greaterThan">
      <formula>6</formula>
    </cfRule>
  </conditionalFormatting>
  <printOptions horizontalCentered="1"/>
  <pageMargins left="0.6" right="0.31" top="0.57999999999999996" bottom="0.27" header="0.31496062992125984" footer="0.16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1"/>
  <sheetViews>
    <sheetView workbookViewId="0">
      <selection activeCell="A4" sqref="A4:C51"/>
    </sheetView>
  </sheetViews>
  <sheetFormatPr defaultRowHeight="15.75" x14ac:dyDescent="0.25"/>
  <cols>
    <col min="1" max="1" width="7.7109375" style="48" customWidth="1"/>
    <col min="2" max="2" width="10.85546875" style="49" customWidth="1"/>
    <col min="3" max="3" width="44.7109375" style="50" bestFit="1" customWidth="1"/>
  </cols>
  <sheetData>
    <row r="1" spans="1:3" x14ac:dyDescent="0.25">
      <c r="A1" s="172" t="s">
        <v>56</v>
      </c>
      <c r="B1" s="172"/>
      <c r="C1" s="172"/>
    </row>
    <row r="3" spans="1:3" ht="31.5" x14ac:dyDescent="0.25">
      <c r="A3" s="51" t="s">
        <v>57</v>
      </c>
      <c r="B3" s="51" t="s">
        <v>58</v>
      </c>
      <c r="C3" s="51" t="s">
        <v>59</v>
      </c>
    </row>
    <row r="4" spans="1:3" x14ac:dyDescent="0.25">
      <c r="A4" s="52">
        <v>1</v>
      </c>
      <c r="B4" s="53">
        <v>57</v>
      </c>
      <c r="C4" s="54" t="s">
        <v>60</v>
      </c>
    </row>
    <row r="5" spans="1:3" x14ac:dyDescent="0.25">
      <c r="A5" s="52">
        <v>2</v>
      </c>
      <c r="B5" s="53">
        <v>53</v>
      </c>
      <c r="C5" s="54" t="s">
        <v>61</v>
      </c>
    </row>
    <row r="6" spans="1:3" x14ac:dyDescent="0.25">
      <c r="A6" s="52">
        <v>3</v>
      </c>
      <c r="B6" s="53">
        <v>35</v>
      </c>
      <c r="C6" s="54" t="s">
        <v>62</v>
      </c>
    </row>
    <row r="7" spans="1:3" x14ac:dyDescent="0.25">
      <c r="A7" s="52">
        <v>4</v>
      </c>
      <c r="B7" s="53">
        <v>36</v>
      </c>
      <c r="C7" s="54" t="s">
        <v>63</v>
      </c>
    </row>
    <row r="8" spans="1:3" x14ac:dyDescent="0.25">
      <c r="A8" s="52">
        <v>5</v>
      </c>
      <c r="B8" s="53">
        <v>37</v>
      </c>
      <c r="C8" s="54" t="s">
        <v>64</v>
      </c>
    </row>
    <row r="9" spans="1:3" x14ac:dyDescent="0.25">
      <c r="A9" s="52">
        <v>6</v>
      </c>
      <c r="B9" s="53">
        <v>77</v>
      </c>
      <c r="C9" s="54" t="s">
        <v>65</v>
      </c>
    </row>
    <row r="10" spans="1:3" x14ac:dyDescent="0.25">
      <c r="A10" s="52">
        <v>7</v>
      </c>
      <c r="B10" s="53">
        <v>39</v>
      </c>
      <c r="C10" s="54" t="s">
        <v>66</v>
      </c>
    </row>
    <row r="11" spans="1:3" x14ac:dyDescent="0.25">
      <c r="A11" s="52">
        <v>8</v>
      </c>
      <c r="B11" s="53">
        <v>16</v>
      </c>
      <c r="C11" s="54" t="s">
        <v>67</v>
      </c>
    </row>
    <row r="12" spans="1:3" x14ac:dyDescent="0.25">
      <c r="A12" s="52">
        <v>9</v>
      </c>
      <c r="B12" s="53">
        <v>33</v>
      </c>
      <c r="C12" s="54" t="s">
        <v>68</v>
      </c>
    </row>
    <row r="13" spans="1:3" x14ac:dyDescent="0.25">
      <c r="A13" s="52">
        <v>10</v>
      </c>
      <c r="B13" s="53">
        <v>91</v>
      </c>
      <c r="C13" s="54" t="s">
        <v>69</v>
      </c>
    </row>
    <row r="14" spans="1:3" x14ac:dyDescent="0.25">
      <c r="A14" s="52">
        <v>11</v>
      </c>
      <c r="B14" s="53">
        <v>69</v>
      </c>
      <c r="C14" s="54" t="s">
        <v>70</v>
      </c>
    </row>
    <row r="15" spans="1:3" x14ac:dyDescent="0.25">
      <c r="A15" s="52">
        <v>12</v>
      </c>
      <c r="B15" s="53">
        <v>41</v>
      </c>
      <c r="C15" s="54" t="s">
        <v>71</v>
      </c>
    </row>
    <row r="16" spans="1:3" x14ac:dyDescent="0.25">
      <c r="A16" s="52">
        <v>13</v>
      </c>
      <c r="B16" s="53">
        <v>94</v>
      </c>
      <c r="C16" s="54" t="s">
        <v>72</v>
      </c>
    </row>
    <row r="17" spans="1:3" x14ac:dyDescent="0.25">
      <c r="A17" s="52">
        <v>14</v>
      </c>
      <c r="B17" s="53">
        <v>40</v>
      </c>
      <c r="C17" s="54" t="s">
        <v>73</v>
      </c>
    </row>
    <row r="18" spans="1:3" x14ac:dyDescent="0.25">
      <c r="A18" s="52">
        <v>15</v>
      </c>
      <c r="B18" s="52">
        <v>95</v>
      </c>
      <c r="C18" s="55" t="s">
        <v>74</v>
      </c>
    </row>
    <row r="19" spans="1:3" x14ac:dyDescent="0.25">
      <c r="A19" s="52">
        <v>16</v>
      </c>
      <c r="B19" s="53">
        <v>42</v>
      </c>
      <c r="C19" s="54" t="s">
        <v>75</v>
      </c>
    </row>
    <row r="20" spans="1:3" x14ac:dyDescent="0.25">
      <c r="A20" s="52">
        <v>17</v>
      </c>
      <c r="B20" s="53">
        <v>43</v>
      </c>
      <c r="C20" s="54" t="s">
        <v>76</v>
      </c>
    </row>
    <row r="21" spans="1:3" x14ac:dyDescent="0.25">
      <c r="A21" s="52">
        <v>18</v>
      </c>
      <c r="B21" s="53">
        <v>54</v>
      </c>
      <c r="C21" s="54" t="s">
        <v>77</v>
      </c>
    </row>
    <row r="22" spans="1:3" x14ac:dyDescent="0.25">
      <c r="A22" s="52">
        <v>19</v>
      </c>
      <c r="B22" s="53">
        <v>71</v>
      </c>
      <c r="C22" s="54" t="s">
        <v>78</v>
      </c>
    </row>
    <row r="23" spans="1:3" x14ac:dyDescent="0.25">
      <c r="A23" s="52">
        <v>20</v>
      </c>
      <c r="B23" s="53">
        <v>89</v>
      </c>
      <c r="C23" s="54" t="s">
        <v>79</v>
      </c>
    </row>
    <row r="24" spans="1:3" x14ac:dyDescent="0.25">
      <c r="A24" s="52">
        <v>21</v>
      </c>
      <c r="B24" s="53">
        <v>63</v>
      </c>
      <c r="C24" s="54" t="s">
        <v>80</v>
      </c>
    </row>
    <row r="25" spans="1:3" x14ac:dyDescent="0.25">
      <c r="A25" s="52">
        <v>22</v>
      </c>
      <c r="B25" s="53">
        <v>67</v>
      </c>
      <c r="C25" s="54" t="s">
        <v>81</v>
      </c>
    </row>
    <row r="26" spans="1:3" x14ac:dyDescent="0.25">
      <c r="A26" s="52">
        <v>23</v>
      </c>
      <c r="B26" s="53">
        <v>30</v>
      </c>
      <c r="C26" s="54" t="s">
        <v>82</v>
      </c>
    </row>
    <row r="27" spans="1:3" x14ac:dyDescent="0.25">
      <c r="A27" s="52">
        <v>24</v>
      </c>
      <c r="B27" s="53">
        <v>46</v>
      </c>
      <c r="C27" s="54" t="s">
        <v>83</v>
      </c>
    </row>
    <row r="28" spans="1:3" x14ac:dyDescent="0.25">
      <c r="A28" s="52">
        <v>25</v>
      </c>
      <c r="B28" s="53">
        <v>88</v>
      </c>
      <c r="C28" s="54" t="s">
        <v>84</v>
      </c>
    </row>
    <row r="29" spans="1:3" x14ac:dyDescent="0.25">
      <c r="A29" s="52">
        <v>26</v>
      </c>
      <c r="B29" s="53">
        <v>62</v>
      </c>
      <c r="C29" s="54" t="s">
        <v>85</v>
      </c>
    </row>
    <row r="30" spans="1:3" x14ac:dyDescent="0.25">
      <c r="A30" s="52">
        <v>27</v>
      </c>
      <c r="B30" s="53">
        <v>60</v>
      </c>
      <c r="C30" s="54" t="s">
        <v>86</v>
      </c>
    </row>
    <row r="31" spans="1:3" x14ac:dyDescent="0.25">
      <c r="A31" s="52">
        <v>28</v>
      </c>
      <c r="B31" s="53">
        <v>47</v>
      </c>
      <c r="C31" s="54" t="s">
        <v>87</v>
      </c>
    </row>
    <row r="32" spans="1:3" x14ac:dyDescent="0.25">
      <c r="A32" s="52">
        <v>29</v>
      </c>
      <c r="B32" s="53">
        <v>52</v>
      </c>
      <c r="C32" s="54" t="s">
        <v>88</v>
      </c>
    </row>
    <row r="33" spans="1:3" x14ac:dyDescent="0.25">
      <c r="A33" s="52">
        <v>30</v>
      </c>
      <c r="B33" s="53">
        <v>44</v>
      </c>
      <c r="C33" s="54" t="s">
        <v>89</v>
      </c>
    </row>
    <row r="34" spans="1:3" x14ac:dyDescent="0.25">
      <c r="A34" s="52">
        <v>31</v>
      </c>
      <c r="B34" s="52">
        <v>97</v>
      </c>
      <c r="C34" s="56" t="s">
        <v>90</v>
      </c>
    </row>
    <row r="35" spans="1:3" x14ac:dyDescent="0.25">
      <c r="A35" s="52">
        <v>32</v>
      </c>
      <c r="B35" s="53">
        <v>48</v>
      </c>
      <c r="C35" s="54" t="s">
        <v>91</v>
      </c>
    </row>
    <row r="36" spans="1:3" x14ac:dyDescent="0.25">
      <c r="A36" s="52">
        <v>33</v>
      </c>
      <c r="B36" s="53">
        <v>73</v>
      </c>
      <c r="C36" s="54" t="s">
        <v>92</v>
      </c>
    </row>
    <row r="37" spans="1:3" x14ac:dyDescent="0.25">
      <c r="A37" s="52">
        <v>34</v>
      </c>
      <c r="B37" s="52">
        <v>96</v>
      </c>
      <c r="C37" s="56" t="s">
        <v>93</v>
      </c>
    </row>
    <row r="38" spans="1:3" x14ac:dyDescent="0.25">
      <c r="A38" s="52">
        <v>35</v>
      </c>
      <c r="B38" s="53">
        <v>49</v>
      </c>
      <c r="C38" s="54" t="s">
        <v>94</v>
      </c>
    </row>
    <row r="39" spans="1:3" x14ac:dyDescent="0.25">
      <c r="A39" s="52">
        <v>36</v>
      </c>
      <c r="B39" s="53">
        <v>79</v>
      </c>
      <c r="C39" s="54" t="s">
        <v>95</v>
      </c>
    </row>
    <row r="40" spans="1:3" x14ac:dyDescent="0.25">
      <c r="A40" s="52">
        <v>37</v>
      </c>
      <c r="B40" s="52">
        <v>92</v>
      </c>
      <c r="C40" s="56" t="s">
        <v>96</v>
      </c>
    </row>
    <row r="41" spans="1:3" x14ac:dyDescent="0.25">
      <c r="A41" s="52">
        <v>38</v>
      </c>
      <c r="B41" s="53">
        <v>61</v>
      </c>
      <c r="C41" s="54" t="s">
        <v>97</v>
      </c>
    </row>
    <row r="42" spans="1:3" x14ac:dyDescent="0.25">
      <c r="A42" s="52">
        <v>39</v>
      </c>
      <c r="B42" s="53">
        <v>59</v>
      </c>
      <c r="C42" s="54" t="s">
        <v>98</v>
      </c>
    </row>
    <row r="43" spans="1:3" x14ac:dyDescent="0.25">
      <c r="A43" s="52">
        <v>40</v>
      </c>
      <c r="B43" s="52">
        <v>98</v>
      </c>
      <c r="C43" s="55" t="s">
        <v>116</v>
      </c>
    </row>
    <row r="44" spans="1:3" x14ac:dyDescent="0.25">
      <c r="A44" s="52">
        <v>41</v>
      </c>
      <c r="B44" s="53">
        <v>50</v>
      </c>
      <c r="C44" s="54" t="s">
        <v>99</v>
      </c>
    </row>
    <row r="45" spans="1:3" x14ac:dyDescent="0.25">
      <c r="A45" s="52">
        <v>42</v>
      </c>
      <c r="B45" s="52">
        <v>82</v>
      </c>
      <c r="C45" s="56" t="s">
        <v>100</v>
      </c>
    </row>
    <row r="46" spans="1:3" x14ac:dyDescent="0.25">
      <c r="A46" s="52">
        <v>43</v>
      </c>
      <c r="B46" s="52">
        <v>81</v>
      </c>
      <c r="C46" s="56" t="s">
        <v>101</v>
      </c>
    </row>
    <row r="47" spans="1:3" x14ac:dyDescent="0.25">
      <c r="A47" s="52">
        <v>44</v>
      </c>
      <c r="B47" s="52">
        <v>51</v>
      </c>
      <c r="C47" s="56" t="s">
        <v>102</v>
      </c>
    </row>
    <row r="48" spans="1:3" x14ac:dyDescent="0.25">
      <c r="A48" s="52">
        <v>45</v>
      </c>
      <c r="B48" s="52">
        <v>27</v>
      </c>
      <c r="C48" s="56" t="s">
        <v>103</v>
      </c>
    </row>
    <row r="49" spans="1:3" x14ac:dyDescent="0.25">
      <c r="A49" s="52">
        <v>46</v>
      </c>
      <c r="B49" s="52">
        <v>93</v>
      </c>
      <c r="C49" s="56" t="s">
        <v>104</v>
      </c>
    </row>
    <row r="50" spans="1:3" x14ac:dyDescent="0.25">
      <c r="A50" s="52">
        <v>47</v>
      </c>
      <c r="B50" s="52" t="s">
        <v>105</v>
      </c>
      <c r="C50" s="55" t="s">
        <v>106</v>
      </c>
    </row>
    <row r="51" spans="1:3" x14ac:dyDescent="0.25">
      <c r="A51" s="52">
        <v>48</v>
      </c>
      <c r="B51" s="52" t="s">
        <v>16</v>
      </c>
      <c r="C51" s="55" t="s">
        <v>16</v>
      </c>
    </row>
  </sheetData>
  <sortState ref="B4:C49">
    <sortCondition ref="C4:C49"/>
  </sortState>
  <mergeCells count="1">
    <mergeCell ref="A1:C1"/>
  </mergeCells>
  <conditionalFormatting sqref="B49:B51">
    <cfRule type="duplicateValues" dxfId="0" priority="1"/>
  </conditionalFormatting>
  <printOptions horizontalCentered="1"/>
  <pageMargins left="0.70866141732283472" right="0.70866141732283472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GENEL BİLGİ GİRİŞİ</vt:lpstr>
      <vt:lpstr>GENÇ KIZ TAKIM KAYIT</vt:lpstr>
      <vt:lpstr>GENÇ ERKEK TAKIM KAYIT</vt:lpstr>
      <vt:lpstr>okul göğüs numaraları</vt:lpstr>
      <vt:lpstr>'GENÇ ERKEK TAKIM KAYIT'!Yazdırma_Alanı</vt:lpstr>
      <vt:lpstr>'GENÇ KIZ TAKIM KAYIT'!Yazdırma_Alanı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SuperComputers</cp:lastModifiedBy>
  <cp:lastPrinted>2024-01-04T15:11:50Z</cp:lastPrinted>
  <dcterms:created xsi:type="dcterms:W3CDTF">2012-02-25T04:25:03Z</dcterms:created>
  <dcterms:modified xsi:type="dcterms:W3CDTF">2025-04-11T14:20:11Z</dcterms:modified>
</cp:coreProperties>
</file>